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0730" windowHeight="11760" tabRatio="876"/>
  </bookViews>
  <sheets>
    <sheet name="ÍNDICE" sheetId="1" r:id="rId1"/>
    <sheet name="NOTAS" sheetId="2" r:id="rId2"/>
    <sheet name="D1" sheetId="50" r:id="rId3"/>
    <sheet name="D2" sheetId="51" r:id="rId4"/>
    <sheet name="D3" sheetId="52" r:id="rId5"/>
    <sheet name="D4" sheetId="53" r:id="rId6"/>
    <sheet name="C1" sheetId="40" r:id="rId7"/>
    <sheet name="C2" sheetId="37" r:id="rId8"/>
    <sheet name="C3" sheetId="10" r:id="rId9"/>
    <sheet name="C4" sheetId="41" r:id="rId10"/>
    <sheet name="C5" sheetId="12" r:id="rId11"/>
    <sheet name="C6" sheetId="42" r:id="rId12"/>
    <sheet name="C7" sheetId="38" r:id="rId13"/>
    <sheet name="C8" sheetId="43" r:id="rId14"/>
    <sheet name="C9" sheetId="39" r:id="rId15"/>
    <sheet name="C10" sheetId="44" r:id="rId16"/>
    <sheet name="C11" sheetId="22" r:id="rId17"/>
    <sheet name="C12" sheetId="45" r:id="rId18"/>
    <sheet name="C13" sheetId="58" r:id="rId19"/>
    <sheet name="C14" sheetId="27" r:id="rId20"/>
    <sheet name="C15" sheetId="65" r:id="rId21"/>
    <sheet name="C16" sheetId="29" r:id="rId22"/>
    <sheet name="C17" sheetId="30" r:id="rId23"/>
    <sheet name="C18" sheetId="31" r:id="rId24"/>
    <sheet name="C19" sheetId="32" r:id="rId25"/>
    <sheet name="C20" sheetId="33" r:id="rId26"/>
    <sheet name="C21" sheetId="34" r:id="rId27"/>
    <sheet name="C22" sheetId="35" r:id="rId28"/>
    <sheet name="C23" sheetId="36" r:id="rId29"/>
    <sheet name="C24" sheetId="46" r:id="rId30"/>
    <sheet name="C25" sheetId="47" r:id="rId31"/>
    <sheet name="C26" sheetId="48" r:id="rId32"/>
    <sheet name="C27" sheetId="54" r:id="rId33"/>
    <sheet name="C28" sheetId="55" r:id="rId34"/>
    <sheet name="C29" sheetId="56" r:id="rId35"/>
    <sheet name="C30" sheetId="59" r:id="rId36"/>
    <sheet name="C31" sheetId="60" r:id="rId37"/>
    <sheet name="C32" sheetId="61" r:id="rId38"/>
    <sheet name="C33" sheetId="62" r:id="rId39"/>
    <sheet name="C34" sheetId="63" r:id="rId40"/>
    <sheet name="C35" sheetId="64" r:id="rId41"/>
    <sheet name="Hoja2" sheetId="57" state="hidden" r:id="rId42"/>
    <sheet name="Hoja1" sheetId="49" state="hidden" r:id="rId43"/>
  </sheets>
  <externalReferences>
    <externalReference r:id="rId44"/>
  </externalReferences>
  <definedNames>
    <definedName name="__123Graph_D" localSheetId="18" hidden="1">'[1]1990'!#REF!</definedName>
    <definedName name="__123Graph_D" localSheetId="20" hidden="1">'[1]1990'!#REF!</definedName>
    <definedName name="__123Graph_D" hidden="1">'[1]1990'!#REF!</definedName>
    <definedName name="__123Graph_E" localSheetId="18" hidden="1">'[1]1990'!#REF!</definedName>
    <definedName name="__123Graph_E" localSheetId="20" hidden="1">'[1]1990'!#REF!</definedName>
    <definedName name="__123Graph_E" hidden="1">'[1]1990'!#REF!</definedName>
    <definedName name="__123Graph_F" localSheetId="18" hidden="1">'[1]1990'!#REF!</definedName>
    <definedName name="__123Graph_F" hidden="1">'[1]1990'!#REF!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9" i="64" l="1"/>
  <c r="D9" i="64"/>
  <c r="E9" i="64"/>
  <c r="F9" i="64"/>
  <c r="G9" i="64"/>
  <c r="H9" i="64"/>
  <c r="I9" i="64"/>
  <c r="J9" i="64"/>
  <c r="K9" i="64"/>
  <c r="L9" i="64"/>
  <c r="M9" i="64"/>
  <c r="N9" i="64"/>
  <c r="O9" i="64"/>
  <c r="P9" i="64"/>
  <c r="Q9" i="64"/>
  <c r="R9" i="64"/>
  <c r="S9" i="64"/>
  <c r="T9" i="64"/>
  <c r="U9" i="64"/>
  <c r="V9" i="64"/>
  <c r="W9" i="64"/>
  <c r="X9" i="64"/>
  <c r="Y9" i="64"/>
  <c r="Z9" i="64"/>
  <c r="AA9" i="64"/>
  <c r="AB9" i="64"/>
  <c r="C10" i="64"/>
  <c r="D10" i="64"/>
  <c r="E10" i="64"/>
  <c r="F10" i="64"/>
  <c r="G10" i="64"/>
  <c r="H10" i="64"/>
  <c r="I10" i="64"/>
  <c r="J10" i="64"/>
  <c r="K10" i="64"/>
  <c r="L10" i="64"/>
  <c r="M10" i="64"/>
  <c r="N10" i="64"/>
  <c r="O10" i="64"/>
  <c r="P10" i="64"/>
  <c r="Q10" i="64"/>
  <c r="R10" i="64"/>
  <c r="S10" i="64"/>
  <c r="T10" i="64"/>
  <c r="U10" i="64"/>
  <c r="V10" i="64"/>
  <c r="W10" i="64"/>
  <c r="X10" i="64"/>
  <c r="Y10" i="64"/>
  <c r="Z10" i="64"/>
  <c r="AA10" i="64"/>
  <c r="AB10" i="64"/>
  <c r="C11" i="64"/>
  <c r="D11" i="64"/>
  <c r="E11" i="64"/>
  <c r="F11" i="64"/>
  <c r="G11" i="64"/>
  <c r="H11" i="64"/>
  <c r="I11" i="64"/>
  <c r="J11" i="64"/>
  <c r="K11" i="64"/>
  <c r="L11" i="64"/>
  <c r="M11" i="64"/>
  <c r="N11" i="64"/>
  <c r="O11" i="64"/>
  <c r="P11" i="64"/>
  <c r="Q11" i="64"/>
  <c r="R11" i="64"/>
  <c r="S11" i="64"/>
  <c r="T11" i="64"/>
  <c r="U11" i="64"/>
  <c r="V11" i="64"/>
  <c r="W11" i="64"/>
  <c r="X11" i="64"/>
  <c r="Y11" i="64"/>
  <c r="Z11" i="64"/>
  <c r="AA11" i="64"/>
  <c r="AB11" i="64"/>
  <c r="C12" i="64"/>
  <c r="D12" i="64"/>
  <c r="E12" i="64"/>
  <c r="F12" i="64"/>
  <c r="G12" i="64"/>
  <c r="H12" i="64"/>
  <c r="I12" i="64"/>
  <c r="J12" i="64"/>
  <c r="K12" i="64"/>
  <c r="L12" i="64"/>
  <c r="M12" i="64"/>
  <c r="N12" i="64"/>
  <c r="O12" i="64"/>
  <c r="P12" i="64"/>
  <c r="Q12" i="64"/>
  <c r="R12" i="64"/>
  <c r="S12" i="64"/>
  <c r="T12" i="64"/>
  <c r="U12" i="64"/>
  <c r="V12" i="64"/>
  <c r="W12" i="64"/>
  <c r="X12" i="64"/>
  <c r="Y12" i="64"/>
  <c r="Z12" i="64"/>
  <c r="AA12" i="64"/>
  <c r="AB12" i="64"/>
  <c r="C13" i="64"/>
  <c r="D13" i="64"/>
  <c r="E13" i="64"/>
  <c r="F13" i="64"/>
  <c r="G13" i="64"/>
  <c r="H13" i="64"/>
  <c r="I13" i="64"/>
  <c r="J13" i="64"/>
  <c r="K13" i="64"/>
  <c r="L13" i="64"/>
  <c r="M13" i="64"/>
  <c r="N13" i="64"/>
  <c r="O13" i="64"/>
  <c r="P13" i="64"/>
  <c r="Q13" i="64"/>
  <c r="R13" i="64"/>
  <c r="S13" i="64"/>
  <c r="T13" i="64"/>
  <c r="U13" i="64"/>
  <c r="V13" i="64"/>
  <c r="W13" i="64"/>
  <c r="X13" i="64"/>
  <c r="Y13" i="64"/>
  <c r="Z13" i="64"/>
  <c r="AA13" i="64"/>
  <c r="AB13" i="64"/>
  <c r="C14" i="64"/>
  <c r="D14" i="64"/>
  <c r="E14" i="64"/>
  <c r="F14" i="64"/>
  <c r="G14" i="64"/>
  <c r="H14" i="64"/>
  <c r="I14" i="64"/>
  <c r="J14" i="64"/>
  <c r="K14" i="64"/>
  <c r="L14" i="64"/>
  <c r="M14" i="64"/>
  <c r="N14" i="64"/>
  <c r="O14" i="64"/>
  <c r="P14" i="64"/>
  <c r="Q14" i="64"/>
  <c r="R14" i="64"/>
  <c r="S14" i="64"/>
  <c r="T14" i="64"/>
  <c r="U14" i="64"/>
  <c r="V14" i="64"/>
  <c r="W14" i="64"/>
  <c r="X14" i="64"/>
  <c r="Y14" i="64"/>
  <c r="Z14" i="64"/>
  <c r="AA14" i="64"/>
  <c r="AB14" i="64"/>
  <c r="B10" i="64"/>
  <c r="B11" i="64"/>
  <c r="B12" i="64"/>
  <c r="B13" i="64"/>
  <c r="B14" i="64"/>
  <c r="C9" i="61"/>
  <c r="D9" i="61"/>
  <c r="E9" i="61"/>
  <c r="F9" i="61"/>
  <c r="G9" i="61"/>
  <c r="H9" i="61"/>
  <c r="I9" i="61"/>
  <c r="J9" i="61"/>
  <c r="K9" i="61"/>
  <c r="L9" i="61"/>
  <c r="M9" i="61"/>
  <c r="N9" i="61"/>
  <c r="O9" i="61"/>
  <c r="P9" i="61"/>
  <c r="Q9" i="61"/>
  <c r="R9" i="61"/>
  <c r="S9" i="61"/>
  <c r="T9" i="61"/>
  <c r="U9" i="61"/>
  <c r="V9" i="61"/>
  <c r="W9" i="61"/>
  <c r="X9" i="61"/>
  <c r="Y9" i="61"/>
  <c r="Z9" i="61"/>
  <c r="AA9" i="61"/>
  <c r="AB9" i="61"/>
  <c r="C10" i="61"/>
  <c r="D10" i="61"/>
  <c r="E10" i="61"/>
  <c r="F10" i="61"/>
  <c r="G10" i="61"/>
  <c r="H10" i="61"/>
  <c r="I10" i="61"/>
  <c r="J10" i="61"/>
  <c r="K10" i="61"/>
  <c r="L10" i="61"/>
  <c r="M10" i="61"/>
  <c r="N10" i="61"/>
  <c r="O10" i="61"/>
  <c r="P10" i="61"/>
  <c r="Q10" i="61"/>
  <c r="R10" i="61"/>
  <c r="S10" i="61"/>
  <c r="T10" i="61"/>
  <c r="U10" i="61"/>
  <c r="V10" i="61"/>
  <c r="W10" i="61"/>
  <c r="X10" i="61"/>
  <c r="Y10" i="61"/>
  <c r="Z10" i="61"/>
  <c r="AA10" i="61"/>
  <c r="AB10" i="61"/>
  <c r="C11" i="61"/>
  <c r="D11" i="61"/>
  <c r="E11" i="61"/>
  <c r="F11" i="61"/>
  <c r="G11" i="61"/>
  <c r="H11" i="61"/>
  <c r="I11" i="61"/>
  <c r="J11" i="61"/>
  <c r="K11" i="61"/>
  <c r="L11" i="61"/>
  <c r="M11" i="61"/>
  <c r="N11" i="61"/>
  <c r="O11" i="61"/>
  <c r="P11" i="61"/>
  <c r="Q11" i="61"/>
  <c r="R11" i="61"/>
  <c r="S11" i="61"/>
  <c r="T11" i="61"/>
  <c r="U11" i="61"/>
  <c r="V11" i="61"/>
  <c r="W11" i="61"/>
  <c r="X11" i="61"/>
  <c r="Y11" i="61"/>
  <c r="Z11" i="61"/>
  <c r="AA11" i="61"/>
  <c r="AB11" i="61"/>
  <c r="C12" i="61"/>
  <c r="D12" i="61"/>
  <c r="E12" i="61"/>
  <c r="F12" i="61"/>
  <c r="G12" i="61"/>
  <c r="H12" i="61"/>
  <c r="I12" i="61"/>
  <c r="J12" i="61"/>
  <c r="K12" i="61"/>
  <c r="L12" i="61"/>
  <c r="M12" i="61"/>
  <c r="N12" i="61"/>
  <c r="O12" i="61"/>
  <c r="P12" i="61"/>
  <c r="Q12" i="61"/>
  <c r="R12" i="61"/>
  <c r="S12" i="61"/>
  <c r="T12" i="61"/>
  <c r="U12" i="61"/>
  <c r="V12" i="61"/>
  <c r="W12" i="61"/>
  <c r="X12" i="61"/>
  <c r="Y12" i="61"/>
  <c r="Z12" i="61"/>
  <c r="AA12" i="61"/>
  <c r="AB12" i="61"/>
  <c r="C13" i="61"/>
  <c r="D13" i="61"/>
  <c r="E13" i="61"/>
  <c r="F13" i="61"/>
  <c r="G13" i="61"/>
  <c r="H13" i="61"/>
  <c r="I13" i="61"/>
  <c r="J13" i="61"/>
  <c r="K13" i="61"/>
  <c r="L13" i="61"/>
  <c r="M13" i="61"/>
  <c r="N13" i="61"/>
  <c r="O13" i="61"/>
  <c r="P13" i="61"/>
  <c r="Q13" i="61"/>
  <c r="R13" i="61"/>
  <c r="S13" i="61"/>
  <c r="T13" i="61"/>
  <c r="U13" i="61"/>
  <c r="V13" i="61"/>
  <c r="W13" i="61"/>
  <c r="X13" i="61"/>
  <c r="Y13" i="61"/>
  <c r="Z13" i="61"/>
  <c r="AA13" i="61"/>
  <c r="AB13" i="61"/>
  <c r="C14" i="61"/>
  <c r="D14" i="61"/>
  <c r="E14" i="61"/>
  <c r="F14" i="61"/>
  <c r="G14" i="61"/>
  <c r="H14" i="61"/>
  <c r="I14" i="61"/>
  <c r="J14" i="61"/>
  <c r="K14" i="61"/>
  <c r="L14" i="61"/>
  <c r="M14" i="61"/>
  <c r="N14" i="61"/>
  <c r="O14" i="61"/>
  <c r="P14" i="61"/>
  <c r="Q14" i="61"/>
  <c r="R14" i="61"/>
  <c r="S14" i="61"/>
  <c r="T14" i="61"/>
  <c r="U14" i="61"/>
  <c r="V14" i="61"/>
  <c r="W14" i="61"/>
  <c r="X14" i="61"/>
  <c r="Y14" i="61"/>
  <c r="Z14" i="61"/>
  <c r="AA14" i="61"/>
  <c r="AB14" i="61"/>
  <c r="B10" i="61"/>
  <c r="B11" i="61"/>
  <c r="B12" i="61"/>
  <c r="B13" i="61"/>
  <c r="B14" i="61"/>
  <c r="C9" i="56"/>
  <c r="D9" i="56"/>
  <c r="E9" i="56"/>
  <c r="F9" i="56"/>
  <c r="G9" i="56"/>
  <c r="H9" i="56"/>
  <c r="I9" i="56"/>
  <c r="J9" i="56"/>
  <c r="K9" i="56"/>
  <c r="L9" i="56"/>
  <c r="M9" i="56"/>
  <c r="N9" i="56"/>
  <c r="O9" i="56"/>
  <c r="P9" i="56"/>
  <c r="Q9" i="56"/>
  <c r="R9" i="56"/>
  <c r="S9" i="56"/>
  <c r="T9" i="56"/>
  <c r="U9" i="56"/>
  <c r="V9" i="56"/>
  <c r="W9" i="56"/>
  <c r="X9" i="56"/>
  <c r="Y9" i="56"/>
  <c r="Z9" i="56"/>
  <c r="AA9" i="56"/>
  <c r="AB9" i="56"/>
  <c r="C10" i="56"/>
  <c r="D10" i="56"/>
  <c r="E10" i="56"/>
  <c r="F10" i="56"/>
  <c r="G10" i="56"/>
  <c r="H10" i="56"/>
  <c r="I10" i="56"/>
  <c r="J10" i="56"/>
  <c r="K10" i="56"/>
  <c r="L10" i="56"/>
  <c r="M10" i="56"/>
  <c r="N10" i="56"/>
  <c r="O10" i="56"/>
  <c r="P10" i="56"/>
  <c r="Q10" i="56"/>
  <c r="R10" i="56"/>
  <c r="S10" i="56"/>
  <c r="T10" i="56"/>
  <c r="U10" i="56"/>
  <c r="V10" i="56"/>
  <c r="W10" i="56"/>
  <c r="X10" i="56"/>
  <c r="Y10" i="56"/>
  <c r="Z10" i="56"/>
  <c r="AA10" i="56"/>
  <c r="AB10" i="56"/>
  <c r="C11" i="56"/>
  <c r="D11" i="56"/>
  <c r="E11" i="56"/>
  <c r="F11" i="56"/>
  <c r="G11" i="56"/>
  <c r="H11" i="56"/>
  <c r="I11" i="56"/>
  <c r="J11" i="56"/>
  <c r="K11" i="56"/>
  <c r="L11" i="56"/>
  <c r="M11" i="56"/>
  <c r="N11" i="56"/>
  <c r="O11" i="56"/>
  <c r="P11" i="56"/>
  <c r="Q11" i="56"/>
  <c r="R11" i="56"/>
  <c r="S11" i="56"/>
  <c r="T11" i="56"/>
  <c r="U11" i="56"/>
  <c r="V11" i="56"/>
  <c r="W11" i="56"/>
  <c r="X11" i="56"/>
  <c r="Y11" i="56"/>
  <c r="Z11" i="56"/>
  <c r="AA11" i="56"/>
  <c r="AB11" i="56"/>
  <c r="C12" i="56"/>
  <c r="D12" i="56"/>
  <c r="E12" i="56"/>
  <c r="F12" i="56"/>
  <c r="G12" i="56"/>
  <c r="H12" i="56"/>
  <c r="I12" i="56"/>
  <c r="J12" i="56"/>
  <c r="K12" i="56"/>
  <c r="L12" i="56"/>
  <c r="M12" i="56"/>
  <c r="N12" i="56"/>
  <c r="O12" i="56"/>
  <c r="P12" i="56"/>
  <c r="Q12" i="56"/>
  <c r="R12" i="56"/>
  <c r="S12" i="56"/>
  <c r="T12" i="56"/>
  <c r="U12" i="56"/>
  <c r="V12" i="56"/>
  <c r="W12" i="56"/>
  <c r="X12" i="56"/>
  <c r="Y12" i="56"/>
  <c r="Z12" i="56"/>
  <c r="AA12" i="56"/>
  <c r="AB12" i="56"/>
  <c r="C13" i="56"/>
  <c r="D13" i="56"/>
  <c r="E13" i="56"/>
  <c r="F13" i="56"/>
  <c r="G13" i="56"/>
  <c r="H13" i="56"/>
  <c r="I13" i="56"/>
  <c r="J13" i="56"/>
  <c r="K13" i="56"/>
  <c r="L13" i="56"/>
  <c r="M13" i="56"/>
  <c r="N13" i="56"/>
  <c r="O13" i="56"/>
  <c r="P13" i="56"/>
  <c r="Q13" i="56"/>
  <c r="R13" i="56"/>
  <c r="S13" i="56"/>
  <c r="T13" i="56"/>
  <c r="U13" i="56"/>
  <c r="V13" i="56"/>
  <c r="W13" i="56"/>
  <c r="X13" i="56"/>
  <c r="Y13" i="56"/>
  <c r="Z13" i="56"/>
  <c r="AA13" i="56"/>
  <c r="AB13" i="56"/>
  <c r="C14" i="56"/>
  <c r="D14" i="56"/>
  <c r="E14" i="56"/>
  <c r="F14" i="56"/>
  <c r="G14" i="56"/>
  <c r="H14" i="56"/>
  <c r="I14" i="56"/>
  <c r="J14" i="56"/>
  <c r="K14" i="56"/>
  <c r="L14" i="56"/>
  <c r="M14" i="56"/>
  <c r="N14" i="56"/>
  <c r="O14" i="56"/>
  <c r="P14" i="56"/>
  <c r="Q14" i="56"/>
  <c r="R14" i="56"/>
  <c r="S14" i="56"/>
  <c r="T14" i="56"/>
  <c r="U14" i="56"/>
  <c r="V14" i="56"/>
  <c r="W14" i="56"/>
  <c r="X14" i="56"/>
  <c r="Y14" i="56"/>
  <c r="Z14" i="56"/>
  <c r="AA14" i="56"/>
  <c r="AB14" i="56"/>
  <c r="B10" i="56"/>
  <c r="B11" i="56"/>
  <c r="B12" i="56"/>
  <c r="B13" i="56"/>
  <c r="B14" i="56"/>
  <c r="AC73" i="35"/>
  <c r="AC74" i="35"/>
  <c r="AC75" i="35"/>
  <c r="AC76" i="35"/>
  <c r="AC77" i="35"/>
  <c r="AC78" i="35"/>
  <c r="AC79" i="35"/>
  <c r="AC80" i="35"/>
  <c r="AC81" i="35"/>
  <c r="AC82" i="35"/>
  <c r="AC83" i="35"/>
  <c r="AC84" i="35"/>
  <c r="AC85" i="35"/>
  <c r="AC86" i="35"/>
  <c r="AC87" i="35"/>
  <c r="AC88" i="35"/>
  <c r="AC89" i="35"/>
  <c r="AC90" i="35"/>
  <c r="AC91" i="35"/>
  <c r="AC92" i="35"/>
  <c r="AC93" i="35"/>
  <c r="AC94" i="35"/>
  <c r="AC95" i="35"/>
  <c r="AC96" i="35"/>
  <c r="AC97" i="35"/>
  <c r="AC98" i="35"/>
  <c r="AC99" i="35"/>
  <c r="AC81" i="34"/>
  <c r="AC11" i="34"/>
  <c r="AC12" i="34"/>
  <c r="AC13" i="34"/>
  <c r="AC14" i="34"/>
  <c r="AC15" i="34"/>
  <c r="AC16" i="34"/>
  <c r="AC17" i="34"/>
  <c r="AC18" i="34"/>
  <c r="AC19" i="34"/>
  <c r="AC20" i="34"/>
  <c r="AC21" i="34"/>
  <c r="AC22" i="34"/>
  <c r="AC23" i="34"/>
  <c r="AC24" i="34"/>
  <c r="AC25" i="34"/>
  <c r="AC26" i="34"/>
  <c r="AC27" i="34"/>
  <c r="AC28" i="34"/>
  <c r="AC29" i="34"/>
  <c r="AC30" i="34"/>
  <c r="AC31" i="34"/>
  <c r="AC32" i="34"/>
  <c r="AC33" i="34"/>
  <c r="AC34" i="34"/>
  <c r="AC35" i="34"/>
  <c r="AC36" i="34"/>
  <c r="AC37" i="34"/>
  <c r="AC73" i="32"/>
  <c r="AC74" i="32"/>
  <c r="AC75" i="32"/>
  <c r="AC76" i="32"/>
  <c r="AC77" i="32"/>
  <c r="AC78" i="32"/>
  <c r="AC79" i="32"/>
  <c r="AC80" i="32"/>
  <c r="AC81" i="32"/>
  <c r="AC82" i="32"/>
  <c r="AC83" i="32"/>
  <c r="AC84" i="32"/>
  <c r="AC85" i="32"/>
  <c r="AC86" i="32"/>
  <c r="AC87" i="32"/>
  <c r="AC88" i="32"/>
  <c r="AC89" i="32"/>
  <c r="AC90" i="32"/>
  <c r="AC91" i="32"/>
  <c r="AC92" i="32"/>
  <c r="AC93" i="32"/>
  <c r="AC94" i="32"/>
  <c r="AC95" i="32"/>
  <c r="AC96" i="32"/>
  <c r="AC97" i="32"/>
  <c r="AC98" i="32"/>
  <c r="AC99" i="32"/>
  <c r="AC11" i="32"/>
  <c r="AC12" i="32"/>
  <c r="AC13" i="32"/>
  <c r="AC14" i="32"/>
  <c r="AC15" i="32"/>
  <c r="AC16" i="32"/>
  <c r="AC17" i="32"/>
  <c r="AC18" i="32"/>
  <c r="AC19" i="32"/>
  <c r="AC20" i="32"/>
  <c r="AC21" i="32"/>
  <c r="AC22" i="32"/>
  <c r="AC23" i="32"/>
  <c r="AC24" i="32"/>
  <c r="AC25" i="32"/>
  <c r="AC26" i="32"/>
  <c r="AC27" i="32"/>
  <c r="AC28" i="32"/>
  <c r="AC29" i="32"/>
  <c r="AC30" i="32"/>
  <c r="AC31" i="32"/>
  <c r="AC32" i="32"/>
  <c r="AC33" i="32"/>
  <c r="AC34" i="32"/>
  <c r="AC35" i="32"/>
  <c r="AC36" i="32"/>
  <c r="AC37" i="32"/>
  <c r="AC11" i="31"/>
  <c r="AC12" i="31"/>
  <c r="AC13" i="31"/>
  <c r="AC14" i="31"/>
  <c r="AC15" i="31"/>
  <c r="AC16" i="31"/>
  <c r="AC17" i="31"/>
  <c r="AC18" i="31"/>
  <c r="AC19" i="31"/>
  <c r="AC20" i="31"/>
  <c r="AC21" i="31"/>
  <c r="AC22" i="31"/>
  <c r="AC23" i="31"/>
  <c r="AC24" i="31"/>
  <c r="AC25" i="31"/>
  <c r="AC26" i="31"/>
  <c r="AC27" i="31"/>
  <c r="AC28" i="31"/>
  <c r="AC29" i="31"/>
  <c r="AC30" i="31"/>
  <c r="AC31" i="31"/>
  <c r="AC32" i="31"/>
  <c r="AC33" i="31"/>
  <c r="AC34" i="31"/>
  <c r="AC35" i="31"/>
  <c r="AC36" i="31"/>
  <c r="AC37" i="31"/>
  <c r="AC73" i="31"/>
  <c r="AC74" i="31"/>
  <c r="AC75" i="31"/>
  <c r="AC76" i="31"/>
  <c r="AC77" i="31"/>
  <c r="AC78" i="31"/>
  <c r="AC79" i="31"/>
  <c r="AC80" i="31"/>
  <c r="AC81" i="31"/>
  <c r="AC82" i="31"/>
  <c r="AC83" i="31"/>
  <c r="AC84" i="31"/>
  <c r="AC85" i="31"/>
  <c r="AC86" i="31"/>
  <c r="AC87" i="31"/>
  <c r="AC88" i="31"/>
  <c r="AC89" i="31"/>
  <c r="AC90" i="31"/>
  <c r="AC91" i="31"/>
  <c r="AC92" i="31"/>
  <c r="AC93" i="31"/>
  <c r="AC94" i="31"/>
  <c r="AC95" i="31"/>
  <c r="AC96" i="31"/>
  <c r="AC99" i="31"/>
  <c r="AC11" i="30"/>
  <c r="AC12" i="30"/>
  <c r="AC13" i="30"/>
  <c r="AC14" i="30"/>
  <c r="AC15" i="30"/>
  <c r="AC16" i="30"/>
  <c r="AC17" i="30"/>
  <c r="AC18" i="30"/>
  <c r="AC19" i="30"/>
  <c r="AC20" i="30"/>
  <c r="AC21" i="30"/>
  <c r="AC22" i="30"/>
  <c r="AC23" i="30"/>
  <c r="AC24" i="30"/>
  <c r="AC25" i="30"/>
  <c r="AC26" i="30"/>
  <c r="AC27" i="30"/>
  <c r="AC28" i="30"/>
  <c r="AC29" i="30"/>
  <c r="AC30" i="30"/>
  <c r="AC31" i="30"/>
  <c r="AC32" i="30"/>
  <c r="AC33" i="30"/>
  <c r="AC34" i="30"/>
  <c r="AC35" i="30"/>
  <c r="AC36" i="30"/>
  <c r="AC37" i="30"/>
  <c r="AC73" i="29"/>
  <c r="AC74" i="29"/>
  <c r="AC75" i="29"/>
  <c r="AC76" i="29"/>
  <c r="AC77" i="29"/>
  <c r="AC78" i="29"/>
  <c r="AC79" i="29"/>
  <c r="AC80" i="29"/>
  <c r="AC81" i="29"/>
  <c r="AC82" i="29"/>
  <c r="AC83" i="29"/>
  <c r="AC84" i="29"/>
  <c r="AC85" i="29"/>
  <c r="AC86" i="29"/>
  <c r="AC87" i="29"/>
  <c r="AC88" i="29"/>
  <c r="AC89" i="29"/>
  <c r="AC90" i="29"/>
  <c r="AC91" i="29"/>
  <c r="AC92" i="29"/>
  <c r="AC93" i="29"/>
  <c r="AC94" i="29"/>
  <c r="AC95" i="29"/>
  <c r="AC96" i="29"/>
  <c r="AC99" i="29"/>
  <c r="AC73" i="65"/>
  <c r="AC74" i="65"/>
  <c r="AC75" i="65"/>
  <c r="AC76" i="65"/>
  <c r="AC77" i="65"/>
  <c r="AC78" i="65"/>
  <c r="AC79" i="65"/>
  <c r="AC80" i="65"/>
  <c r="AC81" i="65"/>
  <c r="AC82" i="65"/>
  <c r="AC83" i="65"/>
  <c r="AC84" i="65"/>
  <c r="AC85" i="65"/>
  <c r="AC86" i="65"/>
  <c r="AC87" i="65"/>
  <c r="AC88" i="65"/>
  <c r="AC89" i="65"/>
  <c r="AC90" i="65"/>
  <c r="AC91" i="65"/>
  <c r="AC92" i="65"/>
  <c r="AC93" i="65"/>
  <c r="AC94" i="65"/>
  <c r="AC95" i="65"/>
  <c r="AC96" i="65"/>
  <c r="AC97" i="65"/>
  <c r="AC98" i="65"/>
  <c r="AC99" i="65"/>
  <c r="AC73" i="27"/>
  <c r="AC74" i="27"/>
  <c r="AC75" i="27"/>
  <c r="AC76" i="27"/>
  <c r="AC77" i="27"/>
  <c r="AC78" i="27"/>
  <c r="AC79" i="27"/>
  <c r="AC80" i="27"/>
  <c r="AC81" i="27"/>
  <c r="AC82" i="27"/>
  <c r="AC83" i="27"/>
  <c r="AC84" i="27"/>
  <c r="AC85" i="27"/>
  <c r="AC86" i="27"/>
  <c r="AC87" i="27"/>
  <c r="AC88" i="27"/>
  <c r="AC89" i="27"/>
  <c r="AC90" i="27"/>
  <c r="AC91" i="27"/>
  <c r="AC92" i="27"/>
  <c r="AC93" i="27"/>
  <c r="AC94" i="27"/>
  <c r="AC95" i="27"/>
  <c r="AC96" i="27"/>
  <c r="AC97" i="27"/>
  <c r="AC98" i="27"/>
  <c r="AC99" i="27"/>
  <c r="Y73" i="27"/>
  <c r="Z73" i="27"/>
  <c r="AA73" i="27"/>
  <c r="AB73" i="27"/>
  <c r="Y74" i="27"/>
  <c r="Z74" i="27"/>
  <c r="AA74" i="27"/>
  <c r="AB74" i="27"/>
  <c r="Y75" i="27"/>
  <c r="Z75" i="27"/>
  <c r="AA75" i="27"/>
  <c r="AB75" i="27"/>
  <c r="Y76" i="27"/>
  <c r="Z76" i="27"/>
  <c r="AA76" i="27"/>
  <c r="AB76" i="27"/>
  <c r="Y77" i="27"/>
  <c r="Z77" i="27"/>
  <c r="AA77" i="27"/>
  <c r="AB77" i="27"/>
  <c r="Y78" i="27"/>
  <c r="Z78" i="27"/>
  <c r="AA78" i="27"/>
  <c r="AB78" i="27"/>
  <c r="Y79" i="27"/>
  <c r="Z79" i="27"/>
  <c r="AA79" i="27"/>
  <c r="AB79" i="27"/>
  <c r="Y80" i="27"/>
  <c r="Z80" i="27"/>
  <c r="AA80" i="27"/>
  <c r="AB80" i="27"/>
  <c r="Y81" i="27"/>
  <c r="Z81" i="27"/>
  <c r="AA81" i="27"/>
  <c r="AB81" i="27"/>
  <c r="Y82" i="27"/>
  <c r="Z82" i="27"/>
  <c r="AA82" i="27"/>
  <c r="AB82" i="27"/>
  <c r="Y83" i="27"/>
  <c r="Z83" i="27"/>
  <c r="AA83" i="27"/>
  <c r="AB83" i="27"/>
  <c r="Y84" i="27"/>
  <c r="Z84" i="27"/>
  <c r="AA84" i="27"/>
  <c r="AB84" i="27"/>
  <c r="Y85" i="27"/>
  <c r="Z85" i="27"/>
  <c r="AA85" i="27"/>
  <c r="AB85" i="27"/>
  <c r="Y86" i="27"/>
  <c r="Z86" i="27"/>
  <c r="AA86" i="27"/>
  <c r="AB86" i="27"/>
  <c r="Y87" i="27"/>
  <c r="Z87" i="27"/>
  <c r="AA87" i="27"/>
  <c r="AB87" i="27"/>
  <c r="Y88" i="27"/>
  <c r="Z88" i="27"/>
  <c r="AA88" i="27"/>
  <c r="AB88" i="27"/>
  <c r="Y89" i="27"/>
  <c r="Z89" i="27"/>
  <c r="AA89" i="27"/>
  <c r="AB89" i="27"/>
  <c r="Y90" i="27"/>
  <c r="Z90" i="27"/>
  <c r="AA90" i="27"/>
  <c r="AB90" i="27"/>
  <c r="Y91" i="27"/>
  <c r="Z91" i="27"/>
  <c r="AA91" i="27"/>
  <c r="AB91" i="27"/>
  <c r="Y92" i="27"/>
  <c r="Z92" i="27"/>
  <c r="AA92" i="27"/>
  <c r="AB92" i="27"/>
  <c r="Y93" i="27"/>
  <c r="Z93" i="27"/>
  <c r="AA93" i="27"/>
  <c r="AB93" i="27"/>
  <c r="Y94" i="27"/>
  <c r="Z94" i="27"/>
  <c r="AA94" i="27"/>
  <c r="AB94" i="27"/>
  <c r="Y95" i="27"/>
  <c r="Z95" i="27"/>
  <c r="AA95" i="27"/>
  <c r="AB95" i="27"/>
  <c r="Y96" i="27"/>
  <c r="Z96" i="27"/>
  <c r="AA96" i="27"/>
  <c r="AB96" i="27"/>
  <c r="Y97" i="27"/>
  <c r="Z97" i="27"/>
  <c r="AA97" i="27"/>
  <c r="AB97" i="27"/>
  <c r="Y98" i="27"/>
  <c r="Z98" i="27"/>
  <c r="AA98" i="27"/>
  <c r="AB98" i="27"/>
  <c r="Y99" i="27"/>
  <c r="Z99" i="27"/>
  <c r="AA99" i="27"/>
  <c r="AB99" i="27"/>
  <c r="Z72" i="27"/>
  <c r="AA72" i="27"/>
  <c r="AB72" i="27"/>
  <c r="AC11" i="27"/>
  <c r="AC12" i="27"/>
  <c r="AC13" i="27"/>
  <c r="AC14" i="27"/>
  <c r="AC15" i="27"/>
  <c r="AC16" i="27"/>
  <c r="AC17" i="27"/>
  <c r="AC18" i="27"/>
  <c r="AC19" i="27"/>
  <c r="AC20" i="27"/>
  <c r="AC21" i="27"/>
  <c r="AC22" i="27"/>
  <c r="AC23" i="27"/>
  <c r="AC24" i="27"/>
  <c r="AC25" i="27"/>
  <c r="AC26" i="27"/>
  <c r="AC27" i="27"/>
  <c r="AC28" i="27"/>
  <c r="AC29" i="27"/>
  <c r="AC30" i="27"/>
  <c r="AC31" i="27"/>
  <c r="AC32" i="27"/>
  <c r="AC33" i="27"/>
  <c r="AC34" i="27"/>
  <c r="AC35" i="27"/>
  <c r="AC36" i="27"/>
  <c r="AC37" i="27"/>
  <c r="AC50" i="58"/>
  <c r="AC51" i="58"/>
  <c r="AC52" i="58"/>
  <c r="AC53" i="58"/>
  <c r="AC54" i="58"/>
  <c r="AC55" i="58"/>
  <c r="AC56" i="58"/>
  <c r="AC57" i="58"/>
  <c r="AC58" i="58"/>
  <c r="AC59" i="58"/>
  <c r="AC60" i="58"/>
  <c r="AC61" i="58"/>
  <c r="AC62" i="58"/>
  <c r="AC63" i="58"/>
  <c r="AC64" i="58"/>
  <c r="AC65" i="58"/>
  <c r="AB53" i="58"/>
  <c r="AB55" i="58"/>
  <c r="X50" i="58"/>
  <c r="Y50" i="58"/>
  <c r="Z50" i="58"/>
  <c r="AA50" i="58"/>
  <c r="AB50" i="58"/>
  <c r="X51" i="58"/>
  <c r="Y51" i="58"/>
  <c r="Z51" i="58"/>
  <c r="AA51" i="58"/>
  <c r="AB51" i="58"/>
  <c r="X52" i="58"/>
  <c r="Y52" i="58"/>
  <c r="Z52" i="58"/>
  <c r="AA52" i="58"/>
  <c r="AB52" i="58"/>
  <c r="X53" i="58"/>
  <c r="Y53" i="58"/>
  <c r="Z53" i="58"/>
  <c r="AA53" i="58"/>
  <c r="X54" i="58"/>
  <c r="Y54" i="58"/>
  <c r="Z54" i="58"/>
  <c r="AA54" i="58"/>
  <c r="AB54" i="58"/>
  <c r="X55" i="58"/>
  <c r="Y55" i="58"/>
  <c r="Z55" i="58"/>
  <c r="AA55" i="58"/>
  <c r="X56" i="58"/>
  <c r="Y56" i="58"/>
  <c r="Z56" i="58"/>
  <c r="AA56" i="58"/>
  <c r="AB56" i="58"/>
  <c r="X57" i="58"/>
  <c r="Y57" i="58"/>
  <c r="Z57" i="58"/>
  <c r="AA57" i="58"/>
  <c r="AB57" i="58"/>
  <c r="X58" i="58"/>
  <c r="Y58" i="58"/>
  <c r="Z58" i="58"/>
  <c r="AA58" i="58"/>
  <c r="AB58" i="58"/>
  <c r="X59" i="58"/>
  <c r="Y59" i="58"/>
  <c r="Z59" i="58"/>
  <c r="AA59" i="58"/>
  <c r="AB59" i="58"/>
  <c r="X60" i="58"/>
  <c r="Y60" i="58"/>
  <c r="Z60" i="58"/>
  <c r="AA60" i="58"/>
  <c r="AB60" i="58"/>
  <c r="X61" i="58"/>
  <c r="Y61" i="58"/>
  <c r="Z61" i="58"/>
  <c r="AA61" i="58"/>
  <c r="AB61" i="58"/>
  <c r="X62" i="58"/>
  <c r="Y62" i="58"/>
  <c r="Z62" i="58"/>
  <c r="AA62" i="58"/>
  <c r="AB62" i="58"/>
  <c r="X63" i="58"/>
  <c r="Y63" i="58"/>
  <c r="Z63" i="58"/>
  <c r="AA63" i="58"/>
  <c r="AB63" i="58"/>
  <c r="X64" i="58"/>
  <c r="Y64" i="58"/>
  <c r="Z64" i="58"/>
  <c r="AA64" i="58"/>
  <c r="AB64" i="58"/>
  <c r="X65" i="58"/>
  <c r="Y65" i="58"/>
  <c r="Z65" i="58"/>
  <c r="AA65" i="58"/>
  <c r="AB65" i="58"/>
  <c r="Y49" i="58"/>
  <c r="Z49" i="58"/>
  <c r="AA49" i="58"/>
  <c r="AB49" i="58"/>
  <c r="AA57" i="22"/>
  <c r="AC50" i="44"/>
  <c r="AC51" i="44"/>
  <c r="AC52" i="44"/>
  <c r="AC53" i="44"/>
  <c r="AC54" i="44"/>
  <c r="AC55" i="44"/>
  <c r="AC56" i="44"/>
  <c r="AC57" i="44"/>
  <c r="AC58" i="44"/>
  <c r="AC59" i="44"/>
  <c r="AC60" i="44"/>
  <c r="AC61" i="44"/>
  <c r="AC62" i="44"/>
  <c r="AC63" i="44"/>
  <c r="AC64" i="44"/>
  <c r="AC65" i="44"/>
  <c r="AC10" i="44"/>
  <c r="AC11" i="44"/>
  <c r="AC12" i="44"/>
  <c r="AC13" i="44"/>
  <c r="AC14" i="44"/>
  <c r="AC15" i="44"/>
  <c r="AC16" i="44"/>
  <c r="AC17" i="44"/>
  <c r="AC18" i="44"/>
  <c r="AC19" i="44"/>
  <c r="AC20" i="44"/>
  <c r="AC21" i="44"/>
  <c r="AC22" i="44"/>
  <c r="AC23" i="44"/>
  <c r="AC24" i="44"/>
  <c r="AC25" i="44"/>
  <c r="AC50" i="39"/>
  <c r="AC51" i="39"/>
  <c r="AC52" i="39"/>
  <c r="AC53" i="39"/>
  <c r="AC54" i="39"/>
  <c r="AC55" i="39"/>
  <c r="AC56" i="39"/>
  <c r="AC57" i="39"/>
  <c r="AC58" i="39"/>
  <c r="AC59" i="39"/>
  <c r="AC60" i="39"/>
  <c r="AC61" i="39"/>
  <c r="AC62" i="39"/>
  <c r="AC63" i="39"/>
  <c r="AC64" i="39"/>
  <c r="AC65" i="39"/>
  <c r="AC10" i="39"/>
  <c r="AC11" i="39"/>
  <c r="AC12" i="39"/>
  <c r="AC32" i="39" s="1"/>
  <c r="AC13" i="39"/>
  <c r="AC14" i="39"/>
  <c r="AC15" i="39"/>
  <c r="AC16" i="39"/>
  <c r="AC17" i="39"/>
  <c r="AC18" i="39"/>
  <c r="AC19" i="39"/>
  <c r="AC20" i="39"/>
  <c r="AC21" i="39"/>
  <c r="AC22" i="39"/>
  <c r="AC23" i="39"/>
  <c r="AC24" i="39"/>
  <c r="AC25" i="39"/>
  <c r="AC50" i="43"/>
  <c r="AC51" i="43"/>
  <c r="AC52" i="43"/>
  <c r="AC53" i="43"/>
  <c r="AC54" i="43"/>
  <c r="AC55" i="43"/>
  <c r="AC56" i="43"/>
  <c r="AC57" i="43"/>
  <c r="AC58" i="43"/>
  <c r="AC59" i="43"/>
  <c r="AC60" i="43"/>
  <c r="AC61" i="43"/>
  <c r="AC62" i="43"/>
  <c r="AC63" i="43"/>
  <c r="AC64" i="43"/>
  <c r="AC65" i="43"/>
  <c r="Y50" i="43"/>
  <c r="Z50" i="43"/>
  <c r="AA50" i="43"/>
  <c r="AB50" i="43"/>
  <c r="Y51" i="43"/>
  <c r="Z51" i="43"/>
  <c r="AA51" i="43"/>
  <c r="AB51" i="43"/>
  <c r="Y52" i="43"/>
  <c r="Z52" i="43"/>
  <c r="AA52" i="43"/>
  <c r="AB52" i="43"/>
  <c r="Y53" i="43"/>
  <c r="Z53" i="43"/>
  <c r="AA53" i="43"/>
  <c r="AB53" i="43"/>
  <c r="Y54" i="43"/>
  <c r="Z54" i="43"/>
  <c r="AA54" i="43"/>
  <c r="AB54" i="43"/>
  <c r="Y55" i="43"/>
  <c r="Z55" i="43"/>
  <c r="AA55" i="43"/>
  <c r="AB55" i="43"/>
  <c r="Y56" i="43"/>
  <c r="Z56" i="43"/>
  <c r="AA56" i="43"/>
  <c r="AB56" i="43"/>
  <c r="Y57" i="43"/>
  <c r="Z57" i="43"/>
  <c r="AA57" i="43"/>
  <c r="AB57" i="43"/>
  <c r="Y58" i="43"/>
  <c r="Z58" i="43"/>
  <c r="AA58" i="43"/>
  <c r="AB58" i="43"/>
  <c r="Y59" i="43"/>
  <c r="Z59" i="43"/>
  <c r="AA59" i="43"/>
  <c r="AB59" i="43"/>
  <c r="Y60" i="43"/>
  <c r="Z60" i="43"/>
  <c r="AA60" i="43"/>
  <c r="AB60" i="43"/>
  <c r="Y61" i="43"/>
  <c r="Z61" i="43"/>
  <c r="AA61" i="43"/>
  <c r="AB61" i="43"/>
  <c r="Y62" i="43"/>
  <c r="Z62" i="43"/>
  <c r="AA62" i="43"/>
  <c r="AB62" i="43"/>
  <c r="Y63" i="43"/>
  <c r="Z63" i="43"/>
  <c r="AA63" i="43"/>
  <c r="AB63" i="43"/>
  <c r="Y64" i="43"/>
  <c r="Z64" i="43"/>
  <c r="AA64" i="43"/>
  <c r="AB64" i="43"/>
  <c r="Y65" i="43"/>
  <c r="Z65" i="43"/>
  <c r="AA65" i="43"/>
  <c r="AB65" i="43"/>
  <c r="Z49" i="43"/>
  <c r="AA49" i="43"/>
  <c r="AB49" i="43"/>
  <c r="C17" i="43"/>
  <c r="D17" i="43"/>
  <c r="E17" i="43"/>
  <c r="F17" i="43"/>
  <c r="G17" i="43"/>
  <c r="H17" i="43"/>
  <c r="I17" i="43"/>
  <c r="J17" i="43"/>
  <c r="K17" i="43"/>
  <c r="L17" i="43"/>
  <c r="M17" i="43"/>
  <c r="N17" i="43"/>
  <c r="O17" i="43"/>
  <c r="P17" i="43"/>
  <c r="Q17" i="43"/>
  <c r="R17" i="43"/>
  <c r="S17" i="43"/>
  <c r="T17" i="43"/>
  <c r="U17" i="43"/>
  <c r="V17" i="43"/>
  <c r="W17" i="43"/>
  <c r="X17" i="43"/>
  <c r="Y17" i="43"/>
  <c r="Z17" i="43"/>
  <c r="AA17" i="43"/>
  <c r="AC50" i="38"/>
  <c r="AC51" i="38"/>
  <c r="AC52" i="38"/>
  <c r="AC53" i="38"/>
  <c r="AC54" i="38"/>
  <c r="AC55" i="38"/>
  <c r="AC56" i="38"/>
  <c r="AC57" i="38"/>
  <c r="AC58" i="38"/>
  <c r="AC59" i="38"/>
  <c r="AC60" i="38"/>
  <c r="AC61" i="38"/>
  <c r="AC62" i="38"/>
  <c r="AC63" i="38"/>
  <c r="AC64" i="38"/>
  <c r="AC65" i="38"/>
  <c r="AC54" i="12"/>
  <c r="AC52" i="12"/>
  <c r="AC50" i="12"/>
  <c r="AC51" i="12"/>
  <c r="AC53" i="12"/>
  <c r="AC55" i="12"/>
  <c r="AC56" i="12"/>
  <c r="AC57" i="12"/>
  <c r="AC58" i="12"/>
  <c r="AC59" i="12"/>
  <c r="AC60" i="12"/>
  <c r="AC61" i="12"/>
  <c r="AC62" i="12"/>
  <c r="AC63" i="12"/>
  <c r="AC64" i="12"/>
  <c r="AC65" i="12"/>
  <c r="AC49" i="12"/>
  <c r="AA56" i="12"/>
  <c r="AC10" i="12"/>
  <c r="AC11" i="12"/>
  <c r="AC12" i="12"/>
  <c r="AC13" i="12"/>
  <c r="AC33" i="12" s="1"/>
  <c r="AC14" i="12"/>
  <c r="AC15" i="12"/>
  <c r="AC16" i="12"/>
  <c r="AC17" i="12"/>
  <c r="AC37" i="12" s="1"/>
  <c r="AC18" i="12"/>
  <c r="AC19" i="12"/>
  <c r="AC20" i="12"/>
  <c r="AC21" i="12"/>
  <c r="AC41" i="12" s="1"/>
  <c r="AC22" i="12"/>
  <c r="AC23" i="12"/>
  <c r="AC24" i="12"/>
  <c r="AC25" i="12"/>
  <c r="AC29" i="12" s="1"/>
  <c r="D29" i="12"/>
  <c r="E29" i="12"/>
  <c r="F29" i="12"/>
  <c r="G29" i="12"/>
  <c r="H29" i="12"/>
  <c r="I29" i="12"/>
  <c r="J29" i="12"/>
  <c r="K29" i="12"/>
  <c r="L29" i="12"/>
  <c r="M29" i="12"/>
  <c r="N29" i="12"/>
  <c r="O29" i="12"/>
  <c r="P29" i="12"/>
  <c r="Q29" i="12"/>
  <c r="R29" i="12"/>
  <c r="S29" i="12"/>
  <c r="T29" i="12"/>
  <c r="U29" i="12"/>
  <c r="V29" i="12"/>
  <c r="W29" i="12"/>
  <c r="X29" i="12"/>
  <c r="Y29" i="12"/>
  <c r="Z29" i="12"/>
  <c r="AA29" i="12"/>
  <c r="AB29" i="12"/>
  <c r="D30" i="12"/>
  <c r="E30" i="12"/>
  <c r="F30" i="12"/>
  <c r="G30" i="12"/>
  <c r="H30" i="12"/>
  <c r="I30" i="12"/>
  <c r="J30" i="12"/>
  <c r="K30" i="12"/>
  <c r="L30" i="12"/>
  <c r="M30" i="12"/>
  <c r="N30" i="12"/>
  <c r="O30" i="12"/>
  <c r="P30" i="12"/>
  <c r="Q30" i="12"/>
  <c r="R30" i="12"/>
  <c r="S30" i="12"/>
  <c r="T30" i="12"/>
  <c r="U30" i="12"/>
  <c r="V30" i="12"/>
  <c r="W30" i="12"/>
  <c r="X30" i="12"/>
  <c r="Y30" i="12"/>
  <c r="Z30" i="12"/>
  <c r="AA30" i="12"/>
  <c r="AB30" i="12"/>
  <c r="AC30" i="12"/>
  <c r="D31" i="12"/>
  <c r="E31" i="12"/>
  <c r="F31" i="12"/>
  <c r="G31" i="12"/>
  <c r="H31" i="12"/>
  <c r="I31" i="12"/>
  <c r="J31" i="12"/>
  <c r="K31" i="12"/>
  <c r="L31" i="12"/>
  <c r="M31" i="12"/>
  <c r="N31" i="12"/>
  <c r="O31" i="12"/>
  <c r="P31" i="12"/>
  <c r="Q31" i="12"/>
  <c r="R31" i="12"/>
  <c r="S31" i="12"/>
  <c r="T31" i="12"/>
  <c r="U31" i="12"/>
  <c r="V31" i="12"/>
  <c r="W31" i="12"/>
  <c r="X31" i="12"/>
  <c r="Y31" i="12"/>
  <c r="Z31" i="12"/>
  <c r="AA31" i="12"/>
  <c r="AB31" i="12"/>
  <c r="D32" i="12"/>
  <c r="E32" i="12"/>
  <c r="F32" i="12"/>
  <c r="G32" i="12"/>
  <c r="H32" i="12"/>
  <c r="I32" i="12"/>
  <c r="J32" i="12"/>
  <c r="K32" i="12"/>
  <c r="L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D35" i="12"/>
  <c r="E35" i="12"/>
  <c r="F35" i="12"/>
  <c r="G35" i="12"/>
  <c r="H35" i="12"/>
  <c r="I35" i="12"/>
  <c r="J35" i="12"/>
  <c r="K35" i="12"/>
  <c r="L35" i="12"/>
  <c r="M35" i="12"/>
  <c r="N35" i="12"/>
  <c r="O35" i="12"/>
  <c r="P35" i="12"/>
  <c r="Q35" i="12"/>
  <c r="R35" i="12"/>
  <c r="S35" i="12"/>
  <c r="T35" i="12"/>
  <c r="U35" i="12"/>
  <c r="V35" i="12"/>
  <c r="W35" i="12"/>
  <c r="X35" i="12"/>
  <c r="Y35" i="12"/>
  <c r="Z35" i="12"/>
  <c r="AA35" i="12"/>
  <c r="AB35" i="12"/>
  <c r="D36" i="12"/>
  <c r="E36" i="12"/>
  <c r="F36" i="12"/>
  <c r="G36" i="12"/>
  <c r="H36" i="12"/>
  <c r="I36" i="12"/>
  <c r="J36" i="12"/>
  <c r="K36" i="12"/>
  <c r="L36" i="12"/>
  <c r="M36" i="12"/>
  <c r="N36" i="12"/>
  <c r="O36" i="12"/>
  <c r="P36" i="12"/>
  <c r="Q36" i="12"/>
  <c r="R36" i="12"/>
  <c r="S36" i="12"/>
  <c r="T36" i="12"/>
  <c r="U36" i="12"/>
  <c r="V36" i="12"/>
  <c r="W36" i="12"/>
  <c r="X36" i="12"/>
  <c r="Y36" i="12"/>
  <c r="Z36" i="12"/>
  <c r="AA36" i="12"/>
  <c r="AB36" i="12"/>
  <c r="AC36" i="12"/>
  <c r="D37" i="12"/>
  <c r="E37" i="12"/>
  <c r="F37" i="12"/>
  <c r="G37" i="12"/>
  <c r="H37" i="12"/>
  <c r="I37" i="12"/>
  <c r="J37" i="12"/>
  <c r="K37" i="12"/>
  <c r="L37" i="12"/>
  <c r="M37" i="12"/>
  <c r="N37" i="12"/>
  <c r="O37" i="12"/>
  <c r="P37" i="12"/>
  <c r="Q37" i="12"/>
  <c r="R37" i="12"/>
  <c r="S37" i="12"/>
  <c r="T37" i="12"/>
  <c r="U37" i="12"/>
  <c r="V37" i="12"/>
  <c r="W37" i="12"/>
  <c r="X37" i="12"/>
  <c r="Y37" i="12"/>
  <c r="Z37" i="12"/>
  <c r="AA37" i="12"/>
  <c r="AB37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D39" i="12"/>
  <c r="E39" i="12"/>
  <c r="F39" i="12"/>
  <c r="G39" i="12"/>
  <c r="H39" i="12"/>
  <c r="I39" i="12"/>
  <c r="J39" i="12"/>
  <c r="K39" i="12"/>
  <c r="L39" i="12"/>
  <c r="M39" i="12"/>
  <c r="N39" i="12"/>
  <c r="O39" i="12"/>
  <c r="P39" i="12"/>
  <c r="Q39" i="12"/>
  <c r="R39" i="12"/>
  <c r="S39" i="12"/>
  <c r="T39" i="12"/>
  <c r="U39" i="12"/>
  <c r="V39" i="12"/>
  <c r="W39" i="12"/>
  <c r="X39" i="12"/>
  <c r="Y39" i="12"/>
  <c r="Z39" i="12"/>
  <c r="AA39" i="12"/>
  <c r="AB39" i="12"/>
  <c r="D40" i="12"/>
  <c r="E40" i="12"/>
  <c r="F40" i="12"/>
  <c r="G40" i="12"/>
  <c r="H40" i="12"/>
  <c r="I40" i="12"/>
  <c r="J40" i="12"/>
  <c r="K40" i="12"/>
  <c r="L40" i="12"/>
  <c r="M40" i="12"/>
  <c r="N40" i="12"/>
  <c r="O40" i="12"/>
  <c r="P40" i="12"/>
  <c r="Q40" i="12"/>
  <c r="R40" i="12"/>
  <c r="S40" i="12"/>
  <c r="T40" i="12"/>
  <c r="U40" i="12"/>
  <c r="V40" i="12"/>
  <c r="W40" i="12"/>
  <c r="X40" i="12"/>
  <c r="Y40" i="12"/>
  <c r="Z40" i="12"/>
  <c r="AA40" i="12"/>
  <c r="AB40" i="12"/>
  <c r="AC40" i="12"/>
  <c r="D41" i="12"/>
  <c r="E41" i="12"/>
  <c r="F41" i="12"/>
  <c r="G41" i="12"/>
  <c r="H41" i="12"/>
  <c r="I41" i="12"/>
  <c r="J41" i="12"/>
  <c r="K41" i="12"/>
  <c r="L41" i="12"/>
  <c r="M41" i="12"/>
  <c r="N41" i="12"/>
  <c r="O41" i="12"/>
  <c r="P41" i="12"/>
  <c r="Q41" i="12"/>
  <c r="R41" i="12"/>
  <c r="S41" i="12"/>
  <c r="T41" i="12"/>
  <c r="U41" i="12"/>
  <c r="V41" i="12"/>
  <c r="W41" i="12"/>
  <c r="X41" i="12"/>
  <c r="Y41" i="12"/>
  <c r="Z41" i="12"/>
  <c r="AA41" i="12"/>
  <c r="AB41" i="12"/>
  <c r="D42" i="12"/>
  <c r="E42" i="12"/>
  <c r="F42" i="12"/>
  <c r="G42" i="12"/>
  <c r="H42" i="12"/>
  <c r="I42" i="12"/>
  <c r="J42" i="12"/>
  <c r="K42" i="12"/>
  <c r="L42" i="12"/>
  <c r="M42" i="12"/>
  <c r="N42" i="12"/>
  <c r="O42" i="12"/>
  <c r="P42" i="12"/>
  <c r="Q42" i="12"/>
  <c r="R42" i="12"/>
  <c r="S42" i="12"/>
  <c r="T42" i="12"/>
  <c r="U42" i="12"/>
  <c r="V42" i="12"/>
  <c r="W42" i="12"/>
  <c r="X42" i="12"/>
  <c r="Y42" i="12"/>
  <c r="Z42" i="12"/>
  <c r="AA42" i="12"/>
  <c r="AB42" i="12"/>
  <c r="AC42" i="12"/>
  <c r="D43" i="12"/>
  <c r="E43" i="12"/>
  <c r="F43" i="12"/>
  <c r="G43" i="12"/>
  <c r="H43" i="12"/>
  <c r="I43" i="12"/>
  <c r="J43" i="12"/>
  <c r="K43" i="12"/>
  <c r="L43" i="12"/>
  <c r="M43" i="12"/>
  <c r="N43" i="12"/>
  <c r="O43" i="12"/>
  <c r="P43" i="12"/>
  <c r="Q43" i="12"/>
  <c r="R43" i="12"/>
  <c r="S43" i="12"/>
  <c r="T43" i="12"/>
  <c r="U43" i="12"/>
  <c r="V43" i="12"/>
  <c r="W43" i="12"/>
  <c r="X43" i="12"/>
  <c r="Y43" i="12"/>
  <c r="Z43" i="12"/>
  <c r="AA43" i="12"/>
  <c r="AB43" i="12"/>
  <c r="D44" i="12"/>
  <c r="E44" i="12"/>
  <c r="F44" i="12"/>
  <c r="G44" i="12"/>
  <c r="H44" i="12"/>
  <c r="I44" i="12"/>
  <c r="J44" i="12"/>
  <c r="K44" i="12"/>
  <c r="L44" i="12"/>
  <c r="M44" i="12"/>
  <c r="N44" i="12"/>
  <c r="O44" i="12"/>
  <c r="P44" i="12"/>
  <c r="Q44" i="12"/>
  <c r="R44" i="12"/>
  <c r="S44" i="12"/>
  <c r="T44" i="12"/>
  <c r="U44" i="12"/>
  <c r="V44" i="12"/>
  <c r="W44" i="12"/>
  <c r="X44" i="12"/>
  <c r="Y44" i="12"/>
  <c r="Z44" i="12"/>
  <c r="AA44" i="12"/>
  <c r="AB44" i="12"/>
  <c r="AC44" i="12"/>
  <c r="D45" i="12"/>
  <c r="E45" i="12"/>
  <c r="F45" i="12"/>
  <c r="G45" i="12"/>
  <c r="H45" i="12"/>
  <c r="I45" i="12"/>
  <c r="J45" i="12"/>
  <c r="K45" i="12"/>
  <c r="L45" i="12"/>
  <c r="M45" i="12"/>
  <c r="N45" i="12"/>
  <c r="O45" i="12"/>
  <c r="P45" i="12"/>
  <c r="Q45" i="12"/>
  <c r="R45" i="12"/>
  <c r="S45" i="12"/>
  <c r="T45" i="12"/>
  <c r="U45" i="12"/>
  <c r="V45" i="12"/>
  <c r="W45" i="12"/>
  <c r="X45" i="12"/>
  <c r="Y45" i="12"/>
  <c r="Z45" i="12"/>
  <c r="AA45" i="12"/>
  <c r="AB45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T17" i="12"/>
  <c r="U17" i="12"/>
  <c r="V17" i="12"/>
  <c r="W17" i="12"/>
  <c r="X17" i="12"/>
  <c r="Y17" i="12"/>
  <c r="Z17" i="12"/>
  <c r="AA17" i="12"/>
  <c r="AB57" i="12" s="1"/>
  <c r="AB17" i="12"/>
  <c r="C17" i="12"/>
  <c r="AC50" i="41"/>
  <c r="AC51" i="41"/>
  <c r="AC52" i="41"/>
  <c r="AC53" i="41"/>
  <c r="AC54" i="41"/>
  <c r="AC55" i="41"/>
  <c r="AC56" i="41"/>
  <c r="AC57" i="41"/>
  <c r="AC58" i="41"/>
  <c r="AC59" i="41"/>
  <c r="AC60" i="41"/>
  <c r="AC61" i="41"/>
  <c r="AC62" i="41"/>
  <c r="AC63" i="41"/>
  <c r="AC64" i="41"/>
  <c r="AC65" i="41"/>
  <c r="E49" i="41"/>
  <c r="F49" i="41"/>
  <c r="G49" i="41"/>
  <c r="H49" i="41"/>
  <c r="I49" i="41"/>
  <c r="J49" i="41"/>
  <c r="K49" i="41"/>
  <c r="L49" i="41"/>
  <c r="M49" i="41"/>
  <c r="N49" i="41"/>
  <c r="O49" i="41"/>
  <c r="P49" i="41"/>
  <c r="Q49" i="41"/>
  <c r="R49" i="41"/>
  <c r="S49" i="41"/>
  <c r="T49" i="41"/>
  <c r="U49" i="41"/>
  <c r="V49" i="41"/>
  <c r="W49" i="41"/>
  <c r="X49" i="41"/>
  <c r="Y49" i="41"/>
  <c r="Z49" i="41"/>
  <c r="AA49" i="41"/>
  <c r="AB49" i="41"/>
  <c r="E50" i="41"/>
  <c r="F50" i="41"/>
  <c r="G50" i="41"/>
  <c r="H50" i="41"/>
  <c r="I50" i="41"/>
  <c r="J50" i="41"/>
  <c r="K50" i="41"/>
  <c r="L50" i="41"/>
  <c r="M50" i="41"/>
  <c r="N50" i="41"/>
  <c r="O50" i="41"/>
  <c r="P50" i="41"/>
  <c r="Q50" i="41"/>
  <c r="R50" i="41"/>
  <c r="S50" i="41"/>
  <c r="T50" i="41"/>
  <c r="U50" i="41"/>
  <c r="V50" i="41"/>
  <c r="W50" i="41"/>
  <c r="X50" i="41"/>
  <c r="Y50" i="41"/>
  <c r="Z50" i="41"/>
  <c r="AA50" i="41"/>
  <c r="AB50" i="41"/>
  <c r="E51" i="41"/>
  <c r="F51" i="41"/>
  <c r="G51" i="41"/>
  <c r="H51" i="41"/>
  <c r="I51" i="41"/>
  <c r="J51" i="41"/>
  <c r="K51" i="41"/>
  <c r="L51" i="41"/>
  <c r="M51" i="41"/>
  <c r="N51" i="41"/>
  <c r="O51" i="41"/>
  <c r="P51" i="41"/>
  <c r="Q51" i="41"/>
  <c r="R51" i="41"/>
  <c r="S51" i="41"/>
  <c r="T51" i="41"/>
  <c r="U51" i="41"/>
  <c r="V51" i="41"/>
  <c r="W51" i="41"/>
  <c r="X51" i="41"/>
  <c r="Y51" i="41"/>
  <c r="Z51" i="41"/>
  <c r="AA51" i="41"/>
  <c r="AB51" i="41"/>
  <c r="E52" i="41"/>
  <c r="F52" i="41"/>
  <c r="G52" i="41"/>
  <c r="H52" i="41"/>
  <c r="I52" i="41"/>
  <c r="J52" i="41"/>
  <c r="K52" i="41"/>
  <c r="L52" i="41"/>
  <c r="M52" i="41"/>
  <c r="N52" i="41"/>
  <c r="O52" i="41"/>
  <c r="P52" i="41"/>
  <c r="Q52" i="41"/>
  <c r="R52" i="41"/>
  <c r="S52" i="41"/>
  <c r="T52" i="41"/>
  <c r="U52" i="41"/>
  <c r="V52" i="41"/>
  <c r="W52" i="41"/>
  <c r="X52" i="41"/>
  <c r="Y52" i="41"/>
  <c r="Z52" i="41"/>
  <c r="AA52" i="41"/>
  <c r="AB52" i="41"/>
  <c r="E53" i="41"/>
  <c r="F53" i="41"/>
  <c r="G53" i="41"/>
  <c r="H53" i="41"/>
  <c r="I53" i="41"/>
  <c r="J53" i="41"/>
  <c r="K53" i="41"/>
  <c r="L53" i="41"/>
  <c r="M53" i="41"/>
  <c r="N53" i="41"/>
  <c r="O53" i="41"/>
  <c r="P53" i="41"/>
  <c r="Q53" i="41"/>
  <c r="R53" i="41"/>
  <c r="S53" i="41"/>
  <c r="T53" i="41"/>
  <c r="U53" i="41"/>
  <c r="V53" i="41"/>
  <c r="W53" i="41"/>
  <c r="X53" i="41"/>
  <c r="Y53" i="41"/>
  <c r="Z53" i="41"/>
  <c r="AA53" i="41"/>
  <c r="AB53" i="41"/>
  <c r="E54" i="41"/>
  <c r="F54" i="41"/>
  <c r="G54" i="41"/>
  <c r="H54" i="41"/>
  <c r="I54" i="41"/>
  <c r="J54" i="41"/>
  <c r="K54" i="41"/>
  <c r="L54" i="41"/>
  <c r="M54" i="41"/>
  <c r="N54" i="41"/>
  <c r="O54" i="41"/>
  <c r="P54" i="41"/>
  <c r="Q54" i="41"/>
  <c r="R54" i="41"/>
  <c r="S54" i="41"/>
  <c r="T54" i="41"/>
  <c r="U54" i="41"/>
  <c r="V54" i="41"/>
  <c r="W54" i="41"/>
  <c r="X54" i="41"/>
  <c r="Y54" i="41"/>
  <c r="Z54" i="41"/>
  <c r="AA54" i="41"/>
  <c r="AB54" i="41"/>
  <c r="E55" i="41"/>
  <c r="F55" i="41"/>
  <c r="G55" i="41"/>
  <c r="H55" i="41"/>
  <c r="I55" i="41"/>
  <c r="J55" i="41"/>
  <c r="K55" i="41"/>
  <c r="L55" i="41"/>
  <c r="M55" i="41"/>
  <c r="N55" i="41"/>
  <c r="O55" i="41"/>
  <c r="P55" i="41"/>
  <c r="Q55" i="41"/>
  <c r="R55" i="41"/>
  <c r="S55" i="41"/>
  <c r="T55" i="41"/>
  <c r="U55" i="41"/>
  <c r="V55" i="41"/>
  <c r="W55" i="41"/>
  <c r="X55" i="41"/>
  <c r="Y55" i="41"/>
  <c r="Z55" i="41"/>
  <c r="AA55" i="41"/>
  <c r="AB55" i="41"/>
  <c r="E56" i="41"/>
  <c r="F56" i="41"/>
  <c r="G56" i="41"/>
  <c r="H56" i="41"/>
  <c r="I56" i="41"/>
  <c r="J56" i="41"/>
  <c r="K56" i="41"/>
  <c r="L56" i="41"/>
  <c r="M56" i="41"/>
  <c r="N56" i="41"/>
  <c r="O56" i="41"/>
  <c r="P56" i="41"/>
  <c r="Q56" i="41"/>
  <c r="R56" i="41"/>
  <c r="S56" i="41"/>
  <c r="T56" i="41"/>
  <c r="U56" i="41"/>
  <c r="V56" i="41"/>
  <c r="W56" i="41"/>
  <c r="X56" i="41"/>
  <c r="Y56" i="41"/>
  <c r="Z56" i="41"/>
  <c r="AA56" i="41"/>
  <c r="AB56" i="41"/>
  <c r="E57" i="41"/>
  <c r="F57" i="41"/>
  <c r="G57" i="41"/>
  <c r="H57" i="41"/>
  <c r="I57" i="41"/>
  <c r="J57" i="41"/>
  <c r="K57" i="41"/>
  <c r="L57" i="41"/>
  <c r="M57" i="41"/>
  <c r="N57" i="41"/>
  <c r="O57" i="41"/>
  <c r="P57" i="41"/>
  <c r="Q57" i="41"/>
  <c r="R57" i="41"/>
  <c r="S57" i="41"/>
  <c r="T57" i="41"/>
  <c r="U57" i="41"/>
  <c r="V57" i="41"/>
  <c r="W57" i="41"/>
  <c r="X57" i="41"/>
  <c r="Y57" i="41"/>
  <c r="Z57" i="41"/>
  <c r="AA57" i="41"/>
  <c r="AB57" i="41"/>
  <c r="E58" i="41"/>
  <c r="F58" i="41"/>
  <c r="G58" i="41"/>
  <c r="H58" i="41"/>
  <c r="I58" i="41"/>
  <c r="J58" i="41"/>
  <c r="K58" i="41"/>
  <c r="L58" i="41"/>
  <c r="M58" i="41"/>
  <c r="N58" i="41"/>
  <c r="O58" i="41"/>
  <c r="P58" i="41"/>
  <c r="Q58" i="41"/>
  <c r="R58" i="41"/>
  <c r="S58" i="41"/>
  <c r="T58" i="41"/>
  <c r="U58" i="41"/>
  <c r="V58" i="41"/>
  <c r="W58" i="41"/>
  <c r="X58" i="41"/>
  <c r="Y58" i="41"/>
  <c r="Z58" i="41"/>
  <c r="AA58" i="41"/>
  <c r="AB58" i="41"/>
  <c r="E59" i="41"/>
  <c r="F59" i="41"/>
  <c r="G59" i="41"/>
  <c r="H59" i="41"/>
  <c r="I59" i="41"/>
  <c r="J59" i="41"/>
  <c r="K59" i="41"/>
  <c r="L59" i="41"/>
  <c r="M59" i="41"/>
  <c r="N59" i="41"/>
  <c r="O59" i="41"/>
  <c r="P59" i="41"/>
  <c r="Q59" i="41"/>
  <c r="R59" i="41"/>
  <c r="S59" i="41"/>
  <c r="T59" i="41"/>
  <c r="U59" i="41"/>
  <c r="V59" i="41"/>
  <c r="W59" i="41"/>
  <c r="X59" i="41"/>
  <c r="Y59" i="41"/>
  <c r="Z59" i="41"/>
  <c r="AA59" i="41"/>
  <c r="AB59" i="41"/>
  <c r="E60" i="41"/>
  <c r="F60" i="41"/>
  <c r="G60" i="41"/>
  <c r="H60" i="41"/>
  <c r="I60" i="41"/>
  <c r="J60" i="41"/>
  <c r="K60" i="41"/>
  <c r="L60" i="41"/>
  <c r="M60" i="41"/>
  <c r="N60" i="41"/>
  <c r="O60" i="41"/>
  <c r="P60" i="41"/>
  <c r="Q60" i="41"/>
  <c r="R60" i="41"/>
  <c r="S60" i="41"/>
  <c r="T60" i="41"/>
  <c r="U60" i="41"/>
  <c r="V60" i="41"/>
  <c r="W60" i="41"/>
  <c r="X60" i="41"/>
  <c r="Y60" i="41"/>
  <c r="Z60" i="41"/>
  <c r="AA60" i="41"/>
  <c r="AB60" i="41"/>
  <c r="E61" i="41"/>
  <c r="F61" i="41"/>
  <c r="G61" i="41"/>
  <c r="H61" i="41"/>
  <c r="I61" i="41"/>
  <c r="J61" i="41"/>
  <c r="K61" i="41"/>
  <c r="L61" i="41"/>
  <c r="M61" i="41"/>
  <c r="N61" i="41"/>
  <c r="O61" i="41"/>
  <c r="P61" i="41"/>
  <c r="Q61" i="41"/>
  <c r="R61" i="41"/>
  <c r="S61" i="41"/>
  <c r="T61" i="41"/>
  <c r="U61" i="41"/>
  <c r="V61" i="41"/>
  <c r="W61" i="41"/>
  <c r="X61" i="41"/>
  <c r="Y61" i="41"/>
  <c r="Z61" i="41"/>
  <c r="AA61" i="41"/>
  <c r="AB61" i="41"/>
  <c r="E62" i="41"/>
  <c r="F62" i="41"/>
  <c r="G62" i="41"/>
  <c r="H62" i="41"/>
  <c r="I62" i="41"/>
  <c r="J62" i="41"/>
  <c r="K62" i="41"/>
  <c r="L62" i="41"/>
  <c r="M62" i="41"/>
  <c r="N62" i="41"/>
  <c r="O62" i="41"/>
  <c r="P62" i="41"/>
  <c r="Q62" i="41"/>
  <c r="R62" i="41"/>
  <c r="S62" i="41"/>
  <c r="T62" i="41"/>
  <c r="U62" i="41"/>
  <c r="V62" i="41"/>
  <c r="W62" i="41"/>
  <c r="X62" i="41"/>
  <c r="Y62" i="41"/>
  <c r="Z62" i="41"/>
  <c r="AA62" i="41"/>
  <c r="AB62" i="41"/>
  <c r="E63" i="41"/>
  <c r="F63" i="41"/>
  <c r="G63" i="41"/>
  <c r="H63" i="41"/>
  <c r="I63" i="41"/>
  <c r="J63" i="41"/>
  <c r="K63" i="41"/>
  <c r="L63" i="41"/>
  <c r="M63" i="41"/>
  <c r="N63" i="41"/>
  <c r="O63" i="41"/>
  <c r="P63" i="41"/>
  <c r="Q63" i="41"/>
  <c r="R63" i="41"/>
  <c r="S63" i="41"/>
  <c r="T63" i="41"/>
  <c r="U63" i="41"/>
  <c r="V63" i="41"/>
  <c r="W63" i="41"/>
  <c r="X63" i="41"/>
  <c r="Y63" i="41"/>
  <c r="Z63" i="41"/>
  <c r="AA63" i="41"/>
  <c r="AB63" i="41"/>
  <c r="E64" i="41"/>
  <c r="F64" i="41"/>
  <c r="G64" i="41"/>
  <c r="H64" i="41"/>
  <c r="I64" i="41"/>
  <c r="J64" i="41"/>
  <c r="K64" i="41"/>
  <c r="L64" i="41"/>
  <c r="M64" i="41"/>
  <c r="N64" i="41"/>
  <c r="O64" i="41"/>
  <c r="P64" i="41"/>
  <c r="Q64" i="41"/>
  <c r="R64" i="41"/>
  <c r="S64" i="41"/>
  <c r="T64" i="41"/>
  <c r="U64" i="41"/>
  <c r="V64" i="41"/>
  <c r="W64" i="41"/>
  <c r="X64" i="41"/>
  <c r="Y64" i="41"/>
  <c r="Z64" i="41"/>
  <c r="AA64" i="41"/>
  <c r="AB64" i="41"/>
  <c r="E65" i="41"/>
  <c r="F65" i="41"/>
  <c r="G65" i="41"/>
  <c r="H65" i="41"/>
  <c r="I65" i="41"/>
  <c r="J65" i="41"/>
  <c r="K65" i="41"/>
  <c r="L65" i="41"/>
  <c r="M65" i="41"/>
  <c r="N65" i="41"/>
  <c r="O65" i="41"/>
  <c r="P65" i="41"/>
  <c r="Q65" i="41"/>
  <c r="R65" i="41"/>
  <c r="S65" i="41"/>
  <c r="T65" i="41"/>
  <c r="U65" i="41"/>
  <c r="V65" i="41"/>
  <c r="W65" i="41"/>
  <c r="X65" i="41"/>
  <c r="Y65" i="41"/>
  <c r="Z65" i="41"/>
  <c r="AA65" i="41"/>
  <c r="AB65" i="41"/>
  <c r="D50" i="41"/>
  <c r="D51" i="41"/>
  <c r="D52" i="41"/>
  <c r="D53" i="41"/>
  <c r="D54" i="41"/>
  <c r="D55" i="41"/>
  <c r="D56" i="41"/>
  <c r="D57" i="41"/>
  <c r="D58" i="41"/>
  <c r="D59" i="41"/>
  <c r="D60" i="41"/>
  <c r="D61" i="41"/>
  <c r="D62" i="41"/>
  <c r="D63" i="41"/>
  <c r="D64" i="41"/>
  <c r="D65" i="41"/>
  <c r="D29" i="41"/>
  <c r="E29" i="41"/>
  <c r="F29" i="41"/>
  <c r="G29" i="41"/>
  <c r="H29" i="41"/>
  <c r="I29" i="41"/>
  <c r="J29" i="41"/>
  <c r="K29" i="41"/>
  <c r="L29" i="41"/>
  <c r="M29" i="41"/>
  <c r="N29" i="41"/>
  <c r="O29" i="41"/>
  <c r="P29" i="41"/>
  <c r="Q29" i="41"/>
  <c r="R29" i="41"/>
  <c r="S29" i="41"/>
  <c r="T29" i="41"/>
  <c r="U29" i="41"/>
  <c r="V29" i="41"/>
  <c r="W29" i="41"/>
  <c r="X29" i="41"/>
  <c r="Y29" i="41"/>
  <c r="Z29" i="41"/>
  <c r="AA29" i="41"/>
  <c r="AB29" i="41"/>
  <c r="AC29" i="41"/>
  <c r="D30" i="41"/>
  <c r="E30" i="41"/>
  <c r="F30" i="41"/>
  <c r="G30" i="41"/>
  <c r="H30" i="41"/>
  <c r="I30" i="41"/>
  <c r="J30" i="41"/>
  <c r="K30" i="41"/>
  <c r="L30" i="41"/>
  <c r="M30" i="41"/>
  <c r="N30" i="41"/>
  <c r="O30" i="41"/>
  <c r="P30" i="41"/>
  <c r="Q30" i="41"/>
  <c r="R30" i="41"/>
  <c r="S30" i="41"/>
  <c r="T30" i="41"/>
  <c r="U30" i="41"/>
  <c r="V30" i="41"/>
  <c r="W30" i="41"/>
  <c r="X30" i="41"/>
  <c r="Y30" i="41"/>
  <c r="Z30" i="41"/>
  <c r="AA30" i="41"/>
  <c r="AB30" i="41"/>
  <c r="AC30" i="41"/>
  <c r="D31" i="41"/>
  <c r="E31" i="41"/>
  <c r="F31" i="41"/>
  <c r="G31" i="41"/>
  <c r="H31" i="41"/>
  <c r="I31" i="41"/>
  <c r="J31" i="41"/>
  <c r="K31" i="41"/>
  <c r="L31" i="41"/>
  <c r="M31" i="41"/>
  <c r="N31" i="41"/>
  <c r="O31" i="41"/>
  <c r="P31" i="41"/>
  <c r="Q31" i="41"/>
  <c r="R31" i="41"/>
  <c r="S31" i="41"/>
  <c r="T31" i="41"/>
  <c r="U31" i="41"/>
  <c r="V31" i="41"/>
  <c r="W31" i="41"/>
  <c r="X31" i="41"/>
  <c r="Y31" i="41"/>
  <c r="Z31" i="41"/>
  <c r="AA31" i="41"/>
  <c r="AB31" i="41"/>
  <c r="AC31" i="41"/>
  <c r="D32" i="41"/>
  <c r="E32" i="41"/>
  <c r="F32" i="41"/>
  <c r="G32" i="41"/>
  <c r="H32" i="41"/>
  <c r="I32" i="41"/>
  <c r="J32" i="41"/>
  <c r="K32" i="41"/>
  <c r="L32" i="41"/>
  <c r="M32" i="41"/>
  <c r="N32" i="41"/>
  <c r="O32" i="41"/>
  <c r="P32" i="41"/>
  <c r="Q32" i="41"/>
  <c r="R32" i="41"/>
  <c r="S32" i="41"/>
  <c r="T32" i="41"/>
  <c r="U32" i="41"/>
  <c r="V32" i="41"/>
  <c r="W32" i="41"/>
  <c r="X32" i="41"/>
  <c r="Y32" i="41"/>
  <c r="Z32" i="41"/>
  <c r="AA32" i="41"/>
  <c r="AB32" i="41"/>
  <c r="AC32" i="41"/>
  <c r="D33" i="41"/>
  <c r="E33" i="41"/>
  <c r="F33" i="41"/>
  <c r="G33" i="41"/>
  <c r="H33" i="41"/>
  <c r="I33" i="41"/>
  <c r="J33" i="41"/>
  <c r="K33" i="41"/>
  <c r="L33" i="41"/>
  <c r="M33" i="41"/>
  <c r="N33" i="41"/>
  <c r="O33" i="41"/>
  <c r="P33" i="41"/>
  <c r="Q33" i="41"/>
  <c r="R33" i="41"/>
  <c r="S33" i="41"/>
  <c r="T33" i="41"/>
  <c r="U33" i="41"/>
  <c r="V33" i="41"/>
  <c r="W33" i="41"/>
  <c r="X33" i="41"/>
  <c r="Y33" i="41"/>
  <c r="Z33" i="41"/>
  <c r="AA33" i="41"/>
  <c r="AB33" i="41"/>
  <c r="AC33" i="41"/>
  <c r="D34" i="41"/>
  <c r="E34" i="41"/>
  <c r="F34" i="41"/>
  <c r="G34" i="41"/>
  <c r="H34" i="41"/>
  <c r="I34" i="41"/>
  <c r="J34" i="41"/>
  <c r="K34" i="41"/>
  <c r="L34" i="41"/>
  <c r="M34" i="41"/>
  <c r="N34" i="41"/>
  <c r="O34" i="41"/>
  <c r="P34" i="41"/>
  <c r="Q34" i="41"/>
  <c r="R34" i="41"/>
  <c r="S34" i="41"/>
  <c r="T34" i="41"/>
  <c r="U34" i="41"/>
  <c r="V34" i="41"/>
  <c r="W34" i="41"/>
  <c r="X34" i="41"/>
  <c r="Y34" i="41"/>
  <c r="Z34" i="41"/>
  <c r="AA34" i="41"/>
  <c r="AB34" i="41"/>
  <c r="AC34" i="41"/>
  <c r="D35" i="41"/>
  <c r="E35" i="41"/>
  <c r="F35" i="41"/>
  <c r="G35" i="41"/>
  <c r="H35" i="41"/>
  <c r="I35" i="41"/>
  <c r="J35" i="41"/>
  <c r="K35" i="41"/>
  <c r="L35" i="41"/>
  <c r="M35" i="41"/>
  <c r="N35" i="41"/>
  <c r="O35" i="41"/>
  <c r="P35" i="41"/>
  <c r="Q35" i="41"/>
  <c r="R35" i="41"/>
  <c r="S35" i="41"/>
  <c r="T35" i="41"/>
  <c r="U35" i="41"/>
  <c r="V35" i="41"/>
  <c r="W35" i="41"/>
  <c r="X35" i="41"/>
  <c r="Y35" i="41"/>
  <c r="Z35" i="41"/>
  <c r="AA35" i="41"/>
  <c r="AB35" i="41"/>
  <c r="AC35" i="41"/>
  <c r="D36" i="41"/>
  <c r="E36" i="41"/>
  <c r="F36" i="41"/>
  <c r="G36" i="41"/>
  <c r="H36" i="41"/>
  <c r="I36" i="41"/>
  <c r="J36" i="41"/>
  <c r="K36" i="41"/>
  <c r="L36" i="41"/>
  <c r="M36" i="41"/>
  <c r="N36" i="41"/>
  <c r="O36" i="41"/>
  <c r="P36" i="41"/>
  <c r="Q36" i="41"/>
  <c r="R36" i="41"/>
  <c r="S36" i="41"/>
  <c r="T36" i="41"/>
  <c r="U36" i="41"/>
  <c r="V36" i="41"/>
  <c r="W36" i="41"/>
  <c r="X36" i="41"/>
  <c r="Y36" i="41"/>
  <c r="Z36" i="41"/>
  <c r="AA36" i="41"/>
  <c r="AB36" i="41"/>
  <c r="AC36" i="41"/>
  <c r="D37" i="41"/>
  <c r="E37" i="41"/>
  <c r="F37" i="41"/>
  <c r="G37" i="41"/>
  <c r="H37" i="41"/>
  <c r="I37" i="41"/>
  <c r="J37" i="41"/>
  <c r="K37" i="41"/>
  <c r="L37" i="41"/>
  <c r="M37" i="41"/>
  <c r="N37" i="41"/>
  <c r="O37" i="41"/>
  <c r="P37" i="41"/>
  <c r="Q37" i="41"/>
  <c r="R37" i="41"/>
  <c r="S37" i="41"/>
  <c r="T37" i="41"/>
  <c r="U37" i="41"/>
  <c r="V37" i="41"/>
  <c r="W37" i="41"/>
  <c r="X37" i="41"/>
  <c r="Y37" i="41"/>
  <c r="Z37" i="41"/>
  <c r="AA37" i="41"/>
  <c r="AB37" i="41"/>
  <c r="AC37" i="41"/>
  <c r="D38" i="41"/>
  <c r="E38" i="41"/>
  <c r="F38" i="41"/>
  <c r="G38" i="41"/>
  <c r="H38" i="41"/>
  <c r="I38" i="41"/>
  <c r="J38" i="41"/>
  <c r="K38" i="41"/>
  <c r="L38" i="41"/>
  <c r="M38" i="41"/>
  <c r="N38" i="41"/>
  <c r="O38" i="41"/>
  <c r="P38" i="41"/>
  <c r="Q38" i="41"/>
  <c r="R38" i="41"/>
  <c r="S38" i="41"/>
  <c r="T38" i="41"/>
  <c r="U38" i="41"/>
  <c r="V38" i="41"/>
  <c r="W38" i="41"/>
  <c r="X38" i="41"/>
  <c r="Y38" i="41"/>
  <c r="Z38" i="41"/>
  <c r="AA38" i="41"/>
  <c r="AB38" i="41"/>
  <c r="AC38" i="41"/>
  <c r="D39" i="41"/>
  <c r="E39" i="41"/>
  <c r="F39" i="41"/>
  <c r="G39" i="41"/>
  <c r="H39" i="41"/>
  <c r="I39" i="41"/>
  <c r="J39" i="41"/>
  <c r="K39" i="41"/>
  <c r="L39" i="41"/>
  <c r="M39" i="41"/>
  <c r="N39" i="41"/>
  <c r="O39" i="41"/>
  <c r="P39" i="41"/>
  <c r="Q39" i="41"/>
  <c r="R39" i="41"/>
  <c r="S39" i="41"/>
  <c r="T39" i="41"/>
  <c r="U39" i="41"/>
  <c r="V39" i="41"/>
  <c r="W39" i="41"/>
  <c r="X39" i="41"/>
  <c r="Y39" i="41"/>
  <c r="Z39" i="41"/>
  <c r="AA39" i="41"/>
  <c r="AB39" i="41"/>
  <c r="AC39" i="41"/>
  <c r="D40" i="41"/>
  <c r="E40" i="41"/>
  <c r="F40" i="41"/>
  <c r="G40" i="41"/>
  <c r="H40" i="41"/>
  <c r="I40" i="41"/>
  <c r="J40" i="41"/>
  <c r="K40" i="41"/>
  <c r="L40" i="41"/>
  <c r="M40" i="41"/>
  <c r="N40" i="41"/>
  <c r="O40" i="41"/>
  <c r="P40" i="41"/>
  <c r="Q40" i="41"/>
  <c r="R40" i="41"/>
  <c r="S40" i="41"/>
  <c r="T40" i="41"/>
  <c r="U40" i="41"/>
  <c r="V40" i="41"/>
  <c r="W40" i="41"/>
  <c r="X40" i="41"/>
  <c r="Y40" i="41"/>
  <c r="Z40" i="41"/>
  <c r="AA40" i="41"/>
  <c r="AB40" i="41"/>
  <c r="AC40" i="41"/>
  <c r="D41" i="41"/>
  <c r="E41" i="41"/>
  <c r="F41" i="41"/>
  <c r="G41" i="41"/>
  <c r="H41" i="41"/>
  <c r="I41" i="41"/>
  <c r="J41" i="41"/>
  <c r="K41" i="41"/>
  <c r="L41" i="41"/>
  <c r="M41" i="41"/>
  <c r="N41" i="41"/>
  <c r="O41" i="41"/>
  <c r="P41" i="41"/>
  <c r="Q41" i="41"/>
  <c r="R41" i="41"/>
  <c r="S41" i="41"/>
  <c r="T41" i="41"/>
  <c r="U41" i="41"/>
  <c r="V41" i="41"/>
  <c r="W41" i="41"/>
  <c r="X41" i="41"/>
  <c r="Y41" i="41"/>
  <c r="Z41" i="41"/>
  <c r="AA41" i="41"/>
  <c r="AB41" i="41"/>
  <c r="AC41" i="41"/>
  <c r="D42" i="41"/>
  <c r="E42" i="41"/>
  <c r="F42" i="41"/>
  <c r="G42" i="41"/>
  <c r="H42" i="41"/>
  <c r="I42" i="41"/>
  <c r="J42" i="41"/>
  <c r="K42" i="41"/>
  <c r="L42" i="41"/>
  <c r="M42" i="41"/>
  <c r="N42" i="41"/>
  <c r="O42" i="41"/>
  <c r="P42" i="41"/>
  <c r="Q42" i="41"/>
  <c r="R42" i="41"/>
  <c r="S42" i="41"/>
  <c r="T42" i="41"/>
  <c r="U42" i="41"/>
  <c r="V42" i="41"/>
  <c r="W42" i="41"/>
  <c r="X42" i="41"/>
  <c r="Y42" i="41"/>
  <c r="Z42" i="41"/>
  <c r="AA42" i="41"/>
  <c r="AB42" i="41"/>
  <c r="AC42" i="41"/>
  <c r="D43" i="41"/>
  <c r="E43" i="41"/>
  <c r="F43" i="41"/>
  <c r="G43" i="41"/>
  <c r="H43" i="41"/>
  <c r="I43" i="41"/>
  <c r="J43" i="41"/>
  <c r="K43" i="41"/>
  <c r="L43" i="41"/>
  <c r="M43" i="41"/>
  <c r="N43" i="41"/>
  <c r="O43" i="41"/>
  <c r="P43" i="41"/>
  <c r="Q43" i="41"/>
  <c r="R43" i="41"/>
  <c r="S43" i="41"/>
  <c r="T43" i="41"/>
  <c r="U43" i="41"/>
  <c r="V43" i="41"/>
  <c r="W43" i="41"/>
  <c r="X43" i="41"/>
  <c r="Y43" i="41"/>
  <c r="Z43" i="41"/>
  <c r="AA43" i="41"/>
  <c r="AB43" i="41"/>
  <c r="AC43" i="41"/>
  <c r="D44" i="41"/>
  <c r="E44" i="41"/>
  <c r="F44" i="41"/>
  <c r="G44" i="41"/>
  <c r="H44" i="41"/>
  <c r="I44" i="41"/>
  <c r="J44" i="41"/>
  <c r="K44" i="41"/>
  <c r="L44" i="41"/>
  <c r="M44" i="41"/>
  <c r="N44" i="41"/>
  <c r="O44" i="41"/>
  <c r="P44" i="41"/>
  <c r="Q44" i="41"/>
  <c r="R44" i="41"/>
  <c r="S44" i="41"/>
  <c r="T44" i="41"/>
  <c r="U44" i="41"/>
  <c r="V44" i="41"/>
  <c r="W44" i="41"/>
  <c r="X44" i="41"/>
  <c r="Y44" i="41"/>
  <c r="Z44" i="41"/>
  <c r="AA44" i="41"/>
  <c r="AB44" i="41"/>
  <c r="AC44" i="41"/>
  <c r="D45" i="41"/>
  <c r="E45" i="41"/>
  <c r="F45" i="41"/>
  <c r="G45" i="41"/>
  <c r="H45" i="41"/>
  <c r="I45" i="41"/>
  <c r="J45" i="41"/>
  <c r="K45" i="41"/>
  <c r="L45" i="41"/>
  <c r="M45" i="41"/>
  <c r="N45" i="41"/>
  <c r="O45" i="41"/>
  <c r="P45" i="41"/>
  <c r="Q45" i="41"/>
  <c r="R45" i="41"/>
  <c r="S45" i="41"/>
  <c r="T45" i="41"/>
  <c r="U45" i="41"/>
  <c r="V45" i="41"/>
  <c r="W45" i="41"/>
  <c r="X45" i="41"/>
  <c r="Y45" i="41"/>
  <c r="Z45" i="41"/>
  <c r="AA45" i="41"/>
  <c r="AB45" i="41"/>
  <c r="AC45" i="41"/>
  <c r="C30" i="41"/>
  <c r="C31" i="41"/>
  <c r="C32" i="41"/>
  <c r="C33" i="41"/>
  <c r="C34" i="41"/>
  <c r="C35" i="41"/>
  <c r="C36" i="41"/>
  <c r="C37" i="41"/>
  <c r="C38" i="41"/>
  <c r="C39" i="41"/>
  <c r="C40" i="41"/>
  <c r="C41" i="41"/>
  <c r="C42" i="41"/>
  <c r="C43" i="41"/>
  <c r="C44" i="41"/>
  <c r="C45" i="41"/>
  <c r="D23" i="41"/>
  <c r="E23" i="41"/>
  <c r="F23" i="41"/>
  <c r="G23" i="41"/>
  <c r="G24" i="41" s="1"/>
  <c r="H23" i="41"/>
  <c r="I23" i="41"/>
  <c r="J23" i="41"/>
  <c r="K23" i="41"/>
  <c r="K24" i="41" s="1"/>
  <c r="L23" i="41"/>
  <c r="M23" i="41"/>
  <c r="N23" i="41"/>
  <c r="O23" i="41"/>
  <c r="O24" i="41" s="1"/>
  <c r="P23" i="41"/>
  <c r="Q23" i="41"/>
  <c r="R23" i="41"/>
  <c r="S23" i="41"/>
  <c r="S24" i="41" s="1"/>
  <c r="T23" i="41"/>
  <c r="U23" i="41"/>
  <c r="V23" i="41"/>
  <c r="W23" i="41"/>
  <c r="W24" i="41" s="1"/>
  <c r="X23" i="41"/>
  <c r="X24" i="41" s="1"/>
  <c r="Y23" i="41"/>
  <c r="Z23" i="41"/>
  <c r="AA23" i="41"/>
  <c r="AA24" i="41" s="1"/>
  <c r="AB23" i="41"/>
  <c r="AB24" i="41" s="1"/>
  <c r="D24" i="41"/>
  <c r="E24" i="41"/>
  <c r="F24" i="41"/>
  <c r="H24" i="41"/>
  <c r="I24" i="41"/>
  <c r="J24" i="41"/>
  <c r="L24" i="41"/>
  <c r="M24" i="41"/>
  <c r="N24" i="41"/>
  <c r="P24" i="41"/>
  <c r="Q24" i="41"/>
  <c r="R24" i="41"/>
  <c r="T24" i="41"/>
  <c r="U24" i="41"/>
  <c r="V24" i="41"/>
  <c r="Y24" i="41"/>
  <c r="Z24" i="41"/>
  <c r="C24" i="41"/>
  <c r="C23" i="41"/>
  <c r="D17" i="41"/>
  <c r="E17" i="41"/>
  <c r="F17" i="41"/>
  <c r="G17" i="41"/>
  <c r="H17" i="41"/>
  <c r="I17" i="41"/>
  <c r="J17" i="41"/>
  <c r="K17" i="41"/>
  <c r="L17" i="41"/>
  <c r="M17" i="41"/>
  <c r="N17" i="41"/>
  <c r="O17" i="41"/>
  <c r="P17" i="41"/>
  <c r="Q17" i="41"/>
  <c r="R17" i="41"/>
  <c r="S17" i="41"/>
  <c r="T17" i="41"/>
  <c r="U17" i="41"/>
  <c r="V17" i="41"/>
  <c r="W17" i="41"/>
  <c r="X17" i="41"/>
  <c r="Y17" i="41"/>
  <c r="Z17" i="41"/>
  <c r="AA17" i="41"/>
  <c r="AB17" i="41"/>
  <c r="C17" i="41"/>
  <c r="AB26" i="37"/>
  <c r="AB27" i="37"/>
  <c r="AB28" i="37"/>
  <c r="AB29" i="37"/>
  <c r="X26" i="37"/>
  <c r="Y26" i="37"/>
  <c r="Z26" i="37"/>
  <c r="AA26" i="37"/>
  <c r="X27" i="37"/>
  <c r="Y27" i="37"/>
  <c r="Z27" i="37"/>
  <c r="AA27" i="37"/>
  <c r="X28" i="37"/>
  <c r="Y28" i="37"/>
  <c r="Z28" i="37"/>
  <c r="AA28" i="37"/>
  <c r="X29" i="37"/>
  <c r="Y29" i="37"/>
  <c r="Z29" i="37"/>
  <c r="AA29" i="37"/>
  <c r="Y25" i="37"/>
  <c r="Z25" i="37"/>
  <c r="AA25" i="37"/>
  <c r="AB28" i="63"/>
  <c r="AB29" i="63"/>
  <c r="AB30" i="63"/>
  <c r="AB32" i="63"/>
  <c r="AB27" i="63"/>
  <c r="AA28" i="63"/>
  <c r="AA29" i="63"/>
  <c r="AA30" i="63"/>
  <c r="AA32" i="63"/>
  <c r="AA27" i="63"/>
  <c r="AA19" i="63"/>
  <c r="AA20" i="63"/>
  <c r="AA21" i="63"/>
  <c r="AA23" i="63"/>
  <c r="AA18" i="63"/>
  <c r="AB10" i="63"/>
  <c r="AB11" i="63"/>
  <c r="AB12" i="63"/>
  <c r="AB14" i="63"/>
  <c r="AB9" i="63"/>
  <c r="AA13" i="63"/>
  <c r="AA28" i="62"/>
  <c r="AA29" i="62"/>
  <c r="AA30" i="62"/>
  <c r="AA32" i="62"/>
  <c r="AA27" i="62"/>
  <c r="AA19" i="62"/>
  <c r="AA20" i="62"/>
  <c r="AA21" i="62"/>
  <c r="AA23" i="62"/>
  <c r="AA18" i="62"/>
  <c r="AB10" i="62"/>
  <c r="AB11" i="62"/>
  <c r="AB12" i="62"/>
  <c r="AB14" i="62"/>
  <c r="AB9" i="62"/>
  <c r="AA13" i="62"/>
  <c r="AA22" i="62" s="1"/>
  <c r="AB28" i="60"/>
  <c r="AB29" i="60"/>
  <c r="AB30" i="60"/>
  <c r="AB32" i="60"/>
  <c r="AB27" i="60"/>
  <c r="AA28" i="60"/>
  <c r="AA29" i="60"/>
  <c r="AA30" i="60"/>
  <c r="AA32" i="60"/>
  <c r="AA27" i="60"/>
  <c r="AA19" i="60"/>
  <c r="AA20" i="60"/>
  <c r="AA21" i="60"/>
  <c r="AA22" i="60"/>
  <c r="AA23" i="60"/>
  <c r="AA18" i="60"/>
  <c r="AB10" i="60"/>
  <c r="AB11" i="60"/>
  <c r="AB12" i="60"/>
  <c r="AB14" i="60"/>
  <c r="AB9" i="60"/>
  <c r="AA13" i="60"/>
  <c r="AB28" i="59"/>
  <c r="AB29" i="59"/>
  <c r="AB30" i="59"/>
  <c r="AB32" i="59"/>
  <c r="AB27" i="59"/>
  <c r="AA28" i="59"/>
  <c r="AA29" i="59"/>
  <c r="AA30" i="59"/>
  <c r="AA32" i="59"/>
  <c r="AA27" i="59"/>
  <c r="AA19" i="59"/>
  <c r="AA20" i="59"/>
  <c r="AA21" i="59"/>
  <c r="AA23" i="59"/>
  <c r="AA18" i="59"/>
  <c r="AB10" i="59"/>
  <c r="AB11" i="59"/>
  <c r="AB12" i="59"/>
  <c r="AB14" i="59"/>
  <c r="AB9" i="59"/>
  <c r="AA13" i="59"/>
  <c r="AA22" i="59" s="1"/>
  <c r="AB28" i="55"/>
  <c r="AB29" i="55"/>
  <c r="AB30" i="55"/>
  <c r="AB32" i="55"/>
  <c r="AB27" i="55"/>
  <c r="AA28" i="55"/>
  <c r="AA29" i="55"/>
  <c r="AA30" i="55"/>
  <c r="AA32" i="55"/>
  <c r="AA27" i="55"/>
  <c r="AA19" i="55"/>
  <c r="AA20" i="55"/>
  <c r="AA21" i="55"/>
  <c r="AA22" i="55"/>
  <c r="AA23" i="55"/>
  <c r="AA18" i="55"/>
  <c r="AB10" i="55"/>
  <c r="AB11" i="55"/>
  <c r="AB12" i="55"/>
  <c r="AB14" i="55"/>
  <c r="AB9" i="55"/>
  <c r="AA13" i="55"/>
  <c r="AB28" i="54"/>
  <c r="AB29" i="54"/>
  <c r="AB30" i="54"/>
  <c r="AB32" i="54"/>
  <c r="AB27" i="54"/>
  <c r="AA28" i="54"/>
  <c r="AA29" i="54"/>
  <c r="AA30" i="54"/>
  <c r="AA32" i="54"/>
  <c r="AA27" i="54"/>
  <c r="AA19" i="54"/>
  <c r="AA20" i="54"/>
  <c r="AA21" i="54"/>
  <c r="AA23" i="54"/>
  <c r="AA18" i="54"/>
  <c r="AB10" i="54"/>
  <c r="AB11" i="54"/>
  <c r="AB12" i="54"/>
  <c r="AB14" i="54"/>
  <c r="AB9" i="54"/>
  <c r="AA13" i="54"/>
  <c r="Z10" i="48"/>
  <c r="AA10" i="48"/>
  <c r="Z11" i="48"/>
  <c r="AA11" i="48"/>
  <c r="Z12" i="48"/>
  <c r="AA12" i="48"/>
  <c r="Z14" i="48"/>
  <c r="AA14" i="48"/>
  <c r="AA9" i="48"/>
  <c r="AB28" i="47"/>
  <c r="AB29" i="47"/>
  <c r="AB30" i="47"/>
  <c r="AB32" i="47"/>
  <c r="AB27" i="47"/>
  <c r="AA28" i="47"/>
  <c r="AA29" i="47"/>
  <c r="AA30" i="47"/>
  <c r="AA32" i="47"/>
  <c r="AA27" i="47"/>
  <c r="AA19" i="47"/>
  <c r="AA20" i="47"/>
  <c r="AA21" i="47"/>
  <c r="AA23" i="47"/>
  <c r="AA18" i="47"/>
  <c r="AB10" i="47"/>
  <c r="AB11" i="47"/>
  <c r="AB12" i="47"/>
  <c r="AB14" i="47"/>
  <c r="AB9" i="47"/>
  <c r="AA13" i="47"/>
  <c r="AA22" i="47" s="1"/>
  <c r="AB30" i="46"/>
  <c r="AB31" i="46"/>
  <c r="AB32" i="46"/>
  <c r="AB34" i="46"/>
  <c r="AB29" i="46"/>
  <c r="AA30" i="46"/>
  <c r="AA31" i="46"/>
  <c r="AA32" i="46"/>
  <c r="AA33" i="46"/>
  <c r="AA34" i="46"/>
  <c r="AA29" i="46"/>
  <c r="AA21" i="46"/>
  <c r="AA22" i="46"/>
  <c r="AA23" i="46"/>
  <c r="AA25" i="46"/>
  <c r="AA20" i="46"/>
  <c r="AB10" i="46"/>
  <c r="AB11" i="46"/>
  <c r="AB12" i="46"/>
  <c r="AB14" i="46"/>
  <c r="AB9" i="46"/>
  <c r="AA13" i="46"/>
  <c r="AA13" i="48" s="1"/>
  <c r="Z13" i="46"/>
  <c r="AC96" i="36"/>
  <c r="AC99" i="36"/>
  <c r="AC95" i="36"/>
  <c r="AC94" i="36"/>
  <c r="AC79" i="36"/>
  <c r="AC80" i="36"/>
  <c r="AC81" i="36"/>
  <c r="AC82" i="36"/>
  <c r="AC83" i="36"/>
  <c r="AC84" i="36"/>
  <c r="AC85" i="36"/>
  <c r="AC86" i="36"/>
  <c r="AC87" i="36"/>
  <c r="AC88" i="36"/>
  <c r="AC89" i="36"/>
  <c r="AC90" i="36"/>
  <c r="AC91" i="36"/>
  <c r="AC92" i="36"/>
  <c r="AC93" i="36"/>
  <c r="AC78" i="36"/>
  <c r="AC77" i="36"/>
  <c r="AC76" i="36"/>
  <c r="AC73" i="36"/>
  <c r="AC74" i="36"/>
  <c r="AC75" i="36"/>
  <c r="AC72" i="36"/>
  <c r="AB73" i="36"/>
  <c r="AB74" i="36"/>
  <c r="AB75" i="36"/>
  <c r="AB76" i="36"/>
  <c r="AB77" i="36"/>
  <c r="AB78" i="36"/>
  <c r="AB79" i="36"/>
  <c r="AB80" i="36"/>
  <c r="AB81" i="36"/>
  <c r="AB82" i="36"/>
  <c r="AB83" i="36"/>
  <c r="AB84" i="36"/>
  <c r="AB85" i="36"/>
  <c r="AB86" i="36"/>
  <c r="AB87" i="36"/>
  <c r="AB88" i="36"/>
  <c r="AB89" i="36"/>
  <c r="AB90" i="36"/>
  <c r="AB91" i="36"/>
  <c r="AB92" i="36"/>
  <c r="AB93" i="36"/>
  <c r="AB94" i="36"/>
  <c r="AB95" i="36"/>
  <c r="AB96" i="36"/>
  <c r="AB99" i="36"/>
  <c r="AB72" i="36"/>
  <c r="AB42" i="36"/>
  <c r="AB43" i="36"/>
  <c r="AB44" i="36"/>
  <c r="AB45" i="36"/>
  <c r="AB46" i="36"/>
  <c r="AB47" i="36"/>
  <c r="AB48" i="36"/>
  <c r="AB49" i="36"/>
  <c r="AB50" i="36"/>
  <c r="AB51" i="36"/>
  <c r="AB52" i="36"/>
  <c r="AB53" i="36"/>
  <c r="AB54" i="36"/>
  <c r="AB55" i="36"/>
  <c r="AB56" i="36"/>
  <c r="AB57" i="36"/>
  <c r="AB58" i="36"/>
  <c r="AB59" i="36"/>
  <c r="AB60" i="36"/>
  <c r="AB61" i="36"/>
  <c r="AB62" i="36"/>
  <c r="AB63" i="36"/>
  <c r="AB64" i="36"/>
  <c r="AB65" i="36"/>
  <c r="AB68" i="36"/>
  <c r="AB41" i="36"/>
  <c r="AC11" i="36"/>
  <c r="AC12" i="36"/>
  <c r="AC13" i="36"/>
  <c r="AC14" i="36"/>
  <c r="AC15" i="36"/>
  <c r="AC16" i="36"/>
  <c r="AC17" i="36"/>
  <c r="AC18" i="36"/>
  <c r="AC19" i="36"/>
  <c r="AC20" i="36"/>
  <c r="AC21" i="36"/>
  <c r="AC22" i="36"/>
  <c r="AC23" i="36"/>
  <c r="AC24" i="36"/>
  <c r="AC25" i="36"/>
  <c r="AC26" i="36"/>
  <c r="AC27" i="36"/>
  <c r="AC28" i="36"/>
  <c r="AC29" i="36"/>
  <c r="AC30" i="36"/>
  <c r="AC31" i="36"/>
  <c r="AC32" i="36"/>
  <c r="AC33" i="36"/>
  <c r="AC34" i="36"/>
  <c r="AC37" i="36"/>
  <c r="AC10" i="36"/>
  <c r="AC41" i="36" s="1"/>
  <c r="AB35" i="36"/>
  <c r="AB66" i="36" s="1"/>
  <c r="AC72" i="35"/>
  <c r="AB73" i="35"/>
  <c r="AB74" i="35"/>
  <c r="AB75" i="35"/>
  <c r="AB76" i="35"/>
  <c r="AB77" i="35"/>
  <c r="AB78" i="35"/>
  <c r="AB79" i="35"/>
  <c r="AB80" i="35"/>
  <c r="AB81" i="35"/>
  <c r="AB82" i="35"/>
  <c r="AB83" i="35"/>
  <c r="AB84" i="35"/>
  <c r="AB85" i="35"/>
  <c r="AB86" i="35"/>
  <c r="AB87" i="35"/>
  <c r="AB88" i="35"/>
  <c r="AB89" i="35"/>
  <c r="AB90" i="35"/>
  <c r="AB91" i="35"/>
  <c r="AB92" i="35"/>
  <c r="AB93" i="35"/>
  <c r="AB94" i="35"/>
  <c r="AB95" i="35"/>
  <c r="AB96" i="35"/>
  <c r="AB99" i="35"/>
  <c r="AB72" i="35"/>
  <c r="AB42" i="35"/>
  <c r="AB43" i="35"/>
  <c r="AB44" i="35"/>
  <c r="AB45" i="35"/>
  <c r="AB46" i="35"/>
  <c r="AB47" i="35"/>
  <c r="AB48" i="35"/>
  <c r="AB49" i="35"/>
  <c r="AB50" i="35"/>
  <c r="AB51" i="35"/>
  <c r="AB52" i="35"/>
  <c r="AB53" i="35"/>
  <c r="AB54" i="35"/>
  <c r="AB55" i="35"/>
  <c r="AB56" i="35"/>
  <c r="AB57" i="35"/>
  <c r="AB58" i="35"/>
  <c r="AB59" i="35"/>
  <c r="AB60" i="35"/>
  <c r="AB61" i="35"/>
  <c r="AB62" i="35"/>
  <c r="AB63" i="35"/>
  <c r="AB64" i="35"/>
  <c r="AB65" i="35"/>
  <c r="AB66" i="35"/>
  <c r="AB68" i="35"/>
  <c r="AB41" i="35"/>
  <c r="AC11" i="35"/>
  <c r="AC12" i="35"/>
  <c r="AC13" i="35"/>
  <c r="AC14" i="35"/>
  <c r="AC15" i="35"/>
  <c r="AC16" i="35"/>
  <c r="AC17" i="35"/>
  <c r="AC18" i="35"/>
  <c r="AC19" i="35"/>
  <c r="AC20" i="35"/>
  <c r="AC21" i="35"/>
  <c r="AC22" i="35"/>
  <c r="AC23" i="35"/>
  <c r="AC24" i="35"/>
  <c r="AC25" i="35"/>
  <c r="AC26" i="35"/>
  <c r="AC27" i="35"/>
  <c r="AC28" i="35"/>
  <c r="AC29" i="35"/>
  <c r="AC30" i="35"/>
  <c r="AC31" i="35"/>
  <c r="AC32" i="35"/>
  <c r="AC33" i="35"/>
  <c r="AC34" i="35"/>
  <c r="AC37" i="35"/>
  <c r="AC10" i="35"/>
  <c r="AB36" i="35"/>
  <c r="AB35" i="35"/>
  <c r="AC83" i="34"/>
  <c r="AC84" i="34"/>
  <c r="AC85" i="34"/>
  <c r="AC86" i="34"/>
  <c r="AC87" i="34"/>
  <c r="AC88" i="34"/>
  <c r="AC89" i="34"/>
  <c r="AC90" i="34"/>
  <c r="AC91" i="34"/>
  <c r="AC92" i="34"/>
  <c r="AC93" i="34"/>
  <c r="AC94" i="34"/>
  <c r="AC95" i="34"/>
  <c r="AC96" i="34"/>
  <c r="AC99" i="34"/>
  <c r="AC82" i="34"/>
  <c r="AC79" i="34"/>
  <c r="AC80" i="34"/>
  <c r="AC73" i="34"/>
  <c r="AC74" i="34"/>
  <c r="AC75" i="34"/>
  <c r="AC76" i="34"/>
  <c r="AC77" i="34"/>
  <c r="AC78" i="34"/>
  <c r="AC72" i="34"/>
  <c r="AB73" i="34"/>
  <c r="AB74" i="34"/>
  <c r="AB75" i="34"/>
  <c r="AB76" i="34"/>
  <c r="AB77" i="34"/>
  <c r="AB78" i="34"/>
  <c r="AB79" i="34"/>
  <c r="AB80" i="34"/>
  <c r="AB81" i="34"/>
  <c r="AB82" i="34"/>
  <c r="AB83" i="34"/>
  <c r="AB84" i="34"/>
  <c r="AB85" i="34"/>
  <c r="AB86" i="34"/>
  <c r="AB87" i="34"/>
  <c r="AB88" i="34"/>
  <c r="AB89" i="34"/>
  <c r="AB90" i="34"/>
  <c r="AB91" i="34"/>
  <c r="AB92" i="34"/>
  <c r="AB93" i="34"/>
  <c r="AB94" i="34"/>
  <c r="AB95" i="34"/>
  <c r="AB96" i="34"/>
  <c r="AB99" i="34"/>
  <c r="AB72" i="34"/>
  <c r="AB42" i="34"/>
  <c r="AB43" i="34"/>
  <c r="AB44" i="34"/>
  <c r="AB45" i="34"/>
  <c r="AB46" i="34"/>
  <c r="AB47" i="34"/>
  <c r="AB48" i="34"/>
  <c r="AB49" i="34"/>
  <c r="AB50" i="34"/>
  <c r="AB51" i="34"/>
  <c r="AB52" i="34"/>
  <c r="AB53" i="34"/>
  <c r="AB54" i="34"/>
  <c r="AB55" i="34"/>
  <c r="AB56" i="34"/>
  <c r="AB57" i="34"/>
  <c r="AB58" i="34"/>
  <c r="AB59" i="34"/>
  <c r="AB60" i="34"/>
  <c r="AB61" i="34"/>
  <c r="AB62" i="34"/>
  <c r="AB63" i="34"/>
  <c r="AB64" i="34"/>
  <c r="AB65" i="34"/>
  <c r="AB68" i="34"/>
  <c r="AB41" i="34"/>
  <c r="AC10" i="34"/>
  <c r="AB35" i="34"/>
  <c r="AB66" i="34" s="1"/>
  <c r="AC84" i="33"/>
  <c r="AC85" i="33"/>
  <c r="AC86" i="33"/>
  <c r="AC87" i="33"/>
  <c r="AC88" i="33"/>
  <c r="AC89" i="33"/>
  <c r="AC90" i="33"/>
  <c r="AC91" i="33"/>
  <c r="AC92" i="33"/>
  <c r="AC93" i="33"/>
  <c r="AC94" i="33"/>
  <c r="AC95" i="33"/>
  <c r="AC96" i="33"/>
  <c r="AC99" i="33"/>
  <c r="AC83" i="33"/>
  <c r="AC82" i="33"/>
  <c r="AC81" i="33"/>
  <c r="AC80" i="33"/>
  <c r="AC79" i="33"/>
  <c r="AC73" i="33"/>
  <c r="AC74" i="33"/>
  <c r="AC75" i="33"/>
  <c r="AC76" i="33"/>
  <c r="AC77" i="33"/>
  <c r="AC78" i="33"/>
  <c r="AC72" i="33"/>
  <c r="AC41" i="33"/>
  <c r="AB72" i="33"/>
  <c r="AB73" i="33"/>
  <c r="AB74" i="33"/>
  <c r="AB75" i="33"/>
  <c r="AB76" i="33"/>
  <c r="AB77" i="33"/>
  <c r="AB78" i="33"/>
  <c r="AB79" i="33"/>
  <c r="AB80" i="33"/>
  <c r="AB81" i="33"/>
  <c r="AB82" i="33"/>
  <c r="AB83" i="33"/>
  <c r="AB84" i="33"/>
  <c r="AB85" i="33"/>
  <c r="AB86" i="33"/>
  <c r="AB87" i="33"/>
  <c r="AB88" i="33"/>
  <c r="AB89" i="33"/>
  <c r="AB90" i="33"/>
  <c r="AB91" i="33"/>
  <c r="AB92" i="33"/>
  <c r="AB93" i="33"/>
  <c r="AB94" i="33"/>
  <c r="AB95" i="33"/>
  <c r="AB96" i="33"/>
  <c r="AB99" i="33"/>
  <c r="AA60" i="33"/>
  <c r="AB60" i="33"/>
  <c r="AA61" i="33"/>
  <c r="AB61" i="33"/>
  <c r="AA62" i="33"/>
  <c r="AB62" i="33"/>
  <c r="AA63" i="33"/>
  <c r="AB63" i="33"/>
  <c r="AA64" i="33"/>
  <c r="AB64" i="33"/>
  <c r="AA65" i="33"/>
  <c r="AB65" i="33"/>
  <c r="AA68" i="33"/>
  <c r="AB68" i="33"/>
  <c r="AA42" i="33"/>
  <c r="AB42" i="33"/>
  <c r="AA43" i="33"/>
  <c r="AB43" i="33"/>
  <c r="AA44" i="33"/>
  <c r="AB44" i="33"/>
  <c r="AA45" i="33"/>
  <c r="AB45" i="33"/>
  <c r="AA46" i="33"/>
  <c r="AB46" i="33"/>
  <c r="AA47" i="33"/>
  <c r="AB47" i="33"/>
  <c r="AA48" i="33"/>
  <c r="AB48" i="33"/>
  <c r="AA49" i="33"/>
  <c r="AB49" i="33"/>
  <c r="AA50" i="33"/>
  <c r="AB50" i="33"/>
  <c r="AA51" i="33"/>
  <c r="AB51" i="33"/>
  <c r="AA52" i="33"/>
  <c r="AB52" i="33"/>
  <c r="AA53" i="33"/>
  <c r="AB53" i="33"/>
  <c r="AA54" i="33"/>
  <c r="AB54" i="33"/>
  <c r="AA55" i="33"/>
  <c r="AB55" i="33"/>
  <c r="AA56" i="33"/>
  <c r="AB56" i="33"/>
  <c r="AA57" i="33"/>
  <c r="AB57" i="33"/>
  <c r="AA58" i="33"/>
  <c r="AB58" i="33"/>
  <c r="AA59" i="33"/>
  <c r="AB59" i="33"/>
  <c r="AB41" i="33"/>
  <c r="AC11" i="33"/>
  <c r="AC12" i="33"/>
  <c r="AC13" i="33"/>
  <c r="AC14" i="33"/>
  <c r="AC15" i="33"/>
  <c r="AC16" i="33"/>
  <c r="AC17" i="33"/>
  <c r="AC18" i="33"/>
  <c r="AC19" i="33"/>
  <c r="AC20" i="33"/>
  <c r="AC21" i="33"/>
  <c r="AC22" i="33"/>
  <c r="AC23" i="33"/>
  <c r="AC24" i="33"/>
  <c r="AC25" i="33"/>
  <c r="AC26" i="33"/>
  <c r="AC27" i="33"/>
  <c r="AC28" i="33"/>
  <c r="AC29" i="33"/>
  <c r="AC30" i="33"/>
  <c r="AC31" i="33"/>
  <c r="AC32" i="33"/>
  <c r="AC33" i="33"/>
  <c r="AC34" i="33"/>
  <c r="AC37" i="33"/>
  <c r="AC10" i="33"/>
  <c r="AB36" i="33"/>
  <c r="AB35" i="33"/>
  <c r="AC72" i="32"/>
  <c r="AB73" i="32"/>
  <c r="AB74" i="32"/>
  <c r="AB75" i="32"/>
  <c r="AB76" i="32"/>
  <c r="AB77" i="32"/>
  <c r="AB78" i="32"/>
  <c r="AB79" i="32"/>
  <c r="AB80" i="32"/>
  <c r="AB81" i="32"/>
  <c r="AB82" i="32"/>
  <c r="AB83" i="32"/>
  <c r="AB84" i="32"/>
  <c r="AB85" i="32"/>
  <c r="AB86" i="32"/>
  <c r="AB87" i="32"/>
  <c r="AB88" i="32"/>
  <c r="AB89" i="32"/>
  <c r="AB90" i="32"/>
  <c r="AB91" i="32"/>
  <c r="AB92" i="32"/>
  <c r="AB93" i="32"/>
  <c r="AB94" i="32"/>
  <c r="AB95" i="32"/>
  <c r="AB96" i="32"/>
  <c r="AB99" i="32"/>
  <c r="AB72" i="32"/>
  <c r="AB42" i="32"/>
  <c r="AB43" i="32"/>
  <c r="AB44" i="32"/>
  <c r="AB45" i="32"/>
  <c r="AB46" i="32"/>
  <c r="AB47" i="32"/>
  <c r="AB48" i="32"/>
  <c r="AB49" i="32"/>
  <c r="AB50" i="32"/>
  <c r="AB51" i="32"/>
  <c r="AB52" i="32"/>
  <c r="AB53" i="32"/>
  <c r="AB54" i="32"/>
  <c r="AB55" i="32"/>
  <c r="AB56" i="32"/>
  <c r="AB57" i="32"/>
  <c r="AB58" i="32"/>
  <c r="AB59" i="32"/>
  <c r="AB60" i="32"/>
  <c r="AB61" i="32"/>
  <c r="AB62" i="32"/>
  <c r="AB63" i="32"/>
  <c r="AB64" i="32"/>
  <c r="AB65" i="32"/>
  <c r="AB68" i="32"/>
  <c r="AB41" i="32"/>
  <c r="AC10" i="32"/>
  <c r="AB35" i="32"/>
  <c r="AB66" i="32" s="1"/>
  <c r="AC72" i="31"/>
  <c r="AA88" i="31"/>
  <c r="AB88" i="31"/>
  <c r="AA89" i="31"/>
  <c r="AB89" i="31"/>
  <c r="AA90" i="31"/>
  <c r="AB90" i="31"/>
  <c r="AA91" i="31"/>
  <c r="AB91" i="31"/>
  <c r="AA92" i="31"/>
  <c r="AB92" i="31"/>
  <c r="AA93" i="31"/>
  <c r="AB93" i="31"/>
  <c r="AA94" i="31"/>
  <c r="AB94" i="31"/>
  <c r="AA95" i="31"/>
  <c r="AB95" i="31"/>
  <c r="AA96" i="31"/>
  <c r="AB96" i="31"/>
  <c r="AA99" i="31"/>
  <c r="AB99" i="31"/>
  <c r="AA73" i="31"/>
  <c r="AB73" i="31"/>
  <c r="AA74" i="31"/>
  <c r="AB74" i="31"/>
  <c r="AA75" i="31"/>
  <c r="AB75" i="31"/>
  <c r="AA76" i="31"/>
  <c r="AB76" i="31"/>
  <c r="AA77" i="31"/>
  <c r="AB77" i="31"/>
  <c r="AA78" i="31"/>
  <c r="AB78" i="31"/>
  <c r="AA79" i="31"/>
  <c r="AB79" i="31"/>
  <c r="AA80" i="31"/>
  <c r="AB80" i="31"/>
  <c r="AA81" i="31"/>
  <c r="AB81" i="31"/>
  <c r="AA82" i="31"/>
  <c r="AB82" i="31"/>
  <c r="AA83" i="31"/>
  <c r="AB83" i="31"/>
  <c r="AA84" i="31"/>
  <c r="AB84" i="31"/>
  <c r="AA85" i="31"/>
  <c r="AB85" i="31"/>
  <c r="AA86" i="31"/>
  <c r="AB86" i="31"/>
  <c r="AA87" i="31"/>
  <c r="AB87" i="31"/>
  <c r="AB72" i="31"/>
  <c r="AB42" i="31"/>
  <c r="AB43" i="31"/>
  <c r="AB44" i="31"/>
  <c r="AB45" i="31"/>
  <c r="AB46" i="31"/>
  <c r="AB47" i="31"/>
  <c r="AB48" i="31"/>
  <c r="AB49" i="31"/>
  <c r="AB50" i="31"/>
  <c r="AB51" i="31"/>
  <c r="AB52" i="31"/>
  <c r="AB53" i="31"/>
  <c r="AB54" i="31"/>
  <c r="AB55" i="31"/>
  <c r="AB56" i="31"/>
  <c r="AB57" i="31"/>
  <c r="AB58" i="31"/>
  <c r="AB59" i="31"/>
  <c r="AB60" i="31"/>
  <c r="AB61" i="31"/>
  <c r="AB62" i="31"/>
  <c r="AB63" i="31"/>
  <c r="AB64" i="31"/>
  <c r="AB65" i="31"/>
  <c r="AB68" i="31"/>
  <c r="AB41" i="31"/>
  <c r="AC10" i="31"/>
  <c r="AB35" i="31"/>
  <c r="AC99" i="30"/>
  <c r="AC96" i="30"/>
  <c r="AC95" i="30"/>
  <c r="AC91" i="30"/>
  <c r="AC92" i="30"/>
  <c r="AC93" i="30"/>
  <c r="AC94" i="30"/>
  <c r="AC90" i="30"/>
  <c r="AC89" i="30"/>
  <c r="AC88" i="30"/>
  <c r="AC87" i="30"/>
  <c r="AC86" i="30"/>
  <c r="AC85" i="30"/>
  <c r="AC84" i="30"/>
  <c r="AC81" i="30"/>
  <c r="AC82" i="30"/>
  <c r="AC83" i="30"/>
  <c r="AC80" i="30"/>
  <c r="AC72" i="30"/>
  <c r="AC73" i="30"/>
  <c r="AC74" i="30"/>
  <c r="AC75" i="30"/>
  <c r="AC76" i="30"/>
  <c r="AC77" i="30"/>
  <c r="AC78" i="30"/>
  <c r="AC79" i="30"/>
  <c r="AB73" i="30"/>
  <c r="AB74" i="30"/>
  <c r="AB75" i="30"/>
  <c r="AB76" i="30"/>
  <c r="AB77" i="30"/>
  <c r="AB78" i="30"/>
  <c r="AB79" i="30"/>
  <c r="AB80" i="30"/>
  <c r="AB81" i="30"/>
  <c r="AB82" i="30"/>
  <c r="AB83" i="30"/>
  <c r="AB84" i="30"/>
  <c r="AB85" i="30"/>
  <c r="AB86" i="30"/>
  <c r="AB87" i="30"/>
  <c r="AB88" i="30"/>
  <c r="AB89" i="30"/>
  <c r="AB90" i="30"/>
  <c r="AB91" i="30"/>
  <c r="AB92" i="30"/>
  <c r="AB93" i="30"/>
  <c r="AB94" i="30"/>
  <c r="AB95" i="30"/>
  <c r="AB96" i="30"/>
  <c r="AB99" i="30"/>
  <c r="AB72" i="30"/>
  <c r="AB42" i="30"/>
  <c r="AB43" i="30"/>
  <c r="AB44" i="30"/>
  <c r="AB45" i="30"/>
  <c r="AB46" i="30"/>
  <c r="AB47" i="30"/>
  <c r="AB48" i="30"/>
  <c r="AB49" i="30"/>
  <c r="AB50" i="30"/>
  <c r="AB51" i="30"/>
  <c r="AB52" i="30"/>
  <c r="AB53" i="30"/>
  <c r="AB54" i="30"/>
  <c r="AB55" i="30"/>
  <c r="AB56" i="30"/>
  <c r="AB57" i="30"/>
  <c r="AB58" i="30"/>
  <c r="AB59" i="30"/>
  <c r="AB60" i="30"/>
  <c r="AB61" i="30"/>
  <c r="AB62" i="30"/>
  <c r="AB63" i="30"/>
  <c r="AB64" i="30"/>
  <c r="AB65" i="30"/>
  <c r="AB68" i="30"/>
  <c r="AB41" i="30"/>
  <c r="AC10" i="30"/>
  <c r="AB35" i="30"/>
  <c r="AC72" i="29"/>
  <c r="AA99" i="29"/>
  <c r="AB99" i="29"/>
  <c r="AA73" i="29"/>
  <c r="AB73" i="29"/>
  <c r="AA74" i="29"/>
  <c r="AB74" i="29"/>
  <c r="AA75" i="29"/>
  <c r="AB75" i="29"/>
  <c r="AA76" i="29"/>
  <c r="AB76" i="29"/>
  <c r="AA77" i="29"/>
  <c r="AB77" i="29"/>
  <c r="AA78" i="29"/>
  <c r="AB78" i="29"/>
  <c r="AA79" i="29"/>
  <c r="AB79" i="29"/>
  <c r="AA80" i="29"/>
  <c r="AB80" i="29"/>
  <c r="AA81" i="29"/>
  <c r="AB81" i="29"/>
  <c r="AA82" i="29"/>
  <c r="AB82" i="29"/>
  <c r="AA83" i="29"/>
  <c r="AB83" i="29"/>
  <c r="AA84" i="29"/>
  <c r="AB84" i="29"/>
  <c r="AA85" i="29"/>
  <c r="AB85" i="29"/>
  <c r="AA86" i="29"/>
  <c r="AB86" i="29"/>
  <c r="AA87" i="29"/>
  <c r="AB87" i="29"/>
  <c r="AA88" i="29"/>
  <c r="AB88" i="29"/>
  <c r="AA89" i="29"/>
  <c r="AB89" i="29"/>
  <c r="AA90" i="29"/>
  <c r="AB90" i="29"/>
  <c r="AA91" i="29"/>
  <c r="AB91" i="29"/>
  <c r="AA92" i="29"/>
  <c r="AB92" i="29"/>
  <c r="AA93" i="29"/>
  <c r="AB93" i="29"/>
  <c r="AA94" i="29"/>
  <c r="AB94" i="29"/>
  <c r="AA95" i="29"/>
  <c r="AB95" i="29"/>
  <c r="AA96" i="29"/>
  <c r="AB96" i="29"/>
  <c r="AB72" i="29"/>
  <c r="AB42" i="29"/>
  <c r="AB43" i="29"/>
  <c r="AB44" i="29"/>
  <c r="AB45" i="29"/>
  <c r="AB46" i="29"/>
  <c r="AB47" i="29"/>
  <c r="AB48" i="29"/>
  <c r="AB49" i="29"/>
  <c r="AB50" i="29"/>
  <c r="AB51" i="29"/>
  <c r="AB52" i="29"/>
  <c r="AB53" i="29"/>
  <c r="AB54" i="29"/>
  <c r="AB55" i="29"/>
  <c r="AB56" i="29"/>
  <c r="AB57" i="29"/>
  <c r="AB58" i="29"/>
  <c r="AB59" i="29"/>
  <c r="AB60" i="29"/>
  <c r="AB61" i="29"/>
  <c r="AB62" i="29"/>
  <c r="AB63" i="29"/>
  <c r="AB64" i="29"/>
  <c r="AB65" i="29"/>
  <c r="AB68" i="29"/>
  <c r="AB41" i="29"/>
  <c r="AC28" i="29"/>
  <c r="AC29" i="29"/>
  <c r="AC30" i="29"/>
  <c r="AC31" i="29"/>
  <c r="AC32" i="29"/>
  <c r="AC33" i="29"/>
  <c r="AC34" i="29"/>
  <c r="AC37" i="29"/>
  <c r="AC11" i="29"/>
  <c r="AC12" i="29"/>
  <c r="AC13" i="29"/>
  <c r="AC14" i="29"/>
  <c r="AC15" i="29"/>
  <c r="AC16" i="29"/>
  <c r="AC17" i="29"/>
  <c r="AC18" i="29"/>
  <c r="AC19" i="29"/>
  <c r="AC20" i="29"/>
  <c r="AC21" i="29"/>
  <c r="AC22" i="29"/>
  <c r="AC23" i="29"/>
  <c r="AC24" i="29"/>
  <c r="AC25" i="29"/>
  <c r="AC26" i="29"/>
  <c r="AC27" i="29"/>
  <c r="AC10" i="29"/>
  <c r="AB35" i="29"/>
  <c r="AB66" i="29" s="1"/>
  <c r="AC72" i="65"/>
  <c r="AA99" i="65"/>
  <c r="AB99" i="65"/>
  <c r="AA80" i="65"/>
  <c r="AB80" i="65"/>
  <c r="AA81" i="65"/>
  <c r="AB81" i="65"/>
  <c r="AA82" i="65"/>
  <c r="AB82" i="65"/>
  <c r="AA83" i="65"/>
  <c r="AB83" i="65"/>
  <c r="AA84" i="65"/>
  <c r="AB84" i="65"/>
  <c r="AA85" i="65"/>
  <c r="AB85" i="65"/>
  <c r="AA86" i="65"/>
  <c r="AB86" i="65"/>
  <c r="AA87" i="65"/>
  <c r="AB87" i="65"/>
  <c r="AA88" i="65"/>
  <c r="AB88" i="65"/>
  <c r="AA89" i="65"/>
  <c r="AB89" i="65"/>
  <c r="AA90" i="65"/>
  <c r="AB90" i="65"/>
  <c r="AA91" i="65"/>
  <c r="AB91" i="65"/>
  <c r="AA92" i="65"/>
  <c r="AB92" i="65"/>
  <c r="AA93" i="65"/>
  <c r="AB93" i="65"/>
  <c r="AA94" i="65"/>
  <c r="AB94" i="65"/>
  <c r="AA95" i="65"/>
  <c r="AB95" i="65"/>
  <c r="AA96" i="65"/>
  <c r="AB96" i="65"/>
  <c r="AA73" i="65"/>
  <c r="AB73" i="65"/>
  <c r="AA74" i="65"/>
  <c r="AB74" i="65"/>
  <c r="AA75" i="65"/>
  <c r="AB75" i="65"/>
  <c r="AA76" i="65"/>
  <c r="AB76" i="65"/>
  <c r="AA77" i="65"/>
  <c r="AB77" i="65"/>
  <c r="AA78" i="65"/>
  <c r="AB78" i="65"/>
  <c r="AA79" i="65"/>
  <c r="AB79" i="65"/>
  <c r="AB72" i="65"/>
  <c r="AA50" i="65"/>
  <c r="AB50" i="65"/>
  <c r="AA51" i="65"/>
  <c r="AB51" i="65"/>
  <c r="AA52" i="65"/>
  <c r="AB52" i="65"/>
  <c r="AA53" i="65"/>
  <c r="AB53" i="65"/>
  <c r="AA54" i="65"/>
  <c r="AB54" i="65"/>
  <c r="AA55" i="65"/>
  <c r="AB55" i="65"/>
  <c r="AA56" i="65"/>
  <c r="AB56" i="65"/>
  <c r="AA57" i="65"/>
  <c r="AB57" i="65"/>
  <c r="AA58" i="65"/>
  <c r="AB58" i="65"/>
  <c r="AA59" i="65"/>
  <c r="AB59" i="65"/>
  <c r="AA60" i="65"/>
  <c r="AB60" i="65"/>
  <c r="AA61" i="65"/>
  <c r="AB61" i="65"/>
  <c r="AA62" i="65"/>
  <c r="AB62" i="65"/>
  <c r="AA63" i="65"/>
  <c r="AB63" i="65"/>
  <c r="AA64" i="65"/>
  <c r="AB64" i="65"/>
  <c r="AA65" i="65"/>
  <c r="AB65" i="65"/>
  <c r="AB66" i="65"/>
  <c r="AA68" i="65"/>
  <c r="AB68" i="65"/>
  <c r="AA42" i="65"/>
  <c r="AB42" i="65"/>
  <c r="AA43" i="65"/>
  <c r="AB43" i="65"/>
  <c r="AA44" i="65"/>
  <c r="AB44" i="65"/>
  <c r="AA45" i="65"/>
  <c r="AB45" i="65"/>
  <c r="AA46" i="65"/>
  <c r="AB46" i="65"/>
  <c r="AA47" i="65"/>
  <c r="AB47" i="65"/>
  <c r="AA48" i="65"/>
  <c r="AB48" i="65"/>
  <c r="AA49" i="65"/>
  <c r="AB49" i="65"/>
  <c r="AB41" i="65"/>
  <c r="AC30" i="65"/>
  <c r="AC31" i="65"/>
  <c r="AC32" i="65"/>
  <c r="AC33" i="65"/>
  <c r="AC34" i="65"/>
  <c r="AC37" i="65"/>
  <c r="AC22" i="65"/>
  <c r="AC23" i="65"/>
  <c r="AC24" i="65"/>
  <c r="AC25" i="65"/>
  <c r="AC26" i="65"/>
  <c r="AC27" i="65"/>
  <c r="AC28" i="65"/>
  <c r="AC29" i="65"/>
  <c r="AC11" i="65"/>
  <c r="AC12" i="65"/>
  <c r="AC13" i="65"/>
  <c r="AC14" i="65"/>
  <c r="AC15" i="65"/>
  <c r="AC16" i="65"/>
  <c r="AC17" i="65"/>
  <c r="AC18" i="65"/>
  <c r="AC19" i="65"/>
  <c r="AC20" i="65"/>
  <c r="AC21" i="65"/>
  <c r="AC10" i="65"/>
  <c r="AB35" i="65"/>
  <c r="AB36" i="65" s="1"/>
  <c r="AC72" i="27"/>
  <c r="AA42" i="27"/>
  <c r="AB42" i="27"/>
  <c r="AA43" i="27"/>
  <c r="AB43" i="27"/>
  <c r="AA44" i="27"/>
  <c r="AB44" i="27"/>
  <c r="AA45" i="27"/>
  <c r="AB45" i="27"/>
  <c r="AA46" i="27"/>
  <c r="AB46" i="27"/>
  <c r="AA47" i="27"/>
  <c r="AB47" i="27"/>
  <c r="AA48" i="27"/>
  <c r="AB48" i="27"/>
  <c r="AA49" i="27"/>
  <c r="AB49" i="27"/>
  <c r="AA50" i="27"/>
  <c r="AB50" i="27"/>
  <c r="AA51" i="27"/>
  <c r="AB51" i="27"/>
  <c r="AA52" i="27"/>
  <c r="AB52" i="27"/>
  <c r="AA53" i="27"/>
  <c r="AB53" i="27"/>
  <c r="AA54" i="27"/>
  <c r="AB54" i="27"/>
  <c r="AA55" i="27"/>
  <c r="AB55" i="27"/>
  <c r="AA56" i="27"/>
  <c r="AB56" i="27"/>
  <c r="AA57" i="27"/>
  <c r="AB57" i="27"/>
  <c r="AA58" i="27"/>
  <c r="AB58" i="27"/>
  <c r="AA59" i="27"/>
  <c r="AB59" i="27"/>
  <c r="AA60" i="27"/>
  <c r="AB60" i="27"/>
  <c r="AA61" i="27"/>
  <c r="AB61" i="27"/>
  <c r="AA62" i="27"/>
  <c r="AB62" i="27"/>
  <c r="AA63" i="27"/>
  <c r="AB63" i="27"/>
  <c r="AA64" i="27"/>
  <c r="AB64" i="27"/>
  <c r="AA65" i="27"/>
  <c r="AB65" i="27"/>
  <c r="AA68" i="27"/>
  <c r="AB68" i="27"/>
  <c r="AB41" i="27"/>
  <c r="AC10" i="27"/>
  <c r="AB35" i="27"/>
  <c r="AC49" i="58"/>
  <c r="AA30" i="58"/>
  <c r="AB30" i="58"/>
  <c r="AA31" i="58"/>
  <c r="AB31" i="58"/>
  <c r="AA32" i="58"/>
  <c r="AB32" i="58"/>
  <c r="AA33" i="58"/>
  <c r="AB33" i="58"/>
  <c r="AA34" i="58"/>
  <c r="AB34" i="58"/>
  <c r="AA35" i="58"/>
  <c r="AB35" i="58"/>
  <c r="AA36" i="58"/>
  <c r="AB36" i="58"/>
  <c r="AA38" i="58"/>
  <c r="AB38" i="58"/>
  <c r="AA39" i="58"/>
  <c r="AB39" i="58"/>
  <c r="AA40" i="58"/>
  <c r="AB40" i="58"/>
  <c r="AA41" i="58"/>
  <c r="AB41" i="58"/>
  <c r="AA42" i="58"/>
  <c r="AB42" i="58"/>
  <c r="AA45" i="58"/>
  <c r="AB45" i="58"/>
  <c r="AB29" i="58"/>
  <c r="AA17" i="58"/>
  <c r="AC10" i="58"/>
  <c r="AC11" i="58"/>
  <c r="AC12" i="58"/>
  <c r="AC13" i="58"/>
  <c r="AC14" i="58"/>
  <c r="AC15" i="58"/>
  <c r="AC16" i="58"/>
  <c r="AC18" i="58"/>
  <c r="AC19" i="58"/>
  <c r="AC20" i="58"/>
  <c r="AC21" i="58"/>
  <c r="AC22" i="58"/>
  <c r="AC25" i="58"/>
  <c r="AC9" i="58"/>
  <c r="AB23" i="58"/>
  <c r="AB43" i="58" s="1"/>
  <c r="AB17" i="58"/>
  <c r="AC58" i="45"/>
  <c r="AC59" i="45"/>
  <c r="AC60" i="45"/>
  <c r="AC61" i="45"/>
  <c r="AC62" i="45"/>
  <c r="AC65" i="45"/>
  <c r="AC56" i="45"/>
  <c r="AC50" i="45"/>
  <c r="AC51" i="45"/>
  <c r="AC52" i="45"/>
  <c r="AC53" i="45"/>
  <c r="AC54" i="45"/>
  <c r="AC55" i="45"/>
  <c r="AC49" i="45"/>
  <c r="AA50" i="45"/>
  <c r="AB50" i="45"/>
  <c r="AA51" i="45"/>
  <c r="AB51" i="45"/>
  <c r="AA52" i="45"/>
  <c r="AB52" i="45"/>
  <c r="AA53" i="45"/>
  <c r="AB53" i="45"/>
  <c r="AA54" i="45"/>
  <c r="AB54" i="45"/>
  <c r="AA55" i="45"/>
  <c r="AB55" i="45"/>
  <c r="AA56" i="45"/>
  <c r="AB56" i="45"/>
  <c r="AA58" i="45"/>
  <c r="AB58" i="45"/>
  <c r="AA59" i="45"/>
  <c r="AB59" i="45"/>
  <c r="AA60" i="45"/>
  <c r="AB60" i="45"/>
  <c r="AA61" i="45"/>
  <c r="AB61" i="45"/>
  <c r="AA62" i="45"/>
  <c r="AB62" i="45"/>
  <c r="AA65" i="45"/>
  <c r="AB65" i="45"/>
  <c r="AB49" i="45"/>
  <c r="AA45" i="45"/>
  <c r="AB45" i="45"/>
  <c r="AC45" i="45"/>
  <c r="AA30" i="45"/>
  <c r="AB30" i="45"/>
  <c r="AA31" i="45"/>
  <c r="AB31" i="45"/>
  <c r="AC31" i="45"/>
  <c r="AA32" i="45"/>
  <c r="AB32" i="45"/>
  <c r="AA33" i="45"/>
  <c r="AB33" i="45"/>
  <c r="AC33" i="45"/>
  <c r="AA34" i="45"/>
  <c r="AB34" i="45"/>
  <c r="AA35" i="45"/>
  <c r="AB35" i="45"/>
  <c r="AA36" i="45"/>
  <c r="AB36" i="45"/>
  <c r="AB37" i="45"/>
  <c r="AA38" i="45"/>
  <c r="AB38" i="45"/>
  <c r="AC38" i="45"/>
  <c r="AA39" i="45"/>
  <c r="AB39" i="45"/>
  <c r="AA40" i="45"/>
  <c r="AB40" i="45"/>
  <c r="AA41" i="45"/>
  <c r="AB41" i="45"/>
  <c r="AC41" i="45"/>
  <c r="AA42" i="45"/>
  <c r="AB42" i="45"/>
  <c r="AC42" i="45"/>
  <c r="AB29" i="45"/>
  <c r="AC29" i="45"/>
  <c r="AB17" i="45"/>
  <c r="AC25" i="45"/>
  <c r="AC10" i="45"/>
  <c r="AC30" i="45" s="1"/>
  <c r="AC11" i="45"/>
  <c r="AC12" i="45"/>
  <c r="AC32" i="45" s="1"/>
  <c r="AC13" i="45"/>
  <c r="AC14" i="45"/>
  <c r="AC34" i="45" s="1"/>
  <c r="AC15" i="45"/>
  <c r="AC35" i="45" s="1"/>
  <c r="AC16" i="45"/>
  <c r="AC36" i="45" s="1"/>
  <c r="AC18" i="45"/>
  <c r="AC19" i="45"/>
  <c r="AC39" i="45" s="1"/>
  <c r="AC20" i="45"/>
  <c r="AC40" i="45" s="1"/>
  <c r="AC21" i="45"/>
  <c r="AC22" i="45"/>
  <c r="AC9" i="45"/>
  <c r="AB24" i="45"/>
  <c r="AB44" i="45" s="1"/>
  <c r="AB23" i="45"/>
  <c r="AB43" i="45" s="1"/>
  <c r="AC57" i="22"/>
  <c r="AC59" i="22"/>
  <c r="AC60" i="22"/>
  <c r="AC61" i="22"/>
  <c r="AC62" i="22"/>
  <c r="AC65" i="22"/>
  <c r="AC56" i="22"/>
  <c r="AC55" i="22"/>
  <c r="AC54" i="22"/>
  <c r="AC53" i="22"/>
  <c r="AC52" i="22"/>
  <c r="AC50" i="22"/>
  <c r="AC51" i="22"/>
  <c r="AC49" i="22"/>
  <c r="AA65" i="22"/>
  <c r="AB65" i="22"/>
  <c r="AA50" i="22"/>
  <c r="AB50" i="22"/>
  <c r="AA51" i="22"/>
  <c r="AB51" i="22"/>
  <c r="AA52" i="22"/>
  <c r="AB52" i="22"/>
  <c r="AA53" i="22"/>
  <c r="AB53" i="22"/>
  <c r="AA54" i="22"/>
  <c r="AB54" i="22"/>
  <c r="AA55" i="22"/>
  <c r="AB55" i="22"/>
  <c r="AA56" i="22"/>
  <c r="AB56" i="22"/>
  <c r="AB57" i="22"/>
  <c r="AA59" i="22"/>
  <c r="AB59" i="22"/>
  <c r="AA60" i="22"/>
  <c r="AB60" i="22"/>
  <c r="AA61" i="22"/>
  <c r="AB61" i="22"/>
  <c r="AA62" i="22"/>
  <c r="AB62" i="22"/>
  <c r="AB49" i="22"/>
  <c r="AA30" i="22"/>
  <c r="AB30" i="22"/>
  <c r="AA31" i="22"/>
  <c r="AB31" i="22"/>
  <c r="AA32" i="22"/>
  <c r="AB32" i="22"/>
  <c r="AA33" i="22"/>
  <c r="AB33" i="22"/>
  <c r="AA34" i="22"/>
  <c r="AB34" i="22"/>
  <c r="AA35" i="22"/>
  <c r="AB35" i="22"/>
  <c r="AA36" i="22"/>
  <c r="AB36" i="22"/>
  <c r="AA37" i="22"/>
  <c r="AB37" i="22"/>
  <c r="AA38" i="22"/>
  <c r="AA39" i="22"/>
  <c r="AB39" i="22"/>
  <c r="AA40" i="22"/>
  <c r="AB40" i="22"/>
  <c r="AA41" i="22"/>
  <c r="AB41" i="22"/>
  <c r="AA42" i="22"/>
  <c r="AB42" i="22"/>
  <c r="AB44" i="22"/>
  <c r="AA45" i="22"/>
  <c r="AB45" i="22"/>
  <c r="AB29" i="22"/>
  <c r="AC10" i="22"/>
  <c r="AC11" i="22"/>
  <c r="AC12" i="22"/>
  <c r="AC13" i="22"/>
  <c r="AC14" i="22"/>
  <c r="AC15" i="22"/>
  <c r="AC16" i="22"/>
  <c r="AC17" i="22"/>
  <c r="AC19" i="22"/>
  <c r="AC20" i="22"/>
  <c r="AC21" i="22"/>
  <c r="AC22" i="22"/>
  <c r="AC25" i="22"/>
  <c r="AC9" i="22"/>
  <c r="AB24" i="22"/>
  <c r="AB23" i="22"/>
  <c r="AB43" i="22" s="1"/>
  <c r="AB18" i="22"/>
  <c r="AA18" i="22"/>
  <c r="AC49" i="44"/>
  <c r="AA50" i="44"/>
  <c r="AB50" i="44"/>
  <c r="AA51" i="44"/>
  <c r="AB51" i="44"/>
  <c r="AA52" i="44"/>
  <c r="AB52" i="44"/>
  <c r="AA53" i="44"/>
  <c r="AB53" i="44"/>
  <c r="AA54" i="44"/>
  <c r="AB54" i="44"/>
  <c r="AA55" i="44"/>
  <c r="AB55" i="44"/>
  <c r="AA56" i="44"/>
  <c r="AB56" i="44"/>
  <c r="AA58" i="44"/>
  <c r="AB58" i="44"/>
  <c r="AA59" i="44"/>
  <c r="AB59" i="44"/>
  <c r="AA60" i="44"/>
  <c r="AB60" i="44"/>
  <c r="AA61" i="44"/>
  <c r="AB61" i="44"/>
  <c r="AA62" i="44"/>
  <c r="AB62" i="44"/>
  <c r="AA65" i="44"/>
  <c r="AB65" i="44"/>
  <c r="AB49" i="44"/>
  <c r="AA30" i="44"/>
  <c r="AB30" i="44"/>
  <c r="AA31" i="44"/>
  <c r="AB31" i="44"/>
  <c r="AA32" i="44"/>
  <c r="AB32" i="44"/>
  <c r="AA33" i="44"/>
  <c r="AB33" i="44"/>
  <c r="AA34" i="44"/>
  <c r="AB34" i="44"/>
  <c r="AA35" i="44"/>
  <c r="AB35" i="44"/>
  <c r="AC35" i="44"/>
  <c r="AA36" i="44"/>
  <c r="AB36" i="44"/>
  <c r="AA38" i="44"/>
  <c r="AB38" i="44"/>
  <c r="AA39" i="44"/>
  <c r="AB39" i="44"/>
  <c r="AA40" i="44"/>
  <c r="AB40" i="44"/>
  <c r="AC40" i="44"/>
  <c r="AA41" i="44"/>
  <c r="AB41" i="44"/>
  <c r="AA42" i="44"/>
  <c r="AB42" i="44"/>
  <c r="AA45" i="44"/>
  <c r="AB45" i="44"/>
  <c r="AB29" i="44"/>
  <c r="AC30" i="44"/>
  <c r="AC32" i="44"/>
  <c r="AC34" i="44"/>
  <c r="AC36" i="44"/>
  <c r="AC38" i="44"/>
  <c r="AC42" i="44"/>
  <c r="AC45" i="44"/>
  <c r="AC9" i="44"/>
  <c r="AB23" i="44"/>
  <c r="AB17" i="44"/>
  <c r="AB37" i="44" s="1"/>
  <c r="AC49" i="39"/>
  <c r="AA50" i="39"/>
  <c r="AB50" i="39"/>
  <c r="AA51" i="39"/>
  <c r="AB51" i="39"/>
  <c r="AA52" i="39"/>
  <c r="AB52" i="39"/>
  <c r="AA53" i="39"/>
  <c r="AB53" i="39"/>
  <c r="AA54" i="39"/>
  <c r="AB54" i="39"/>
  <c r="AA55" i="39"/>
  <c r="AB55" i="39"/>
  <c r="AA56" i="39"/>
  <c r="AB56" i="39"/>
  <c r="AA57" i="39"/>
  <c r="AB57" i="39"/>
  <c r="AA59" i="39"/>
  <c r="AB59" i="39"/>
  <c r="AA60" i="39"/>
  <c r="AB60" i="39"/>
  <c r="AA61" i="39"/>
  <c r="AB61" i="39"/>
  <c r="AA62" i="39"/>
  <c r="AB62" i="39"/>
  <c r="AA65" i="39"/>
  <c r="AB65" i="39"/>
  <c r="AB49" i="39"/>
  <c r="AA30" i="39"/>
  <c r="AB30" i="39"/>
  <c r="AA31" i="39"/>
  <c r="AB31" i="39"/>
  <c r="AA32" i="39"/>
  <c r="AB32" i="39"/>
  <c r="AA33" i="39"/>
  <c r="AB33" i="39"/>
  <c r="AA34" i="39"/>
  <c r="AB34" i="39"/>
  <c r="AA35" i="39"/>
  <c r="AB35" i="39"/>
  <c r="AA36" i="39"/>
  <c r="AB36" i="39"/>
  <c r="AA37" i="39"/>
  <c r="AB37" i="39"/>
  <c r="AB38" i="39"/>
  <c r="AA39" i="39"/>
  <c r="AB39" i="39"/>
  <c r="AA40" i="39"/>
  <c r="AB40" i="39"/>
  <c r="AA41" i="39"/>
  <c r="AB41" i="39"/>
  <c r="AA42" i="39"/>
  <c r="AB42" i="39"/>
  <c r="AB43" i="39"/>
  <c r="AA45" i="39"/>
  <c r="AB45" i="39"/>
  <c r="AB29" i="39"/>
  <c r="AC45" i="39"/>
  <c r="AC33" i="39"/>
  <c r="AC37" i="39"/>
  <c r="AC40" i="39"/>
  <c r="AC9" i="39"/>
  <c r="AB23" i="39"/>
  <c r="AB18" i="39"/>
  <c r="AC49" i="43"/>
  <c r="AA45" i="43"/>
  <c r="AB45" i="43"/>
  <c r="AA30" i="43"/>
  <c r="AB30" i="43"/>
  <c r="AA31" i="43"/>
  <c r="AB31" i="43"/>
  <c r="AA32" i="43"/>
  <c r="AB32" i="43"/>
  <c r="AA33" i="43"/>
  <c r="AB33" i="43"/>
  <c r="AA34" i="43"/>
  <c r="AB34" i="43"/>
  <c r="AA35" i="43"/>
  <c r="AB35" i="43"/>
  <c r="AA36" i="43"/>
  <c r="AB36" i="43"/>
  <c r="AA38" i="43"/>
  <c r="AB38" i="43"/>
  <c r="AA39" i="43"/>
  <c r="AB39" i="43"/>
  <c r="AA40" i="43"/>
  <c r="AB40" i="43"/>
  <c r="AA41" i="43"/>
  <c r="AB41" i="43"/>
  <c r="AA42" i="43"/>
  <c r="AB42" i="43"/>
  <c r="AB29" i="43"/>
  <c r="AC10" i="43"/>
  <c r="AC11" i="43"/>
  <c r="AC31" i="43" s="1"/>
  <c r="AC12" i="43"/>
  <c r="AC32" i="43" s="1"/>
  <c r="AC13" i="43"/>
  <c r="AC33" i="43" s="1"/>
  <c r="AC14" i="43"/>
  <c r="AC15" i="43"/>
  <c r="AC35" i="43" s="1"/>
  <c r="AC16" i="43"/>
  <c r="AC36" i="43" s="1"/>
  <c r="AC18" i="43"/>
  <c r="AC19" i="43"/>
  <c r="AC39" i="43" s="1"/>
  <c r="AC20" i="43"/>
  <c r="AC40" i="43" s="1"/>
  <c r="AC21" i="43"/>
  <c r="AC41" i="43" s="1"/>
  <c r="AC22" i="43"/>
  <c r="AC25" i="43"/>
  <c r="AC45" i="43" s="1"/>
  <c r="AC9" i="43"/>
  <c r="AB23" i="43"/>
  <c r="AB43" i="43" s="1"/>
  <c r="AB17" i="43"/>
  <c r="AC25" i="38"/>
  <c r="AC10" i="38"/>
  <c r="AC11" i="38"/>
  <c r="AC12" i="38"/>
  <c r="AC13" i="38"/>
  <c r="AC14" i="38"/>
  <c r="AC15" i="38"/>
  <c r="AC16" i="38"/>
  <c r="AC18" i="38"/>
  <c r="AC19" i="38"/>
  <c r="AC20" i="38"/>
  <c r="AC21" i="38"/>
  <c r="AC22" i="38"/>
  <c r="AC9" i="38"/>
  <c r="AC49" i="38"/>
  <c r="AB62" i="38"/>
  <c r="AB65" i="38"/>
  <c r="AB50" i="38"/>
  <c r="AB51" i="38"/>
  <c r="AB52" i="38"/>
  <c r="AB53" i="38"/>
  <c r="AB54" i="38"/>
  <c r="AB55" i="38"/>
  <c r="AB56" i="38"/>
  <c r="AB58" i="38"/>
  <c r="AB59" i="38"/>
  <c r="AB60" i="38"/>
  <c r="AB61" i="38"/>
  <c r="AA50" i="38"/>
  <c r="AA51" i="38"/>
  <c r="AA52" i="38"/>
  <c r="AA53" i="38"/>
  <c r="AA54" i="38"/>
  <c r="AA55" i="38"/>
  <c r="AA56" i="38"/>
  <c r="AA58" i="38"/>
  <c r="AA59" i="38"/>
  <c r="AA60" i="38"/>
  <c r="AA61" i="38"/>
  <c r="AA62" i="38"/>
  <c r="AA65" i="38"/>
  <c r="AB49" i="38"/>
  <c r="AA45" i="38"/>
  <c r="AB45" i="38"/>
  <c r="AC45" i="38"/>
  <c r="AA30" i="38"/>
  <c r="AB30" i="38"/>
  <c r="AC30" i="38"/>
  <c r="AA31" i="38"/>
  <c r="AB31" i="38"/>
  <c r="AC31" i="38"/>
  <c r="AA32" i="38"/>
  <c r="AB32" i="38"/>
  <c r="AC32" i="38"/>
  <c r="AA33" i="38"/>
  <c r="AB33" i="38"/>
  <c r="AC33" i="38"/>
  <c r="AA34" i="38"/>
  <c r="AB34" i="38"/>
  <c r="AC34" i="38"/>
  <c r="AA35" i="38"/>
  <c r="AB35" i="38"/>
  <c r="AC35" i="38"/>
  <c r="AA36" i="38"/>
  <c r="AB36" i="38"/>
  <c r="AC36" i="38"/>
  <c r="AA38" i="38"/>
  <c r="AB38" i="38"/>
  <c r="AC38" i="38"/>
  <c r="AA39" i="38"/>
  <c r="AB39" i="38"/>
  <c r="AC39" i="38"/>
  <c r="AA40" i="38"/>
  <c r="AB40" i="38"/>
  <c r="AC40" i="38"/>
  <c r="AA41" i="38"/>
  <c r="AB41" i="38"/>
  <c r="AC41" i="38"/>
  <c r="AA42" i="38"/>
  <c r="AB42" i="38"/>
  <c r="AC42" i="38"/>
  <c r="AB29" i="38"/>
  <c r="AC29" i="38"/>
  <c r="AB23" i="38"/>
  <c r="AA23" i="38"/>
  <c r="AB63" i="38" s="1"/>
  <c r="AB17" i="38"/>
  <c r="AB37" i="38" s="1"/>
  <c r="AC59" i="42"/>
  <c r="AC60" i="42"/>
  <c r="AC61" i="42"/>
  <c r="AC62" i="42"/>
  <c r="AC65" i="42"/>
  <c r="AC57" i="42"/>
  <c r="AC56" i="42"/>
  <c r="AC50" i="42"/>
  <c r="AC51" i="42"/>
  <c r="AC52" i="42"/>
  <c r="AC53" i="42"/>
  <c r="AC54" i="42"/>
  <c r="AC55" i="42"/>
  <c r="AC49" i="42"/>
  <c r="AB49" i="42"/>
  <c r="AA50" i="42"/>
  <c r="AB50" i="42"/>
  <c r="AA51" i="42"/>
  <c r="AB51" i="42"/>
  <c r="AA52" i="42"/>
  <c r="AB52" i="42"/>
  <c r="AA53" i="42"/>
  <c r="AB53" i="42"/>
  <c r="AA54" i="42"/>
  <c r="AB54" i="42"/>
  <c r="AA55" i="42"/>
  <c r="AB55" i="42"/>
  <c r="AA56" i="42"/>
  <c r="AB56" i="42"/>
  <c r="AA57" i="42"/>
  <c r="AB57" i="42"/>
  <c r="AA59" i="42"/>
  <c r="AB59" i="42"/>
  <c r="AA60" i="42"/>
  <c r="AB60" i="42"/>
  <c r="AA61" i="42"/>
  <c r="AB61" i="42"/>
  <c r="AA62" i="42"/>
  <c r="AB62" i="42"/>
  <c r="AA65" i="42"/>
  <c r="AB65" i="42"/>
  <c r="AA45" i="42"/>
  <c r="AB45" i="42"/>
  <c r="AA30" i="42"/>
  <c r="AB30" i="42"/>
  <c r="AA31" i="42"/>
  <c r="AB31" i="42"/>
  <c r="AA32" i="42"/>
  <c r="AB32" i="42"/>
  <c r="AA33" i="42"/>
  <c r="AB33" i="42"/>
  <c r="AA34" i="42"/>
  <c r="AB34" i="42"/>
  <c r="AA35" i="42"/>
  <c r="AB35" i="42"/>
  <c r="AC35" i="42"/>
  <c r="AA36" i="42"/>
  <c r="AB36" i="42"/>
  <c r="AA37" i="42"/>
  <c r="AB37" i="42"/>
  <c r="AB38" i="42"/>
  <c r="AA39" i="42"/>
  <c r="AB39" i="42"/>
  <c r="AC39" i="42"/>
  <c r="AA40" i="42"/>
  <c r="AB40" i="42"/>
  <c r="AA41" i="42"/>
  <c r="AB41" i="42"/>
  <c r="AA42" i="42"/>
  <c r="AB42" i="42"/>
  <c r="AB29" i="42"/>
  <c r="Z18" i="42"/>
  <c r="AC10" i="42"/>
  <c r="AC30" i="42" s="1"/>
  <c r="AC11" i="42"/>
  <c r="AC31" i="42" s="1"/>
  <c r="AC12" i="42"/>
  <c r="AC32" i="42" s="1"/>
  <c r="AC13" i="42"/>
  <c r="AC33" i="42" s="1"/>
  <c r="AC14" i="42"/>
  <c r="AC34" i="42" s="1"/>
  <c r="AC15" i="42"/>
  <c r="AC16" i="42"/>
  <c r="AC36" i="42" s="1"/>
  <c r="AC17" i="42"/>
  <c r="AC37" i="42" s="1"/>
  <c r="AC19" i="42"/>
  <c r="AC20" i="42"/>
  <c r="AC40" i="42" s="1"/>
  <c r="AC21" i="42"/>
  <c r="AC41" i="42" s="1"/>
  <c r="AC22" i="42"/>
  <c r="AC42" i="42" s="1"/>
  <c r="AC25" i="42"/>
  <c r="AC45" i="42" s="1"/>
  <c r="AC9" i="42"/>
  <c r="AC29" i="42" s="1"/>
  <c r="AB24" i="42"/>
  <c r="AB44" i="42" s="1"/>
  <c r="AB23" i="42"/>
  <c r="AB18" i="42"/>
  <c r="AB58" i="12"/>
  <c r="AB59" i="12"/>
  <c r="AB60" i="12"/>
  <c r="AB61" i="12"/>
  <c r="AB62" i="12"/>
  <c r="AB65" i="12"/>
  <c r="AB50" i="12"/>
  <c r="AB51" i="12"/>
  <c r="AB52" i="12"/>
  <c r="AB53" i="12"/>
  <c r="AB54" i="12"/>
  <c r="AB55" i="12"/>
  <c r="AB56" i="12"/>
  <c r="AB49" i="12"/>
  <c r="AC9" i="12"/>
  <c r="AB23" i="12"/>
  <c r="AC49" i="41"/>
  <c r="AC25" i="41"/>
  <c r="AC10" i="41"/>
  <c r="AC11" i="41"/>
  <c r="AC12" i="41"/>
  <c r="AC13" i="41"/>
  <c r="AC14" i="41"/>
  <c r="AC15" i="41"/>
  <c r="AC16" i="41"/>
  <c r="AC18" i="41"/>
  <c r="AC19" i="41"/>
  <c r="AC20" i="41"/>
  <c r="AC21" i="41"/>
  <c r="AC22" i="41"/>
  <c r="AC9" i="41"/>
  <c r="AA10" i="10"/>
  <c r="AA11" i="10"/>
  <c r="AA12" i="10"/>
  <c r="AA9" i="10"/>
  <c r="AB25" i="37"/>
  <c r="AB26" i="40"/>
  <c r="AB27" i="40"/>
  <c r="AB28" i="40"/>
  <c r="AB25" i="40"/>
  <c r="AA26" i="40"/>
  <c r="AA27" i="40"/>
  <c r="AA28" i="40"/>
  <c r="AA25" i="40"/>
  <c r="AA17" i="40"/>
  <c r="AA13" i="40"/>
  <c r="AB10" i="40"/>
  <c r="AB11" i="40"/>
  <c r="AB12" i="40"/>
  <c r="AB9" i="40"/>
  <c r="AC97" i="29" l="1"/>
  <c r="AC45" i="12"/>
  <c r="AC43" i="12"/>
  <c r="AC39" i="12"/>
  <c r="AC35" i="12"/>
  <c r="AC31" i="12"/>
  <c r="AB24" i="12"/>
  <c r="AC29" i="43"/>
  <c r="AC38" i="43"/>
  <c r="AB37" i="43"/>
  <c r="AC34" i="43"/>
  <c r="AC36" i="39"/>
  <c r="AB24" i="44"/>
  <c r="AA37" i="58"/>
  <c r="AB24" i="38"/>
  <c r="AA43" i="38"/>
  <c r="AB24" i="43"/>
  <c r="AC42" i="39"/>
  <c r="AC31" i="44"/>
  <c r="AB67" i="65"/>
  <c r="AC42" i="43"/>
  <c r="AC30" i="43"/>
  <c r="AB66" i="27"/>
  <c r="AB36" i="27"/>
  <c r="AB67" i="35"/>
  <c r="AA20" i="40"/>
  <c r="AA18" i="40"/>
  <c r="AB24" i="39"/>
  <c r="AC34" i="39"/>
  <c r="AC30" i="39"/>
  <c r="AC29" i="39"/>
  <c r="AC35" i="39"/>
  <c r="AB43" i="44"/>
  <c r="AC39" i="44"/>
  <c r="AB37" i="58"/>
  <c r="AB67" i="33"/>
  <c r="AA21" i="40"/>
  <c r="AA19" i="40"/>
  <c r="AB43" i="42"/>
  <c r="AB43" i="38"/>
  <c r="AC41" i="39"/>
  <c r="AC39" i="39"/>
  <c r="AC31" i="39"/>
  <c r="AC41" i="44"/>
  <c r="AC33" i="44"/>
  <c r="AC29" i="44"/>
  <c r="AB58" i="22"/>
  <c r="AB38" i="22"/>
  <c r="AB66" i="31"/>
  <c r="AB36" i="31"/>
  <c r="AB24" i="58"/>
  <c r="AB36" i="29"/>
  <c r="AC98" i="29" s="1"/>
  <c r="AB36" i="32"/>
  <c r="AB66" i="33"/>
  <c r="AB36" i="34"/>
  <c r="AB36" i="36"/>
  <c r="AA24" i="46"/>
  <c r="AA22" i="63"/>
  <c r="AB36" i="30"/>
  <c r="AB66" i="30"/>
  <c r="AA22" i="54"/>
  <c r="AB10" i="37"/>
  <c r="AB11" i="37"/>
  <c r="AB12" i="37"/>
  <c r="AB9" i="37"/>
  <c r="AB9" i="10" s="1"/>
  <c r="AA13" i="37"/>
  <c r="AA19" i="37" s="1"/>
  <c r="AB67" i="32" l="1"/>
  <c r="AB44" i="43"/>
  <c r="AB44" i="44"/>
  <c r="AB67" i="36"/>
  <c r="AA17" i="37"/>
  <c r="AB67" i="34"/>
  <c r="AB44" i="58"/>
  <c r="AB67" i="31"/>
  <c r="AB44" i="39"/>
  <c r="AA13" i="10"/>
  <c r="AB67" i="27"/>
  <c r="AA20" i="37"/>
  <c r="AA18" i="37"/>
  <c r="AB67" i="29"/>
  <c r="AA21" i="37"/>
  <c r="AB67" i="30"/>
  <c r="AB44" i="38"/>
  <c r="AA21" i="10" l="1"/>
  <c r="AA20" i="10"/>
  <c r="AA18" i="10"/>
  <c r="AA17" i="10"/>
  <c r="AA19" i="10"/>
  <c r="C28" i="63"/>
  <c r="D28" i="63"/>
  <c r="E28" i="63"/>
  <c r="F28" i="63"/>
  <c r="G28" i="63"/>
  <c r="H28" i="63"/>
  <c r="C29" i="63"/>
  <c r="D29" i="63"/>
  <c r="E29" i="63"/>
  <c r="F29" i="63"/>
  <c r="G29" i="63"/>
  <c r="H29" i="63"/>
  <c r="C30" i="63"/>
  <c r="D30" i="63"/>
  <c r="E30" i="63"/>
  <c r="F30" i="63"/>
  <c r="G30" i="63"/>
  <c r="H30" i="63"/>
  <c r="C32" i="63"/>
  <c r="D32" i="63"/>
  <c r="E32" i="63"/>
  <c r="F32" i="63"/>
  <c r="G32" i="63"/>
  <c r="H32" i="63"/>
  <c r="C27" i="63"/>
  <c r="D27" i="63"/>
  <c r="E27" i="63"/>
  <c r="F27" i="63"/>
  <c r="G27" i="63"/>
  <c r="B19" i="63"/>
  <c r="C19" i="63"/>
  <c r="D19" i="63"/>
  <c r="E19" i="63"/>
  <c r="F19" i="63"/>
  <c r="G19" i="63"/>
  <c r="H19" i="63"/>
  <c r="B20" i="63"/>
  <c r="C20" i="63"/>
  <c r="D20" i="63"/>
  <c r="E20" i="63"/>
  <c r="F20" i="63"/>
  <c r="G20" i="63"/>
  <c r="H20" i="63"/>
  <c r="B21" i="63"/>
  <c r="C21" i="63"/>
  <c r="D21" i="63"/>
  <c r="E21" i="63"/>
  <c r="F21" i="63"/>
  <c r="G21" i="63"/>
  <c r="H21" i="63"/>
  <c r="B23" i="63"/>
  <c r="C23" i="63"/>
  <c r="D23" i="63"/>
  <c r="E23" i="63"/>
  <c r="F23" i="63"/>
  <c r="G23" i="63"/>
  <c r="H23" i="63"/>
  <c r="C18" i="63"/>
  <c r="D18" i="63"/>
  <c r="E18" i="63"/>
  <c r="F18" i="63"/>
  <c r="G18" i="63"/>
  <c r="H18" i="63"/>
  <c r="C13" i="63"/>
  <c r="D13" i="63"/>
  <c r="D22" i="63" s="1"/>
  <c r="E13" i="63"/>
  <c r="E22" i="63" s="1"/>
  <c r="F13" i="63"/>
  <c r="G13" i="63"/>
  <c r="H13" i="63"/>
  <c r="H22" i="63" s="1"/>
  <c r="I13" i="63"/>
  <c r="J13" i="63"/>
  <c r="C28" i="62"/>
  <c r="D28" i="62"/>
  <c r="E28" i="62"/>
  <c r="F28" i="62"/>
  <c r="G28" i="62"/>
  <c r="H28" i="62"/>
  <c r="C29" i="62"/>
  <c r="D29" i="62"/>
  <c r="E29" i="62"/>
  <c r="F29" i="62"/>
  <c r="G29" i="62"/>
  <c r="H29" i="62"/>
  <c r="C30" i="62"/>
  <c r="D30" i="62"/>
  <c r="E30" i="62"/>
  <c r="F30" i="62"/>
  <c r="G30" i="62"/>
  <c r="H30" i="62"/>
  <c r="C32" i="62"/>
  <c r="D32" i="62"/>
  <c r="E32" i="62"/>
  <c r="F32" i="62"/>
  <c r="G32" i="62"/>
  <c r="H32" i="62"/>
  <c r="C27" i="62"/>
  <c r="D27" i="62"/>
  <c r="E27" i="62"/>
  <c r="F27" i="62"/>
  <c r="G27" i="62"/>
  <c r="B19" i="62"/>
  <c r="C19" i="62"/>
  <c r="D19" i="62"/>
  <c r="E19" i="62"/>
  <c r="F19" i="62"/>
  <c r="G19" i="62"/>
  <c r="H19" i="62"/>
  <c r="B20" i="62"/>
  <c r="C20" i="62"/>
  <c r="D20" i="62"/>
  <c r="E20" i="62"/>
  <c r="F20" i="62"/>
  <c r="G20" i="62"/>
  <c r="H20" i="62"/>
  <c r="B21" i="62"/>
  <c r="C21" i="62"/>
  <c r="D21" i="62"/>
  <c r="E21" i="62"/>
  <c r="F21" i="62"/>
  <c r="G21" i="62"/>
  <c r="H21" i="62"/>
  <c r="B23" i="62"/>
  <c r="C23" i="62"/>
  <c r="D23" i="62"/>
  <c r="E23" i="62"/>
  <c r="F23" i="62"/>
  <c r="G23" i="62"/>
  <c r="H23" i="62"/>
  <c r="C18" i="62"/>
  <c r="D18" i="62"/>
  <c r="E18" i="62"/>
  <c r="F18" i="62"/>
  <c r="G18" i="62"/>
  <c r="H18" i="62"/>
  <c r="C13" i="62"/>
  <c r="D13" i="62"/>
  <c r="D22" i="62" s="1"/>
  <c r="E13" i="62"/>
  <c r="F13" i="62"/>
  <c r="F22" i="62" s="1"/>
  <c r="G13" i="62"/>
  <c r="H13" i="62"/>
  <c r="I13" i="62"/>
  <c r="J13" i="62"/>
  <c r="C28" i="60"/>
  <c r="D28" i="60"/>
  <c r="E28" i="60"/>
  <c r="F28" i="60"/>
  <c r="G28" i="60"/>
  <c r="H28" i="60"/>
  <c r="C29" i="60"/>
  <c r="D29" i="60"/>
  <c r="E29" i="60"/>
  <c r="F29" i="60"/>
  <c r="G29" i="60"/>
  <c r="H29" i="60"/>
  <c r="C30" i="60"/>
  <c r="D30" i="60"/>
  <c r="E30" i="60"/>
  <c r="F30" i="60"/>
  <c r="G30" i="60"/>
  <c r="H30" i="60"/>
  <c r="C32" i="60"/>
  <c r="D32" i="60"/>
  <c r="E32" i="60"/>
  <c r="F32" i="60"/>
  <c r="G32" i="60"/>
  <c r="H32" i="60"/>
  <c r="C27" i="60"/>
  <c r="D27" i="60"/>
  <c r="E27" i="60"/>
  <c r="F27" i="60"/>
  <c r="G27" i="60"/>
  <c r="B18" i="60"/>
  <c r="C18" i="60"/>
  <c r="D18" i="60"/>
  <c r="E18" i="60"/>
  <c r="F18" i="60"/>
  <c r="G18" i="60"/>
  <c r="B19" i="60"/>
  <c r="C19" i="60"/>
  <c r="D19" i="60"/>
  <c r="E19" i="60"/>
  <c r="F19" i="60"/>
  <c r="G19" i="60"/>
  <c r="B20" i="60"/>
  <c r="C20" i="60"/>
  <c r="D20" i="60"/>
  <c r="E20" i="60"/>
  <c r="F20" i="60"/>
  <c r="G20" i="60"/>
  <c r="B21" i="60"/>
  <c r="C21" i="60"/>
  <c r="D21" i="60"/>
  <c r="E21" i="60"/>
  <c r="F21" i="60"/>
  <c r="G21" i="60"/>
  <c r="B23" i="60"/>
  <c r="C23" i="60"/>
  <c r="D23" i="60"/>
  <c r="E23" i="60"/>
  <c r="F23" i="60"/>
  <c r="G23" i="60"/>
  <c r="C13" i="60"/>
  <c r="C22" i="60" s="1"/>
  <c r="D13" i="60"/>
  <c r="E13" i="60"/>
  <c r="E22" i="60" s="1"/>
  <c r="F13" i="60"/>
  <c r="F22" i="60" s="1"/>
  <c r="G13" i="60"/>
  <c r="H13" i="60"/>
  <c r="C28" i="59"/>
  <c r="D28" i="59"/>
  <c r="E28" i="59"/>
  <c r="F28" i="59"/>
  <c r="G28" i="59"/>
  <c r="H28" i="59"/>
  <c r="C29" i="59"/>
  <c r="D29" i="59"/>
  <c r="E29" i="59"/>
  <c r="F29" i="59"/>
  <c r="G29" i="59"/>
  <c r="H29" i="59"/>
  <c r="C30" i="59"/>
  <c r="D30" i="59"/>
  <c r="E30" i="59"/>
  <c r="F30" i="59"/>
  <c r="G30" i="59"/>
  <c r="H30" i="59"/>
  <c r="C32" i="59"/>
  <c r="D32" i="59"/>
  <c r="E32" i="59"/>
  <c r="F32" i="59"/>
  <c r="G32" i="59"/>
  <c r="H32" i="59"/>
  <c r="C27" i="59"/>
  <c r="D27" i="59"/>
  <c r="E27" i="59"/>
  <c r="F27" i="59"/>
  <c r="G27" i="59"/>
  <c r="B19" i="59"/>
  <c r="C19" i="59"/>
  <c r="D19" i="59"/>
  <c r="E19" i="59"/>
  <c r="F19" i="59"/>
  <c r="G19" i="59"/>
  <c r="B20" i="59"/>
  <c r="C20" i="59"/>
  <c r="D20" i="59"/>
  <c r="E20" i="59"/>
  <c r="F20" i="59"/>
  <c r="G20" i="59"/>
  <c r="B21" i="59"/>
  <c r="C21" i="59"/>
  <c r="D21" i="59"/>
  <c r="E21" i="59"/>
  <c r="F21" i="59"/>
  <c r="G21" i="59"/>
  <c r="B23" i="59"/>
  <c r="C23" i="59"/>
  <c r="D23" i="59"/>
  <c r="E23" i="59"/>
  <c r="F23" i="59"/>
  <c r="G23" i="59"/>
  <c r="B18" i="59"/>
  <c r="C18" i="59"/>
  <c r="D18" i="59"/>
  <c r="E18" i="59"/>
  <c r="F18" i="59"/>
  <c r="C13" i="59"/>
  <c r="D13" i="59"/>
  <c r="E13" i="59"/>
  <c r="E22" i="59" s="1"/>
  <c r="F13" i="59"/>
  <c r="G13" i="59"/>
  <c r="H13" i="59"/>
  <c r="C28" i="55"/>
  <c r="D28" i="55"/>
  <c r="E28" i="55"/>
  <c r="F28" i="55"/>
  <c r="G28" i="55"/>
  <c r="H28" i="55"/>
  <c r="C29" i="55"/>
  <c r="D29" i="55"/>
  <c r="E29" i="55"/>
  <c r="F29" i="55"/>
  <c r="G29" i="55"/>
  <c r="H29" i="55"/>
  <c r="C30" i="55"/>
  <c r="D30" i="55"/>
  <c r="E30" i="55"/>
  <c r="F30" i="55"/>
  <c r="G30" i="55"/>
  <c r="H30" i="55"/>
  <c r="C32" i="55"/>
  <c r="D32" i="55"/>
  <c r="E32" i="55"/>
  <c r="F32" i="55"/>
  <c r="G32" i="55"/>
  <c r="H32" i="55"/>
  <c r="C27" i="55"/>
  <c r="D27" i="55"/>
  <c r="E27" i="55"/>
  <c r="F27" i="55"/>
  <c r="G27" i="55"/>
  <c r="B19" i="55"/>
  <c r="C19" i="55"/>
  <c r="D19" i="55"/>
  <c r="E19" i="55"/>
  <c r="F19" i="55"/>
  <c r="G19" i="55"/>
  <c r="H19" i="55"/>
  <c r="B20" i="55"/>
  <c r="C20" i="55"/>
  <c r="D20" i="55"/>
  <c r="E20" i="55"/>
  <c r="F20" i="55"/>
  <c r="G20" i="55"/>
  <c r="H20" i="55"/>
  <c r="B21" i="55"/>
  <c r="C21" i="55"/>
  <c r="D21" i="55"/>
  <c r="E21" i="55"/>
  <c r="F21" i="55"/>
  <c r="G21" i="55"/>
  <c r="H21" i="55"/>
  <c r="B23" i="55"/>
  <c r="C23" i="55"/>
  <c r="D23" i="55"/>
  <c r="E23" i="55"/>
  <c r="F23" i="55"/>
  <c r="G23" i="55"/>
  <c r="H23" i="55"/>
  <c r="C18" i="55"/>
  <c r="D18" i="55"/>
  <c r="E18" i="55"/>
  <c r="F18" i="55"/>
  <c r="G18" i="55"/>
  <c r="H18" i="55"/>
  <c r="C13" i="55"/>
  <c r="C22" i="55" s="1"/>
  <c r="D13" i="55"/>
  <c r="E13" i="55"/>
  <c r="F13" i="55"/>
  <c r="F22" i="55" s="1"/>
  <c r="G13" i="55"/>
  <c r="G22" i="55" s="1"/>
  <c r="H13" i="55"/>
  <c r="H22" i="55" s="1"/>
  <c r="C23" i="54"/>
  <c r="D23" i="54"/>
  <c r="E23" i="54"/>
  <c r="F23" i="54"/>
  <c r="G23" i="54"/>
  <c r="C28" i="54"/>
  <c r="D28" i="54"/>
  <c r="E28" i="54"/>
  <c r="F28" i="54"/>
  <c r="G28" i="54"/>
  <c r="H28" i="54"/>
  <c r="C29" i="54"/>
  <c r="D29" i="54"/>
  <c r="E29" i="54"/>
  <c r="F29" i="54"/>
  <c r="G29" i="54"/>
  <c r="H29" i="54"/>
  <c r="C30" i="54"/>
  <c r="D30" i="54"/>
  <c r="E30" i="54"/>
  <c r="F30" i="54"/>
  <c r="G30" i="54"/>
  <c r="H30" i="54"/>
  <c r="C32" i="54"/>
  <c r="D32" i="54"/>
  <c r="E32" i="54"/>
  <c r="F32" i="54"/>
  <c r="G32" i="54"/>
  <c r="H32" i="54"/>
  <c r="C27" i="54"/>
  <c r="D27" i="54"/>
  <c r="E27" i="54"/>
  <c r="F27" i="54"/>
  <c r="G27" i="54"/>
  <c r="B19" i="54"/>
  <c r="C19" i="54"/>
  <c r="D19" i="54"/>
  <c r="E19" i="54"/>
  <c r="F19" i="54"/>
  <c r="G19" i="54"/>
  <c r="H19" i="54"/>
  <c r="B20" i="54"/>
  <c r="C20" i="54"/>
  <c r="D20" i="54"/>
  <c r="E20" i="54"/>
  <c r="F20" i="54"/>
  <c r="G20" i="54"/>
  <c r="H20" i="54"/>
  <c r="B21" i="54"/>
  <c r="C21" i="54"/>
  <c r="D21" i="54"/>
  <c r="E21" i="54"/>
  <c r="F21" i="54"/>
  <c r="G21" i="54"/>
  <c r="H21" i="54"/>
  <c r="C18" i="54"/>
  <c r="D18" i="54"/>
  <c r="E18" i="54"/>
  <c r="F18" i="54"/>
  <c r="G18" i="54"/>
  <c r="H18" i="54"/>
  <c r="C13" i="54"/>
  <c r="D13" i="54"/>
  <c r="D31" i="54" s="1"/>
  <c r="E13" i="54"/>
  <c r="F13" i="54"/>
  <c r="F22" i="54" s="1"/>
  <c r="G13" i="54"/>
  <c r="H13" i="54"/>
  <c r="H31" i="54" s="1"/>
  <c r="B10" i="48"/>
  <c r="C10" i="48"/>
  <c r="D10" i="48"/>
  <c r="E10" i="48"/>
  <c r="F10" i="48"/>
  <c r="G10" i="48"/>
  <c r="H10" i="48"/>
  <c r="I10" i="48"/>
  <c r="J10" i="48"/>
  <c r="B11" i="48"/>
  <c r="C11" i="48"/>
  <c r="D11" i="48"/>
  <c r="E11" i="48"/>
  <c r="F11" i="48"/>
  <c r="G11" i="48"/>
  <c r="H11" i="48"/>
  <c r="I11" i="48"/>
  <c r="J11" i="48"/>
  <c r="B12" i="48"/>
  <c r="C12" i="48"/>
  <c r="D12" i="48"/>
  <c r="E12" i="48"/>
  <c r="F12" i="48"/>
  <c r="G12" i="48"/>
  <c r="H12" i="48"/>
  <c r="I12" i="48"/>
  <c r="J12" i="48"/>
  <c r="B14" i="48"/>
  <c r="C14" i="48"/>
  <c r="D14" i="48"/>
  <c r="E14" i="48"/>
  <c r="F14" i="48"/>
  <c r="G14" i="48"/>
  <c r="H14" i="48"/>
  <c r="I14" i="48"/>
  <c r="J14" i="48"/>
  <c r="C9" i="48"/>
  <c r="D9" i="48"/>
  <c r="E9" i="48"/>
  <c r="F9" i="48"/>
  <c r="G9" i="48"/>
  <c r="H9" i="48"/>
  <c r="I9" i="48"/>
  <c r="J9" i="48"/>
  <c r="C28" i="47"/>
  <c r="D28" i="47"/>
  <c r="E28" i="47"/>
  <c r="F28" i="47"/>
  <c r="G28" i="47"/>
  <c r="H28" i="47"/>
  <c r="C29" i="47"/>
  <c r="D29" i="47"/>
  <c r="E29" i="47"/>
  <c r="F29" i="47"/>
  <c r="G29" i="47"/>
  <c r="H29" i="47"/>
  <c r="C30" i="47"/>
  <c r="D30" i="47"/>
  <c r="E30" i="47"/>
  <c r="F30" i="47"/>
  <c r="G30" i="47"/>
  <c r="H30" i="47"/>
  <c r="C32" i="47"/>
  <c r="D32" i="47"/>
  <c r="E32" i="47"/>
  <c r="F32" i="47"/>
  <c r="G32" i="47"/>
  <c r="H32" i="47"/>
  <c r="C27" i="47"/>
  <c r="D27" i="47"/>
  <c r="E27" i="47"/>
  <c r="F27" i="47"/>
  <c r="G27" i="47"/>
  <c r="B19" i="47"/>
  <c r="C19" i="47"/>
  <c r="D19" i="47"/>
  <c r="E19" i="47"/>
  <c r="F19" i="47"/>
  <c r="G19" i="47"/>
  <c r="B20" i="47"/>
  <c r="C20" i="47"/>
  <c r="D20" i="47"/>
  <c r="E20" i="47"/>
  <c r="F20" i="47"/>
  <c r="G20" i="47"/>
  <c r="B21" i="47"/>
  <c r="C21" i="47"/>
  <c r="D21" i="47"/>
  <c r="E21" i="47"/>
  <c r="F21" i="47"/>
  <c r="G21" i="47"/>
  <c r="B23" i="47"/>
  <c r="C23" i="47"/>
  <c r="D23" i="47"/>
  <c r="E23" i="47"/>
  <c r="F23" i="47"/>
  <c r="G23" i="47"/>
  <c r="C18" i="47"/>
  <c r="D18" i="47"/>
  <c r="E18" i="47"/>
  <c r="F18" i="47"/>
  <c r="G18" i="47"/>
  <c r="C13" i="47"/>
  <c r="D13" i="47"/>
  <c r="D31" i="47" s="1"/>
  <c r="E13" i="47"/>
  <c r="E22" i="47" s="1"/>
  <c r="F13" i="47"/>
  <c r="F22" i="47" s="1"/>
  <c r="G13" i="47"/>
  <c r="G31" i="47" s="1"/>
  <c r="H13" i="47"/>
  <c r="H31" i="47" s="1"/>
  <c r="C30" i="46"/>
  <c r="D30" i="46"/>
  <c r="E30" i="46"/>
  <c r="F30" i="46"/>
  <c r="G30" i="46"/>
  <c r="H30" i="46"/>
  <c r="C31" i="46"/>
  <c r="D31" i="46"/>
  <c r="E31" i="46"/>
  <c r="F31" i="46"/>
  <c r="G31" i="46"/>
  <c r="H31" i="46"/>
  <c r="C32" i="46"/>
  <c r="D32" i="46"/>
  <c r="E32" i="46"/>
  <c r="F32" i="46"/>
  <c r="G32" i="46"/>
  <c r="H32" i="46"/>
  <c r="C34" i="46"/>
  <c r="D34" i="46"/>
  <c r="E34" i="46"/>
  <c r="F34" i="46"/>
  <c r="G34" i="46"/>
  <c r="H34" i="46"/>
  <c r="C29" i="46"/>
  <c r="D29" i="46"/>
  <c r="E29" i="46"/>
  <c r="F29" i="46"/>
  <c r="G29" i="46"/>
  <c r="B21" i="46"/>
  <c r="C21" i="46"/>
  <c r="D21" i="46"/>
  <c r="E21" i="46"/>
  <c r="F21" i="46"/>
  <c r="G21" i="46"/>
  <c r="H21" i="46"/>
  <c r="B22" i="46"/>
  <c r="C22" i="46"/>
  <c r="D22" i="46"/>
  <c r="E22" i="46"/>
  <c r="F22" i="46"/>
  <c r="G22" i="46"/>
  <c r="H22" i="46"/>
  <c r="B23" i="46"/>
  <c r="C23" i="46"/>
  <c r="D23" i="46"/>
  <c r="E23" i="46"/>
  <c r="F23" i="46"/>
  <c r="G23" i="46"/>
  <c r="H23" i="46"/>
  <c r="B25" i="46"/>
  <c r="C25" i="46"/>
  <c r="D25" i="46"/>
  <c r="E25" i="46"/>
  <c r="F25" i="46"/>
  <c r="G25" i="46"/>
  <c r="H25" i="46"/>
  <c r="C20" i="46"/>
  <c r="D20" i="46"/>
  <c r="E20" i="46"/>
  <c r="F20" i="46"/>
  <c r="G20" i="46"/>
  <c r="H20" i="46"/>
  <c r="C13" i="46"/>
  <c r="D13" i="46"/>
  <c r="E13" i="46"/>
  <c r="F13" i="46"/>
  <c r="F33" i="46" s="1"/>
  <c r="G13" i="46"/>
  <c r="H13" i="46"/>
  <c r="D73" i="36"/>
  <c r="E73" i="36"/>
  <c r="F73" i="36"/>
  <c r="G73" i="36"/>
  <c r="H73" i="36"/>
  <c r="I73" i="36"/>
  <c r="D74" i="36"/>
  <c r="E74" i="36"/>
  <c r="F74" i="36"/>
  <c r="G74" i="36"/>
  <c r="H74" i="36"/>
  <c r="I74" i="36"/>
  <c r="D75" i="36"/>
  <c r="E75" i="36"/>
  <c r="F75" i="36"/>
  <c r="G75" i="36"/>
  <c r="H75" i="36"/>
  <c r="I75" i="36"/>
  <c r="D76" i="36"/>
  <c r="E76" i="36"/>
  <c r="F76" i="36"/>
  <c r="G76" i="36"/>
  <c r="H76" i="36"/>
  <c r="I76" i="36"/>
  <c r="D77" i="36"/>
  <c r="E77" i="36"/>
  <c r="F77" i="36"/>
  <c r="G77" i="36"/>
  <c r="H77" i="36"/>
  <c r="I77" i="36"/>
  <c r="D78" i="36"/>
  <c r="E78" i="36"/>
  <c r="F78" i="36"/>
  <c r="G78" i="36"/>
  <c r="H78" i="36"/>
  <c r="I78" i="36"/>
  <c r="D79" i="36"/>
  <c r="E79" i="36"/>
  <c r="F79" i="36"/>
  <c r="G79" i="36"/>
  <c r="H79" i="36"/>
  <c r="I79" i="36"/>
  <c r="D80" i="36"/>
  <c r="E80" i="36"/>
  <c r="F80" i="36"/>
  <c r="G80" i="36"/>
  <c r="H80" i="36"/>
  <c r="I80" i="36"/>
  <c r="D81" i="36"/>
  <c r="E81" i="36"/>
  <c r="F81" i="36"/>
  <c r="G81" i="36"/>
  <c r="H81" i="36"/>
  <c r="I81" i="36"/>
  <c r="D82" i="36"/>
  <c r="E82" i="36"/>
  <c r="F82" i="36"/>
  <c r="G82" i="36"/>
  <c r="H82" i="36"/>
  <c r="I82" i="36"/>
  <c r="D83" i="36"/>
  <c r="E83" i="36"/>
  <c r="F83" i="36"/>
  <c r="G83" i="36"/>
  <c r="H83" i="36"/>
  <c r="I83" i="36"/>
  <c r="D84" i="36"/>
  <c r="E84" i="36"/>
  <c r="F84" i="36"/>
  <c r="G84" i="36"/>
  <c r="H84" i="36"/>
  <c r="I84" i="36"/>
  <c r="D85" i="36"/>
  <c r="E85" i="36"/>
  <c r="F85" i="36"/>
  <c r="G85" i="36"/>
  <c r="H85" i="36"/>
  <c r="I85" i="36"/>
  <c r="D86" i="36"/>
  <c r="E86" i="36"/>
  <c r="F86" i="36"/>
  <c r="G86" i="36"/>
  <c r="H86" i="36"/>
  <c r="I86" i="36"/>
  <c r="D87" i="36"/>
  <c r="E87" i="36"/>
  <c r="F87" i="36"/>
  <c r="G87" i="36"/>
  <c r="H87" i="36"/>
  <c r="I87" i="36"/>
  <c r="D88" i="36"/>
  <c r="E88" i="36"/>
  <c r="F88" i="36"/>
  <c r="G88" i="36"/>
  <c r="H88" i="36"/>
  <c r="I88" i="36"/>
  <c r="D89" i="36"/>
  <c r="E89" i="36"/>
  <c r="F89" i="36"/>
  <c r="G89" i="36"/>
  <c r="H89" i="36"/>
  <c r="I89" i="36"/>
  <c r="D90" i="36"/>
  <c r="E90" i="36"/>
  <c r="F90" i="36"/>
  <c r="G90" i="36"/>
  <c r="H90" i="36"/>
  <c r="I90" i="36"/>
  <c r="D91" i="36"/>
  <c r="E91" i="36"/>
  <c r="F91" i="36"/>
  <c r="G91" i="36"/>
  <c r="H91" i="36"/>
  <c r="I91" i="36"/>
  <c r="D92" i="36"/>
  <c r="E92" i="36"/>
  <c r="F92" i="36"/>
  <c r="G92" i="36"/>
  <c r="H92" i="36"/>
  <c r="I92" i="36"/>
  <c r="D93" i="36"/>
  <c r="E93" i="36"/>
  <c r="F93" i="36"/>
  <c r="G93" i="36"/>
  <c r="H93" i="36"/>
  <c r="I93" i="36"/>
  <c r="D94" i="36"/>
  <c r="E94" i="36"/>
  <c r="F94" i="36"/>
  <c r="G94" i="36"/>
  <c r="H94" i="36"/>
  <c r="I94" i="36"/>
  <c r="D95" i="36"/>
  <c r="E95" i="36"/>
  <c r="F95" i="36"/>
  <c r="G95" i="36"/>
  <c r="H95" i="36"/>
  <c r="I95" i="36"/>
  <c r="D96" i="36"/>
  <c r="E96" i="36"/>
  <c r="F96" i="36"/>
  <c r="G96" i="36"/>
  <c r="H96" i="36"/>
  <c r="I96" i="36"/>
  <c r="D99" i="36"/>
  <c r="E99" i="36"/>
  <c r="F99" i="36"/>
  <c r="G99" i="36"/>
  <c r="H99" i="36"/>
  <c r="I99" i="36"/>
  <c r="D72" i="36"/>
  <c r="E72" i="36"/>
  <c r="F72" i="36"/>
  <c r="G72" i="36"/>
  <c r="H72" i="36"/>
  <c r="C42" i="36"/>
  <c r="D42" i="36"/>
  <c r="E42" i="36"/>
  <c r="F42" i="36"/>
  <c r="G42" i="36"/>
  <c r="H42" i="36"/>
  <c r="C43" i="36"/>
  <c r="D43" i="36"/>
  <c r="E43" i="36"/>
  <c r="F43" i="36"/>
  <c r="G43" i="36"/>
  <c r="H43" i="36"/>
  <c r="C44" i="36"/>
  <c r="D44" i="36"/>
  <c r="E44" i="36"/>
  <c r="F44" i="36"/>
  <c r="G44" i="36"/>
  <c r="H44" i="36"/>
  <c r="C45" i="36"/>
  <c r="D45" i="36"/>
  <c r="E45" i="36"/>
  <c r="F45" i="36"/>
  <c r="G45" i="36"/>
  <c r="H45" i="36"/>
  <c r="C46" i="36"/>
  <c r="D46" i="36"/>
  <c r="E46" i="36"/>
  <c r="F46" i="36"/>
  <c r="G46" i="36"/>
  <c r="H46" i="36"/>
  <c r="C47" i="36"/>
  <c r="D47" i="36"/>
  <c r="E47" i="36"/>
  <c r="F47" i="36"/>
  <c r="G47" i="36"/>
  <c r="H47" i="36"/>
  <c r="C48" i="36"/>
  <c r="D48" i="36"/>
  <c r="E48" i="36"/>
  <c r="F48" i="36"/>
  <c r="G48" i="36"/>
  <c r="H48" i="36"/>
  <c r="C49" i="36"/>
  <c r="D49" i="36"/>
  <c r="E49" i="36"/>
  <c r="F49" i="36"/>
  <c r="G49" i="36"/>
  <c r="H49" i="36"/>
  <c r="C50" i="36"/>
  <c r="D50" i="36"/>
  <c r="E50" i="36"/>
  <c r="F50" i="36"/>
  <c r="G50" i="36"/>
  <c r="H50" i="36"/>
  <c r="C51" i="36"/>
  <c r="D51" i="36"/>
  <c r="E51" i="36"/>
  <c r="F51" i="36"/>
  <c r="G51" i="36"/>
  <c r="H51" i="36"/>
  <c r="C52" i="36"/>
  <c r="D52" i="36"/>
  <c r="E52" i="36"/>
  <c r="F52" i="36"/>
  <c r="G52" i="36"/>
  <c r="H52" i="36"/>
  <c r="C53" i="36"/>
  <c r="D53" i="36"/>
  <c r="E53" i="36"/>
  <c r="F53" i="36"/>
  <c r="G53" i="36"/>
  <c r="H53" i="36"/>
  <c r="C54" i="36"/>
  <c r="D54" i="36"/>
  <c r="E54" i="36"/>
  <c r="F54" i="36"/>
  <c r="G54" i="36"/>
  <c r="H54" i="36"/>
  <c r="C55" i="36"/>
  <c r="D55" i="36"/>
  <c r="E55" i="36"/>
  <c r="F55" i="36"/>
  <c r="G55" i="36"/>
  <c r="H55" i="36"/>
  <c r="C56" i="36"/>
  <c r="D56" i="36"/>
  <c r="E56" i="36"/>
  <c r="F56" i="36"/>
  <c r="G56" i="36"/>
  <c r="H56" i="36"/>
  <c r="C57" i="36"/>
  <c r="D57" i="36"/>
  <c r="E57" i="36"/>
  <c r="F57" i="36"/>
  <c r="G57" i="36"/>
  <c r="H57" i="36"/>
  <c r="C58" i="36"/>
  <c r="D58" i="36"/>
  <c r="E58" i="36"/>
  <c r="F58" i="36"/>
  <c r="G58" i="36"/>
  <c r="H58" i="36"/>
  <c r="C59" i="36"/>
  <c r="D59" i="36"/>
  <c r="E59" i="36"/>
  <c r="F59" i="36"/>
  <c r="G59" i="36"/>
  <c r="H59" i="36"/>
  <c r="C60" i="36"/>
  <c r="D60" i="36"/>
  <c r="E60" i="36"/>
  <c r="F60" i="36"/>
  <c r="G60" i="36"/>
  <c r="H60" i="36"/>
  <c r="C61" i="36"/>
  <c r="D61" i="36"/>
  <c r="E61" i="36"/>
  <c r="F61" i="36"/>
  <c r="G61" i="36"/>
  <c r="H61" i="36"/>
  <c r="C62" i="36"/>
  <c r="D62" i="36"/>
  <c r="E62" i="36"/>
  <c r="F62" i="36"/>
  <c r="G62" i="36"/>
  <c r="H62" i="36"/>
  <c r="C63" i="36"/>
  <c r="D63" i="36"/>
  <c r="E63" i="36"/>
  <c r="F63" i="36"/>
  <c r="G63" i="36"/>
  <c r="H63" i="36"/>
  <c r="C64" i="36"/>
  <c r="D64" i="36"/>
  <c r="E64" i="36"/>
  <c r="F64" i="36"/>
  <c r="G64" i="36"/>
  <c r="H64" i="36"/>
  <c r="C65" i="36"/>
  <c r="D65" i="36"/>
  <c r="E65" i="36"/>
  <c r="F65" i="36"/>
  <c r="G65" i="36"/>
  <c r="H65" i="36"/>
  <c r="C68" i="36"/>
  <c r="D68" i="36"/>
  <c r="E68" i="36"/>
  <c r="F68" i="36"/>
  <c r="G68" i="36"/>
  <c r="H68" i="36"/>
  <c r="D41" i="36"/>
  <c r="E41" i="36"/>
  <c r="F41" i="36"/>
  <c r="G41" i="36"/>
  <c r="H41" i="36"/>
  <c r="D35" i="36"/>
  <c r="E97" i="36" s="1"/>
  <c r="E35" i="36"/>
  <c r="E66" i="36" s="1"/>
  <c r="F35" i="36"/>
  <c r="G35" i="36"/>
  <c r="D36" i="36"/>
  <c r="D67" i="36" s="1"/>
  <c r="E36" i="36"/>
  <c r="E67" i="36" s="1"/>
  <c r="F36" i="36"/>
  <c r="G36" i="36"/>
  <c r="G67" i="36" s="1"/>
  <c r="D73" i="35"/>
  <c r="E73" i="35"/>
  <c r="F73" i="35"/>
  <c r="G73" i="35"/>
  <c r="H73" i="35"/>
  <c r="I73" i="35"/>
  <c r="D74" i="35"/>
  <c r="E74" i="35"/>
  <c r="F74" i="35"/>
  <c r="G74" i="35"/>
  <c r="H74" i="35"/>
  <c r="I74" i="35"/>
  <c r="D75" i="35"/>
  <c r="E75" i="35"/>
  <c r="F75" i="35"/>
  <c r="G75" i="35"/>
  <c r="H75" i="35"/>
  <c r="I75" i="35"/>
  <c r="D76" i="35"/>
  <c r="E76" i="35"/>
  <c r="F76" i="35"/>
  <c r="G76" i="35"/>
  <c r="H76" i="35"/>
  <c r="I76" i="35"/>
  <c r="D77" i="35"/>
  <c r="E77" i="35"/>
  <c r="F77" i="35"/>
  <c r="G77" i="35"/>
  <c r="H77" i="35"/>
  <c r="I77" i="35"/>
  <c r="D78" i="35"/>
  <c r="E78" i="35"/>
  <c r="F78" i="35"/>
  <c r="G78" i="35"/>
  <c r="H78" i="35"/>
  <c r="I78" i="35"/>
  <c r="D79" i="35"/>
  <c r="E79" i="35"/>
  <c r="F79" i="35"/>
  <c r="G79" i="35"/>
  <c r="H79" i="35"/>
  <c r="I79" i="35"/>
  <c r="D80" i="35"/>
  <c r="E80" i="35"/>
  <c r="F80" i="35"/>
  <c r="G80" i="35"/>
  <c r="H80" i="35"/>
  <c r="I80" i="35"/>
  <c r="D81" i="35"/>
  <c r="E81" i="35"/>
  <c r="F81" i="35"/>
  <c r="G81" i="35"/>
  <c r="H81" i="35"/>
  <c r="I81" i="35"/>
  <c r="D82" i="35"/>
  <c r="E82" i="35"/>
  <c r="F82" i="35"/>
  <c r="G82" i="35"/>
  <c r="H82" i="35"/>
  <c r="I82" i="35"/>
  <c r="D83" i="35"/>
  <c r="E83" i="35"/>
  <c r="F83" i="35"/>
  <c r="G83" i="35"/>
  <c r="H83" i="35"/>
  <c r="I83" i="35"/>
  <c r="D84" i="35"/>
  <c r="E84" i="35"/>
  <c r="F84" i="35"/>
  <c r="G84" i="35"/>
  <c r="H84" i="35"/>
  <c r="I84" i="35"/>
  <c r="D85" i="35"/>
  <c r="E85" i="35"/>
  <c r="F85" i="35"/>
  <c r="G85" i="35"/>
  <c r="H85" i="35"/>
  <c r="I85" i="35"/>
  <c r="D86" i="35"/>
  <c r="E86" i="35"/>
  <c r="F86" i="35"/>
  <c r="G86" i="35"/>
  <c r="H86" i="35"/>
  <c r="I86" i="35"/>
  <c r="D87" i="35"/>
  <c r="E87" i="35"/>
  <c r="F87" i="35"/>
  <c r="G87" i="35"/>
  <c r="H87" i="35"/>
  <c r="I87" i="35"/>
  <c r="D88" i="35"/>
  <c r="E88" i="35"/>
  <c r="F88" i="35"/>
  <c r="G88" i="35"/>
  <c r="H88" i="35"/>
  <c r="I88" i="35"/>
  <c r="D89" i="35"/>
  <c r="E89" i="35"/>
  <c r="F89" i="35"/>
  <c r="G89" i="35"/>
  <c r="H89" i="35"/>
  <c r="I89" i="35"/>
  <c r="D90" i="35"/>
  <c r="E90" i="35"/>
  <c r="F90" i="35"/>
  <c r="G90" i="35"/>
  <c r="H90" i="35"/>
  <c r="I90" i="35"/>
  <c r="D91" i="35"/>
  <c r="E91" i="35"/>
  <c r="F91" i="35"/>
  <c r="G91" i="35"/>
  <c r="H91" i="35"/>
  <c r="I91" i="35"/>
  <c r="D92" i="35"/>
  <c r="E92" i="35"/>
  <c r="F92" i="35"/>
  <c r="G92" i="35"/>
  <c r="H92" i="35"/>
  <c r="I92" i="35"/>
  <c r="D93" i="35"/>
  <c r="E93" i="35"/>
  <c r="F93" i="35"/>
  <c r="G93" i="35"/>
  <c r="H93" i="35"/>
  <c r="I93" i="35"/>
  <c r="D94" i="35"/>
  <c r="E94" i="35"/>
  <c r="F94" i="35"/>
  <c r="G94" i="35"/>
  <c r="H94" i="35"/>
  <c r="I94" i="35"/>
  <c r="D95" i="35"/>
  <c r="E95" i="35"/>
  <c r="F95" i="35"/>
  <c r="G95" i="35"/>
  <c r="H95" i="35"/>
  <c r="I95" i="35"/>
  <c r="D96" i="35"/>
  <c r="E96" i="35"/>
  <c r="F96" i="35"/>
  <c r="G96" i="35"/>
  <c r="H96" i="35"/>
  <c r="I96" i="35"/>
  <c r="D99" i="35"/>
  <c r="E99" i="35"/>
  <c r="F99" i="35"/>
  <c r="G99" i="35"/>
  <c r="H99" i="35"/>
  <c r="I99" i="35"/>
  <c r="D72" i="35"/>
  <c r="E72" i="35"/>
  <c r="F72" i="35"/>
  <c r="G72" i="35"/>
  <c r="H72" i="35"/>
  <c r="C42" i="35"/>
  <c r="D42" i="35"/>
  <c r="E42" i="35"/>
  <c r="F42" i="35"/>
  <c r="G42" i="35"/>
  <c r="H42" i="35"/>
  <c r="I42" i="35"/>
  <c r="J42" i="35"/>
  <c r="C43" i="35"/>
  <c r="D43" i="35"/>
  <c r="E43" i="35"/>
  <c r="F43" i="35"/>
  <c r="G43" i="35"/>
  <c r="H43" i="35"/>
  <c r="I43" i="35"/>
  <c r="J43" i="35"/>
  <c r="C44" i="35"/>
  <c r="D44" i="35"/>
  <c r="E44" i="35"/>
  <c r="F44" i="35"/>
  <c r="G44" i="35"/>
  <c r="H44" i="35"/>
  <c r="I44" i="35"/>
  <c r="J44" i="35"/>
  <c r="C45" i="35"/>
  <c r="D45" i="35"/>
  <c r="E45" i="35"/>
  <c r="F45" i="35"/>
  <c r="G45" i="35"/>
  <c r="H45" i="35"/>
  <c r="I45" i="35"/>
  <c r="J45" i="35"/>
  <c r="C46" i="35"/>
  <c r="D46" i="35"/>
  <c r="E46" i="35"/>
  <c r="F46" i="35"/>
  <c r="G46" i="35"/>
  <c r="H46" i="35"/>
  <c r="I46" i="35"/>
  <c r="J46" i="35"/>
  <c r="C47" i="35"/>
  <c r="D47" i="35"/>
  <c r="E47" i="35"/>
  <c r="F47" i="35"/>
  <c r="G47" i="35"/>
  <c r="H47" i="35"/>
  <c r="I47" i="35"/>
  <c r="J47" i="35"/>
  <c r="C48" i="35"/>
  <c r="D48" i="35"/>
  <c r="E48" i="35"/>
  <c r="F48" i="35"/>
  <c r="G48" i="35"/>
  <c r="H48" i="35"/>
  <c r="I48" i="35"/>
  <c r="J48" i="35"/>
  <c r="C49" i="35"/>
  <c r="D49" i="35"/>
  <c r="E49" i="35"/>
  <c r="F49" i="35"/>
  <c r="G49" i="35"/>
  <c r="H49" i="35"/>
  <c r="I49" i="35"/>
  <c r="J49" i="35"/>
  <c r="C50" i="35"/>
  <c r="D50" i="35"/>
  <c r="E50" i="35"/>
  <c r="F50" i="35"/>
  <c r="G50" i="35"/>
  <c r="H50" i="35"/>
  <c r="I50" i="35"/>
  <c r="J50" i="35"/>
  <c r="C51" i="35"/>
  <c r="D51" i="35"/>
  <c r="E51" i="35"/>
  <c r="F51" i="35"/>
  <c r="G51" i="35"/>
  <c r="H51" i="35"/>
  <c r="I51" i="35"/>
  <c r="J51" i="35"/>
  <c r="C52" i="35"/>
  <c r="D52" i="35"/>
  <c r="E52" i="35"/>
  <c r="F52" i="35"/>
  <c r="G52" i="35"/>
  <c r="H52" i="35"/>
  <c r="I52" i="35"/>
  <c r="J52" i="35"/>
  <c r="C53" i="35"/>
  <c r="D53" i="35"/>
  <c r="E53" i="35"/>
  <c r="F53" i="35"/>
  <c r="G53" i="35"/>
  <c r="H53" i="35"/>
  <c r="I53" i="35"/>
  <c r="J53" i="35"/>
  <c r="C54" i="35"/>
  <c r="D54" i="35"/>
  <c r="E54" i="35"/>
  <c r="F54" i="35"/>
  <c r="G54" i="35"/>
  <c r="H54" i="35"/>
  <c r="I54" i="35"/>
  <c r="J54" i="35"/>
  <c r="C55" i="35"/>
  <c r="D55" i="35"/>
  <c r="E55" i="35"/>
  <c r="F55" i="35"/>
  <c r="G55" i="35"/>
  <c r="H55" i="35"/>
  <c r="I55" i="35"/>
  <c r="J55" i="35"/>
  <c r="C56" i="35"/>
  <c r="D56" i="35"/>
  <c r="E56" i="35"/>
  <c r="F56" i="35"/>
  <c r="G56" i="35"/>
  <c r="H56" i="35"/>
  <c r="I56" i="35"/>
  <c r="J56" i="35"/>
  <c r="C57" i="35"/>
  <c r="D57" i="35"/>
  <c r="E57" i="35"/>
  <c r="F57" i="35"/>
  <c r="G57" i="35"/>
  <c r="H57" i="35"/>
  <c r="I57" i="35"/>
  <c r="J57" i="35"/>
  <c r="C58" i="35"/>
  <c r="D58" i="35"/>
  <c r="E58" i="35"/>
  <c r="F58" i="35"/>
  <c r="G58" i="35"/>
  <c r="H58" i="35"/>
  <c r="I58" i="35"/>
  <c r="J58" i="35"/>
  <c r="C59" i="35"/>
  <c r="D59" i="35"/>
  <c r="E59" i="35"/>
  <c r="F59" i="35"/>
  <c r="G59" i="35"/>
  <c r="H59" i="35"/>
  <c r="I59" i="35"/>
  <c r="J59" i="35"/>
  <c r="C60" i="35"/>
  <c r="D60" i="35"/>
  <c r="E60" i="35"/>
  <c r="F60" i="35"/>
  <c r="G60" i="35"/>
  <c r="H60" i="35"/>
  <c r="I60" i="35"/>
  <c r="J60" i="35"/>
  <c r="C61" i="35"/>
  <c r="D61" i="35"/>
  <c r="E61" i="35"/>
  <c r="F61" i="35"/>
  <c r="G61" i="35"/>
  <c r="H61" i="35"/>
  <c r="I61" i="35"/>
  <c r="J61" i="35"/>
  <c r="C62" i="35"/>
  <c r="D62" i="35"/>
  <c r="E62" i="35"/>
  <c r="F62" i="35"/>
  <c r="G62" i="35"/>
  <c r="H62" i="35"/>
  <c r="I62" i="35"/>
  <c r="J62" i="35"/>
  <c r="C63" i="35"/>
  <c r="D63" i="35"/>
  <c r="E63" i="35"/>
  <c r="F63" i="35"/>
  <c r="G63" i="35"/>
  <c r="H63" i="35"/>
  <c r="I63" i="35"/>
  <c r="J63" i="35"/>
  <c r="C64" i="35"/>
  <c r="D64" i="35"/>
  <c r="E64" i="35"/>
  <c r="F64" i="35"/>
  <c r="G64" i="35"/>
  <c r="H64" i="35"/>
  <c r="I64" i="35"/>
  <c r="J64" i="35"/>
  <c r="C65" i="35"/>
  <c r="D65" i="35"/>
  <c r="E65" i="35"/>
  <c r="F65" i="35"/>
  <c r="G65" i="35"/>
  <c r="H65" i="35"/>
  <c r="I65" i="35"/>
  <c r="J65" i="35"/>
  <c r="C68" i="35"/>
  <c r="D68" i="35"/>
  <c r="E68" i="35"/>
  <c r="F68" i="35"/>
  <c r="G68" i="35"/>
  <c r="H68" i="35"/>
  <c r="I68" i="35"/>
  <c r="J68" i="35"/>
  <c r="D41" i="35"/>
  <c r="E41" i="35"/>
  <c r="F41" i="35"/>
  <c r="G41" i="35"/>
  <c r="H41" i="35"/>
  <c r="I41" i="35"/>
  <c r="J41" i="35"/>
  <c r="D35" i="35"/>
  <c r="D66" i="35" s="1"/>
  <c r="E35" i="35"/>
  <c r="E66" i="35" s="1"/>
  <c r="F35" i="35"/>
  <c r="G97" i="35" s="1"/>
  <c r="G35" i="35"/>
  <c r="D36" i="35"/>
  <c r="F36" i="35"/>
  <c r="F67" i="35" s="1"/>
  <c r="G36" i="35"/>
  <c r="G67" i="35" s="1"/>
  <c r="D73" i="34"/>
  <c r="E73" i="34"/>
  <c r="F73" i="34"/>
  <c r="G73" i="34"/>
  <c r="H73" i="34"/>
  <c r="I73" i="34"/>
  <c r="D74" i="34"/>
  <c r="E74" i="34"/>
  <c r="F74" i="34"/>
  <c r="G74" i="34"/>
  <c r="H74" i="34"/>
  <c r="I74" i="34"/>
  <c r="D75" i="34"/>
  <c r="E75" i="34"/>
  <c r="F75" i="34"/>
  <c r="G75" i="34"/>
  <c r="H75" i="34"/>
  <c r="I75" i="34"/>
  <c r="D76" i="34"/>
  <c r="E76" i="34"/>
  <c r="F76" i="34"/>
  <c r="G76" i="34"/>
  <c r="H76" i="34"/>
  <c r="I76" i="34"/>
  <c r="D77" i="34"/>
  <c r="E77" i="34"/>
  <c r="F77" i="34"/>
  <c r="G77" i="34"/>
  <c r="H77" i="34"/>
  <c r="I77" i="34"/>
  <c r="D78" i="34"/>
  <c r="E78" i="34"/>
  <c r="F78" i="34"/>
  <c r="G78" i="34"/>
  <c r="H78" i="34"/>
  <c r="I78" i="34"/>
  <c r="D79" i="34"/>
  <c r="E79" i="34"/>
  <c r="F79" i="34"/>
  <c r="G79" i="34"/>
  <c r="H79" i="34"/>
  <c r="I79" i="34"/>
  <c r="D80" i="34"/>
  <c r="E80" i="34"/>
  <c r="F80" i="34"/>
  <c r="G80" i="34"/>
  <c r="H80" i="34"/>
  <c r="I80" i="34"/>
  <c r="D81" i="34"/>
  <c r="E81" i="34"/>
  <c r="F81" i="34"/>
  <c r="G81" i="34"/>
  <c r="H81" i="34"/>
  <c r="I81" i="34"/>
  <c r="D82" i="34"/>
  <c r="E82" i="34"/>
  <c r="F82" i="34"/>
  <c r="G82" i="34"/>
  <c r="H82" i="34"/>
  <c r="I82" i="34"/>
  <c r="D83" i="34"/>
  <c r="E83" i="34"/>
  <c r="F83" i="34"/>
  <c r="G83" i="34"/>
  <c r="H83" i="34"/>
  <c r="I83" i="34"/>
  <c r="D84" i="34"/>
  <c r="E84" i="34"/>
  <c r="F84" i="34"/>
  <c r="G84" i="34"/>
  <c r="H84" i="34"/>
  <c r="I84" i="34"/>
  <c r="D85" i="34"/>
  <c r="E85" i="34"/>
  <c r="F85" i="34"/>
  <c r="G85" i="34"/>
  <c r="H85" i="34"/>
  <c r="I85" i="34"/>
  <c r="D86" i="34"/>
  <c r="E86" i="34"/>
  <c r="F86" i="34"/>
  <c r="G86" i="34"/>
  <c r="H86" i="34"/>
  <c r="I86" i="34"/>
  <c r="D87" i="34"/>
  <c r="E87" i="34"/>
  <c r="F87" i="34"/>
  <c r="G87" i="34"/>
  <c r="H87" i="34"/>
  <c r="I87" i="34"/>
  <c r="D88" i="34"/>
  <c r="E88" i="34"/>
  <c r="F88" i="34"/>
  <c r="G88" i="34"/>
  <c r="H88" i="34"/>
  <c r="I88" i="34"/>
  <c r="D89" i="34"/>
  <c r="E89" i="34"/>
  <c r="F89" i="34"/>
  <c r="G89" i="34"/>
  <c r="H89" i="34"/>
  <c r="I89" i="34"/>
  <c r="D90" i="34"/>
  <c r="E90" i="34"/>
  <c r="F90" i="34"/>
  <c r="G90" i="34"/>
  <c r="H90" i="34"/>
  <c r="I90" i="34"/>
  <c r="D91" i="34"/>
  <c r="E91" i="34"/>
  <c r="F91" i="34"/>
  <c r="G91" i="34"/>
  <c r="H91" i="34"/>
  <c r="I91" i="34"/>
  <c r="D92" i="34"/>
  <c r="E92" i="34"/>
  <c r="F92" i="34"/>
  <c r="G92" i="34"/>
  <c r="H92" i="34"/>
  <c r="I92" i="34"/>
  <c r="D93" i="34"/>
  <c r="E93" i="34"/>
  <c r="F93" i="34"/>
  <c r="G93" i="34"/>
  <c r="H93" i="34"/>
  <c r="I93" i="34"/>
  <c r="D94" i="34"/>
  <c r="E94" i="34"/>
  <c r="F94" i="34"/>
  <c r="G94" i="34"/>
  <c r="H94" i="34"/>
  <c r="I94" i="34"/>
  <c r="D95" i="34"/>
  <c r="E95" i="34"/>
  <c r="F95" i="34"/>
  <c r="G95" i="34"/>
  <c r="H95" i="34"/>
  <c r="I95" i="34"/>
  <c r="D96" i="34"/>
  <c r="E96" i="34"/>
  <c r="F96" i="34"/>
  <c r="G96" i="34"/>
  <c r="H96" i="34"/>
  <c r="I96" i="34"/>
  <c r="D99" i="34"/>
  <c r="E99" i="34"/>
  <c r="F99" i="34"/>
  <c r="G99" i="34"/>
  <c r="H99" i="34"/>
  <c r="I99" i="34"/>
  <c r="D72" i="34"/>
  <c r="E72" i="34"/>
  <c r="F72" i="34"/>
  <c r="G72" i="34"/>
  <c r="H72" i="34"/>
  <c r="C42" i="34"/>
  <c r="D42" i="34"/>
  <c r="E42" i="34"/>
  <c r="F42" i="34"/>
  <c r="G42" i="34"/>
  <c r="H42" i="34"/>
  <c r="I42" i="34"/>
  <c r="J42" i="34"/>
  <c r="C43" i="34"/>
  <c r="D43" i="34"/>
  <c r="E43" i="34"/>
  <c r="F43" i="34"/>
  <c r="G43" i="34"/>
  <c r="H43" i="34"/>
  <c r="I43" i="34"/>
  <c r="J43" i="34"/>
  <c r="C44" i="34"/>
  <c r="D44" i="34"/>
  <c r="E44" i="34"/>
  <c r="F44" i="34"/>
  <c r="G44" i="34"/>
  <c r="H44" i="34"/>
  <c r="I44" i="34"/>
  <c r="J44" i="34"/>
  <c r="C45" i="34"/>
  <c r="D45" i="34"/>
  <c r="E45" i="34"/>
  <c r="F45" i="34"/>
  <c r="G45" i="34"/>
  <c r="H45" i="34"/>
  <c r="I45" i="34"/>
  <c r="J45" i="34"/>
  <c r="C46" i="34"/>
  <c r="D46" i="34"/>
  <c r="E46" i="34"/>
  <c r="F46" i="34"/>
  <c r="G46" i="34"/>
  <c r="H46" i="34"/>
  <c r="I46" i="34"/>
  <c r="J46" i="34"/>
  <c r="C47" i="34"/>
  <c r="D47" i="34"/>
  <c r="E47" i="34"/>
  <c r="F47" i="34"/>
  <c r="G47" i="34"/>
  <c r="H47" i="34"/>
  <c r="I47" i="34"/>
  <c r="J47" i="34"/>
  <c r="C48" i="34"/>
  <c r="D48" i="34"/>
  <c r="E48" i="34"/>
  <c r="F48" i="34"/>
  <c r="G48" i="34"/>
  <c r="H48" i="34"/>
  <c r="I48" i="34"/>
  <c r="J48" i="34"/>
  <c r="C49" i="34"/>
  <c r="D49" i="34"/>
  <c r="E49" i="34"/>
  <c r="F49" i="34"/>
  <c r="G49" i="34"/>
  <c r="H49" i="34"/>
  <c r="I49" i="34"/>
  <c r="J49" i="34"/>
  <c r="C50" i="34"/>
  <c r="D50" i="34"/>
  <c r="E50" i="34"/>
  <c r="F50" i="34"/>
  <c r="G50" i="34"/>
  <c r="H50" i="34"/>
  <c r="I50" i="34"/>
  <c r="J50" i="34"/>
  <c r="C51" i="34"/>
  <c r="D51" i="34"/>
  <c r="E51" i="34"/>
  <c r="F51" i="34"/>
  <c r="G51" i="34"/>
  <c r="H51" i="34"/>
  <c r="I51" i="34"/>
  <c r="J51" i="34"/>
  <c r="C52" i="34"/>
  <c r="D52" i="34"/>
  <c r="E52" i="34"/>
  <c r="F52" i="34"/>
  <c r="G52" i="34"/>
  <c r="H52" i="34"/>
  <c r="I52" i="34"/>
  <c r="J52" i="34"/>
  <c r="C53" i="34"/>
  <c r="D53" i="34"/>
  <c r="E53" i="34"/>
  <c r="F53" i="34"/>
  <c r="G53" i="34"/>
  <c r="H53" i="34"/>
  <c r="I53" i="34"/>
  <c r="J53" i="34"/>
  <c r="C54" i="34"/>
  <c r="D54" i="34"/>
  <c r="E54" i="34"/>
  <c r="F54" i="34"/>
  <c r="G54" i="34"/>
  <c r="H54" i="34"/>
  <c r="I54" i="34"/>
  <c r="J54" i="34"/>
  <c r="C55" i="34"/>
  <c r="D55" i="34"/>
  <c r="E55" i="34"/>
  <c r="F55" i="34"/>
  <c r="G55" i="34"/>
  <c r="H55" i="34"/>
  <c r="I55" i="34"/>
  <c r="J55" i="34"/>
  <c r="C56" i="34"/>
  <c r="D56" i="34"/>
  <c r="E56" i="34"/>
  <c r="F56" i="34"/>
  <c r="G56" i="34"/>
  <c r="H56" i="34"/>
  <c r="I56" i="34"/>
  <c r="J56" i="34"/>
  <c r="C57" i="34"/>
  <c r="D57" i="34"/>
  <c r="E57" i="34"/>
  <c r="F57" i="34"/>
  <c r="G57" i="34"/>
  <c r="H57" i="34"/>
  <c r="I57" i="34"/>
  <c r="J57" i="34"/>
  <c r="C58" i="34"/>
  <c r="D58" i="34"/>
  <c r="E58" i="34"/>
  <c r="F58" i="34"/>
  <c r="G58" i="34"/>
  <c r="H58" i="34"/>
  <c r="I58" i="34"/>
  <c r="J58" i="34"/>
  <c r="C59" i="34"/>
  <c r="D59" i="34"/>
  <c r="E59" i="34"/>
  <c r="F59" i="34"/>
  <c r="G59" i="34"/>
  <c r="H59" i="34"/>
  <c r="I59" i="34"/>
  <c r="J59" i="34"/>
  <c r="C60" i="34"/>
  <c r="D60" i="34"/>
  <c r="E60" i="34"/>
  <c r="F60" i="34"/>
  <c r="G60" i="34"/>
  <c r="H60" i="34"/>
  <c r="I60" i="34"/>
  <c r="J60" i="34"/>
  <c r="C61" i="34"/>
  <c r="D61" i="34"/>
  <c r="E61" i="34"/>
  <c r="F61" i="34"/>
  <c r="G61" i="34"/>
  <c r="H61" i="34"/>
  <c r="I61" i="34"/>
  <c r="J61" i="34"/>
  <c r="C62" i="34"/>
  <c r="D62" i="34"/>
  <c r="E62" i="34"/>
  <c r="F62" i="34"/>
  <c r="G62" i="34"/>
  <c r="H62" i="34"/>
  <c r="I62" i="34"/>
  <c r="J62" i="34"/>
  <c r="C63" i="34"/>
  <c r="D63" i="34"/>
  <c r="E63" i="34"/>
  <c r="F63" i="34"/>
  <c r="G63" i="34"/>
  <c r="H63" i="34"/>
  <c r="I63" i="34"/>
  <c r="J63" i="34"/>
  <c r="C64" i="34"/>
  <c r="D64" i="34"/>
  <c r="E64" i="34"/>
  <c r="F64" i="34"/>
  <c r="G64" i="34"/>
  <c r="H64" i="34"/>
  <c r="I64" i="34"/>
  <c r="J64" i="34"/>
  <c r="C65" i="34"/>
  <c r="D65" i="34"/>
  <c r="E65" i="34"/>
  <c r="F65" i="34"/>
  <c r="G65" i="34"/>
  <c r="H65" i="34"/>
  <c r="I65" i="34"/>
  <c r="J65" i="34"/>
  <c r="C68" i="34"/>
  <c r="D68" i="34"/>
  <c r="E68" i="34"/>
  <c r="F68" i="34"/>
  <c r="G68" i="34"/>
  <c r="H68" i="34"/>
  <c r="I68" i="34"/>
  <c r="J68" i="34"/>
  <c r="D41" i="34"/>
  <c r="E41" i="34"/>
  <c r="F41" i="34"/>
  <c r="G41" i="34"/>
  <c r="H41" i="34"/>
  <c r="I41" i="34"/>
  <c r="J41" i="34"/>
  <c r="D35" i="34"/>
  <c r="E35" i="34"/>
  <c r="E36" i="34" s="1"/>
  <c r="E67" i="34" s="1"/>
  <c r="F35" i="34"/>
  <c r="F36" i="34" s="1"/>
  <c r="F67" i="34" s="1"/>
  <c r="G35" i="34"/>
  <c r="H35" i="34"/>
  <c r="I35" i="34"/>
  <c r="I36" i="34" s="1"/>
  <c r="I67" i="34" s="1"/>
  <c r="D73" i="33"/>
  <c r="E73" i="33"/>
  <c r="F73" i="33"/>
  <c r="G73" i="33"/>
  <c r="H73" i="33"/>
  <c r="I73" i="33"/>
  <c r="D74" i="33"/>
  <c r="E74" i="33"/>
  <c r="F74" i="33"/>
  <c r="G74" i="33"/>
  <c r="H74" i="33"/>
  <c r="I74" i="33"/>
  <c r="D75" i="33"/>
  <c r="E75" i="33"/>
  <c r="F75" i="33"/>
  <c r="G75" i="33"/>
  <c r="H75" i="33"/>
  <c r="I75" i="33"/>
  <c r="D76" i="33"/>
  <c r="E76" i="33"/>
  <c r="F76" i="33"/>
  <c r="G76" i="33"/>
  <c r="H76" i="33"/>
  <c r="I76" i="33"/>
  <c r="D77" i="33"/>
  <c r="E77" i="33"/>
  <c r="F77" i="33"/>
  <c r="G77" i="33"/>
  <c r="H77" i="33"/>
  <c r="I77" i="33"/>
  <c r="D78" i="33"/>
  <c r="E78" i="33"/>
  <c r="F78" i="33"/>
  <c r="G78" i="33"/>
  <c r="H78" i="33"/>
  <c r="I78" i="33"/>
  <c r="D79" i="33"/>
  <c r="E79" i="33"/>
  <c r="F79" i="33"/>
  <c r="G79" i="33"/>
  <c r="H79" i="33"/>
  <c r="I79" i="33"/>
  <c r="D80" i="33"/>
  <c r="E80" i="33"/>
  <c r="F80" i="33"/>
  <c r="G80" i="33"/>
  <c r="H80" i="33"/>
  <c r="I80" i="33"/>
  <c r="D81" i="33"/>
  <c r="E81" i="33"/>
  <c r="F81" i="33"/>
  <c r="G81" i="33"/>
  <c r="H81" i="33"/>
  <c r="I81" i="33"/>
  <c r="D82" i="33"/>
  <c r="E82" i="33"/>
  <c r="F82" i="33"/>
  <c r="G82" i="33"/>
  <c r="H82" i="33"/>
  <c r="I82" i="33"/>
  <c r="D83" i="33"/>
  <c r="E83" i="33"/>
  <c r="F83" i="33"/>
  <c r="G83" i="33"/>
  <c r="H83" i="33"/>
  <c r="I83" i="33"/>
  <c r="D84" i="33"/>
  <c r="E84" i="33"/>
  <c r="F84" i="33"/>
  <c r="G84" i="33"/>
  <c r="H84" i="33"/>
  <c r="I84" i="33"/>
  <c r="D85" i="33"/>
  <c r="E85" i="33"/>
  <c r="F85" i="33"/>
  <c r="G85" i="33"/>
  <c r="H85" i="33"/>
  <c r="I85" i="33"/>
  <c r="D86" i="33"/>
  <c r="E86" i="33"/>
  <c r="F86" i="33"/>
  <c r="G86" i="33"/>
  <c r="H86" i="33"/>
  <c r="I86" i="33"/>
  <c r="D87" i="33"/>
  <c r="E87" i="33"/>
  <c r="F87" i="33"/>
  <c r="G87" i="33"/>
  <c r="H87" i="33"/>
  <c r="I87" i="33"/>
  <c r="D88" i="33"/>
  <c r="E88" i="33"/>
  <c r="F88" i="33"/>
  <c r="G88" i="33"/>
  <c r="H88" i="33"/>
  <c r="I88" i="33"/>
  <c r="D89" i="33"/>
  <c r="E89" i="33"/>
  <c r="F89" i="33"/>
  <c r="G89" i="33"/>
  <c r="H89" i="33"/>
  <c r="I89" i="33"/>
  <c r="D90" i="33"/>
  <c r="E90" i="33"/>
  <c r="F90" i="33"/>
  <c r="G90" i="33"/>
  <c r="H90" i="33"/>
  <c r="I90" i="33"/>
  <c r="D91" i="33"/>
  <c r="E91" i="33"/>
  <c r="F91" i="33"/>
  <c r="G91" i="33"/>
  <c r="H91" i="33"/>
  <c r="I91" i="33"/>
  <c r="D92" i="33"/>
  <c r="E92" i="33"/>
  <c r="F92" i="33"/>
  <c r="G92" i="33"/>
  <c r="H92" i="33"/>
  <c r="I92" i="33"/>
  <c r="D93" i="33"/>
  <c r="E93" i="33"/>
  <c r="F93" i="33"/>
  <c r="G93" i="33"/>
  <c r="H93" i="33"/>
  <c r="I93" i="33"/>
  <c r="D94" i="33"/>
  <c r="E94" i="33"/>
  <c r="F94" i="33"/>
  <c r="G94" i="33"/>
  <c r="H94" i="33"/>
  <c r="I94" i="33"/>
  <c r="D95" i="33"/>
  <c r="E95" i="33"/>
  <c r="F95" i="33"/>
  <c r="G95" i="33"/>
  <c r="H95" i="33"/>
  <c r="I95" i="33"/>
  <c r="D96" i="33"/>
  <c r="E96" i="33"/>
  <c r="F96" i="33"/>
  <c r="G96" i="33"/>
  <c r="H96" i="33"/>
  <c r="I96" i="33"/>
  <c r="D99" i="33"/>
  <c r="E99" i="33"/>
  <c r="F99" i="33"/>
  <c r="G99" i="33"/>
  <c r="H99" i="33"/>
  <c r="I99" i="33"/>
  <c r="D72" i="33"/>
  <c r="E72" i="33"/>
  <c r="F72" i="33"/>
  <c r="G72" i="33"/>
  <c r="H72" i="33"/>
  <c r="D42" i="33"/>
  <c r="E42" i="33"/>
  <c r="F42" i="33"/>
  <c r="G42" i="33"/>
  <c r="H42" i="33"/>
  <c r="D43" i="33"/>
  <c r="E43" i="33"/>
  <c r="F43" i="33"/>
  <c r="G43" i="33"/>
  <c r="H43" i="33"/>
  <c r="D44" i="33"/>
  <c r="E44" i="33"/>
  <c r="F44" i="33"/>
  <c r="G44" i="33"/>
  <c r="H44" i="33"/>
  <c r="D45" i="33"/>
  <c r="E45" i="33"/>
  <c r="F45" i="33"/>
  <c r="G45" i="33"/>
  <c r="H45" i="33"/>
  <c r="D46" i="33"/>
  <c r="E46" i="33"/>
  <c r="F46" i="33"/>
  <c r="G46" i="33"/>
  <c r="H46" i="33"/>
  <c r="D47" i="33"/>
  <c r="E47" i="33"/>
  <c r="F47" i="33"/>
  <c r="G47" i="33"/>
  <c r="H47" i="33"/>
  <c r="D48" i="33"/>
  <c r="E48" i="33"/>
  <c r="F48" i="33"/>
  <c r="G48" i="33"/>
  <c r="H48" i="33"/>
  <c r="D49" i="33"/>
  <c r="E49" i="33"/>
  <c r="F49" i="33"/>
  <c r="G49" i="33"/>
  <c r="H49" i="33"/>
  <c r="D50" i="33"/>
  <c r="E50" i="33"/>
  <c r="F50" i="33"/>
  <c r="G50" i="33"/>
  <c r="H50" i="33"/>
  <c r="D51" i="33"/>
  <c r="E51" i="33"/>
  <c r="F51" i="33"/>
  <c r="G51" i="33"/>
  <c r="H51" i="33"/>
  <c r="D52" i="33"/>
  <c r="E52" i="33"/>
  <c r="F52" i="33"/>
  <c r="G52" i="33"/>
  <c r="H52" i="33"/>
  <c r="D53" i="33"/>
  <c r="E53" i="33"/>
  <c r="F53" i="33"/>
  <c r="G53" i="33"/>
  <c r="H53" i="33"/>
  <c r="D54" i="33"/>
  <c r="E54" i="33"/>
  <c r="F54" i="33"/>
  <c r="G54" i="33"/>
  <c r="H54" i="33"/>
  <c r="D55" i="33"/>
  <c r="E55" i="33"/>
  <c r="F55" i="33"/>
  <c r="G55" i="33"/>
  <c r="H55" i="33"/>
  <c r="D56" i="33"/>
  <c r="E56" i="33"/>
  <c r="F56" i="33"/>
  <c r="G56" i="33"/>
  <c r="H56" i="33"/>
  <c r="D57" i="33"/>
  <c r="E57" i="33"/>
  <c r="F57" i="33"/>
  <c r="G57" i="33"/>
  <c r="H57" i="33"/>
  <c r="D58" i="33"/>
  <c r="E58" i="33"/>
  <c r="F58" i="33"/>
  <c r="G58" i="33"/>
  <c r="H58" i="33"/>
  <c r="D59" i="33"/>
  <c r="E59" i="33"/>
  <c r="F59" i="33"/>
  <c r="G59" i="33"/>
  <c r="H59" i="33"/>
  <c r="D60" i="33"/>
  <c r="E60" i="33"/>
  <c r="F60" i="33"/>
  <c r="G60" i="33"/>
  <c r="H60" i="33"/>
  <c r="D61" i="33"/>
  <c r="E61" i="33"/>
  <c r="F61" i="33"/>
  <c r="G61" i="33"/>
  <c r="H61" i="33"/>
  <c r="D62" i="33"/>
  <c r="E62" i="33"/>
  <c r="F62" i="33"/>
  <c r="G62" i="33"/>
  <c r="H62" i="33"/>
  <c r="D63" i="33"/>
  <c r="E63" i="33"/>
  <c r="F63" i="33"/>
  <c r="G63" i="33"/>
  <c r="H63" i="33"/>
  <c r="D64" i="33"/>
  <c r="E64" i="33"/>
  <c r="F64" i="33"/>
  <c r="G64" i="33"/>
  <c r="H64" i="33"/>
  <c r="D65" i="33"/>
  <c r="E65" i="33"/>
  <c r="F65" i="33"/>
  <c r="G65" i="33"/>
  <c r="H65" i="33"/>
  <c r="D68" i="33"/>
  <c r="E68" i="33"/>
  <c r="F68" i="33"/>
  <c r="G68" i="33"/>
  <c r="H68" i="33"/>
  <c r="D41" i="33"/>
  <c r="E41" i="33"/>
  <c r="F41" i="33"/>
  <c r="G41" i="33"/>
  <c r="H41" i="33"/>
  <c r="I41" i="33"/>
  <c r="J41" i="33"/>
  <c r="K41" i="33"/>
  <c r="D35" i="33"/>
  <c r="E35" i="33"/>
  <c r="E66" i="33" s="1"/>
  <c r="F35" i="33"/>
  <c r="F36" i="33" s="1"/>
  <c r="F67" i="33" s="1"/>
  <c r="G35" i="33"/>
  <c r="G66" i="33" s="1"/>
  <c r="H35" i="33"/>
  <c r="I35" i="33"/>
  <c r="E36" i="33"/>
  <c r="I36" i="33"/>
  <c r="D73" i="32"/>
  <c r="E73" i="32"/>
  <c r="F73" i="32"/>
  <c r="G73" i="32"/>
  <c r="H73" i="32"/>
  <c r="I73" i="32"/>
  <c r="D74" i="32"/>
  <c r="E74" i="32"/>
  <c r="F74" i="32"/>
  <c r="G74" i="32"/>
  <c r="H74" i="32"/>
  <c r="I74" i="32"/>
  <c r="D75" i="32"/>
  <c r="E75" i="32"/>
  <c r="F75" i="32"/>
  <c r="G75" i="32"/>
  <c r="H75" i="32"/>
  <c r="I75" i="32"/>
  <c r="D76" i="32"/>
  <c r="E76" i="32"/>
  <c r="F76" i="32"/>
  <c r="G76" i="32"/>
  <c r="H76" i="32"/>
  <c r="I76" i="32"/>
  <c r="D77" i="32"/>
  <c r="E77" i="32"/>
  <c r="F77" i="32"/>
  <c r="G77" i="32"/>
  <c r="H77" i="32"/>
  <c r="I77" i="32"/>
  <c r="D78" i="32"/>
  <c r="E78" i="32"/>
  <c r="F78" i="32"/>
  <c r="G78" i="32"/>
  <c r="H78" i="32"/>
  <c r="I78" i="32"/>
  <c r="D79" i="32"/>
  <c r="E79" i="32"/>
  <c r="F79" i="32"/>
  <c r="G79" i="32"/>
  <c r="H79" i="32"/>
  <c r="I79" i="32"/>
  <c r="D80" i="32"/>
  <c r="E80" i="32"/>
  <c r="F80" i="32"/>
  <c r="G80" i="32"/>
  <c r="H80" i="32"/>
  <c r="I80" i="32"/>
  <c r="D81" i="32"/>
  <c r="E81" i="32"/>
  <c r="F81" i="32"/>
  <c r="G81" i="32"/>
  <c r="H81" i="32"/>
  <c r="I81" i="32"/>
  <c r="D82" i="32"/>
  <c r="E82" i="32"/>
  <c r="F82" i="32"/>
  <c r="G82" i="32"/>
  <c r="H82" i="32"/>
  <c r="I82" i="32"/>
  <c r="D83" i="32"/>
  <c r="E83" i="32"/>
  <c r="F83" i="32"/>
  <c r="G83" i="32"/>
  <c r="H83" i="32"/>
  <c r="I83" i="32"/>
  <c r="D84" i="32"/>
  <c r="E84" i="32"/>
  <c r="F84" i="32"/>
  <c r="G84" i="32"/>
  <c r="H84" i="32"/>
  <c r="I84" i="32"/>
  <c r="D85" i="32"/>
  <c r="E85" i="32"/>
  <c r="F85" i="32"/>
  <c r="G85" i="32"/>
  <c r="H85" i="32"/>
  <c r="I85" i="32"/>
  <c r="D86" i="32"/>
  <c r="E86" i="32"/>
  <c r="F86" i="32"/>
  <c r="G86" i="32"/>
  <c r="H86" i="32"/>
  <c r="I86" i="32"/>
  <c r="D87" i="32"/>
  <c r="E87" i="32"/>
  <c r="F87" i="32"/>
  <c r="G87" i="32"/>
  <c r="H87" i="32"/>
  <c r="I87" i="32"/>
  <c r="D88" i="32"/>
  <c r="E88" i="32"/>
  <c r="F88" i="32"/>
  <c r="G88" i="32"/>
  <c r="H88" i="32"/>
  <c r="I88" i="32"/>
  <c r="D89" i="32"/>
  <c r="E89" i="32"/>
  <c r="F89" i="32"/>
  <c r="G89" i="32"/>
  <c r="H89" i="32"/>
  <c r="I89" i="32"/>
  <c r="D90" i="32"/>
  <c r="E90" i="32"/>
  <c r="F90" i="32"/>
  <c r="G90" i="32"/>
  <c r="H90" i="32"/>
  <c r="I90" i="32"/>
  <c r="D91" i="32"/>
  <c r="E91" i="32"/>
  <c r="F91" i="32"/>
  <c r="G91" i="32"/>
  <c r="H91" i="32"/>
  <c r="I91" i="32"/>
  <c r="D92" i="32"/>
  <c r="E92" i="32"/>
  <c r="F92" i="32"/>
  <c r="G92" i="32"/>
  <c r="H92" i="32"/>
  <c r="I92" i="32"/>
  <c r="D93" i="32"/>
  <c r="E93" i="32"/>
  <c r="F93" i="32"/>
  <c r="G93" i="32"/>
  <c r="H93" i="32"/>
  <c r="I93" i="32"/>
  <c r="D94" i="32"/>
  <c r="E94" i="32"/>
  <c r="F94" i="32"/>
  <c r="G94" i="32"/>
  <c r="H94" i="32"/>
  <c r="I94" i="32"/>
  <c r="D95" i="32"/>
  <c r="E95" i="32"/>
  <c r="F95" i="32"/>
  <c r="G95" i="32"/>
  <c r="H95" i="32"/>
  <c r="I95" i="32"/>
  <c r="D96" i="32"/>
  <c r="E96" i="32"/>
  <c r="F96" i="32"/>
  <c r="G96" i="32"/>
  <c r="H96" i="32"/>
  <c r="I96" i="32"/>
  <c r="D99" i="32"/>
  <c r="E99" i="32"/>
  <c r="F99" i="32"/>
  <c r="G99" i="32"/>
  <c r="H99" i="32"/>
  <c r="I99" i="32"/>
  <c r="D72" i="32"/>
  <c r="E72" i="32"/>
  <c r="F72" i="32"/>
  <c r="G72" i="32"/>
  <c r="H72" i="32"/>
  <c r="C42" i="32"/>
  <c r="D42" i="32"/>
  <c r="E42" i="32"/>
  <c r="F42" i="32"/>
  <c r="G42" i="32"/>
  <c r="H42" i="32"/>
  <c r="I42" i="32"/>
  <c r="C43" i="32"/>
  <c r="D43" i="32"/>
  <c r="E43" i="32"/>
  <c r="F43" i="32"/>
  <c r="G43" i="32"/>
  <c r="H43" i="32"/>
  <c r="I43" i="32"/>
  <c r="C44" i="32"/>
  <c r="D44" i="32"/>
  <c r="E44" i="32"/>
  <c r="F44" i="32"/>
  <c r="G44" i="32"/>
  <c r="H44" i="32"/>
  <c r="I44" i="32"/>
  <c r="C45" i="32"/>
  <c r="D45" i="32"/>
  <c r="E45" i="32"/>
  <c r="F45" i="32"/>
  <c r="G45" i="32"/>
  <c r="H45" i="32"/>
  <c r="I45" i="32"/>
  <c r="C46" i="32"/>
  <c r="D46" i="32"/>
  <c r="E46" i="32"/>
  <c r="F46" i="32"/>
  <c r="G46" i="32"/>
  <c r="H46" i="32"/>
  <c r="I46" i="32"/>
  <c r="C47" i="32"/>
  <c r="D47" i="32"/>
  <c r="E47" i="32"/>
  <c r="F47" i="32"/>
  <c r="G47" i="32"/>
  <c r="H47" i="32"/>
  <c r="I47" i="32"/>
  <c r="C48" i="32"/>
  <c r="D48" i="32"/>
  <c r="E48" i="32"/>
  <c r="F48" i="32"/>
  <c r="G48" i="32"/>
  <c r="H48" i="32"/>
  <c r="I48" i="32"/>
  <c r="C49" i="32"/>
  <c r="D49" i="32"/>
  <c r="E49" i="32"/>
  <c r="F49" i="32"/>
  <c r="G49" i="32"/>
  <c r="H49" i="32"/>
  <c r="I49" i="32"/>
  <c r="C50" i="32"/>
  <c r="D50" i="32"/>
  <c r="E50" i="32"/>
  <c r="F50" i="32"/>
  <c r="G50" i="32"/>
  <c r="H50" i="32"/>
  <c r="I50" i="32"/>
  <c r="C51" i="32"/>
  <c r="D51" i="32"/>
  <c r="E51" i="32"/>
  <c r="F51" i="32"/>
  <c r="G51" i="32"/>
  <c r="H51" i="32"/>
  <c r="I51" i="32"/>
  <c r="C52" i="32"/>
  <c r="D52" i="32"/>
  <c r="E52" i="32"/>
  <c r="F52" i="32"/>
  <c r="G52" i="32"/>
  <c r="H52" i="32"/>
  <c r="I52" i="32"/>
  <c r="C53" i="32"/>
  <c r="D53" i="32"/>
  <c r="E53" i="32"/>
  <c r="F53" i="32"/>
  <c r="G53" i="32"/>
  <c r="H53" i="32"/>
  <c r="I53" i="32"/>
  <c r="C54" i="32"/>
  <c r="D54" i="32"/>
  <c r="E54" i="32"/>
  <c r="F54" i="32"/>
  <c r="G54" i="32"/>
  <c r="H54" i="32"/>
  <c r="I54" i="32"/>
  <c r="C55" i="32"/>
  <c r="D55" i="32"/>
  <c r="E55" i="32"/>
  <c r="F55" i="32"/>
  <c r="G55" i="32"/>
  <c r="H55" i="32"/>
  <c r="I55" i="32"/>
  <c r="C56" i="32"/>
  <c r="D56" i="32"/>
  <c r="E56" i="32"/>
  <c r="F56" i="32"/>
  <c r="G56" i="32"/>
  <c r="H56" i="32"/>
  <c r="I56" i="32"/>
  <c r="C57" i="32"/>
  <c r="D57" i="32"/>
  <c r="E57" i="32"/>
  <c r="F57" i="32"/>
  <c r="G57" i="32"/>
  <c r="H57" i="32"/>
  <c r="I57" i="32"/>
  <c r="C58" i="32"/>
  <c r="D58" i="32"/>
  <c r="E58" i="32"/>
  <c r="F58" i="32"/>
  <c r="G58" i="32"/>
  <c r="H58" i="32"/>
  <c r="I58" i="32"/>
  <c r="C59" i="32"/>
  <c r="D59" i="32"/>
  <c r="E59" i="32"/>
  <c r="F59" i="32"/>
  <c r="G59" i="32"/>
  <c r="H59" i="32"/>
  <c r="I59" i="32"/>
  <c r="C60" i="32"/>
  <c r="D60" i="32"/>
  <c r="E60" i="32"/>
  <c r="F60" i="32"/>
  <c r="G60" i="32"/>
  <c r="H60" i="32"/>
  <c r="I60" i="32"/>
  <c r="C61" i="32"/>
  <c r="D61" i="32"/>
  <c r="E61" i="32"/>
  <c r="F61" i="32"/>
  <c r="G61" i="32"/>
  <c r="H61" i="32"/>
  <c r="I61" i="32"/>
  <c r="C62" i="32"/>
  <c r="D62" i="32"/>
  <c r="E62" i="32"/>
  <c r="F62" i="32"/>
  <c r="G62" i="32"/>
  <c r="H62" i="32"/>
  <c r="I62" i="32"/>
  <c r="C63" i="32"/>
  <c r="D63" i="32"/>
  <c r="E63" i="32"/>
  <c r="F63" i="32"/>
  <c r="G63" i="32"/>
  <c r="H63" i="32"/>
  <c r="I63" i="32"/>
  <c r="C64" i="32"/>
  <c r="D64" i="32"/>
  <c r="E64" i="32"/>
  <c r="F64" i="32"/>
  <c r="G64" i="32"/>
  <c r="H64" i="32"/>
  <c r="I64" i="32"/>
  <c r="C65" i="32"/>
  <c r="D65" i="32"/>
  <c r="E65" i="32"/>
  <c r="F65" i="32"/>
  <c r="G65" i="32"/>
  <c r="H65" i="32"/>
  <c r="I65" i="32"/>
  <c r="C68" i="32"/>
  <c r="D68" i="32"/>
  <c r="E68" i="32"/>
  <c r="F68" i="32"/>
  <c r="G68" i="32"/>
  <c r="H68" i="32"/>
  <c r="I68" i="32"/>
  <c r="D41" i="32"/>
  <c r="E41" i="32"/>
  <c r="F41" i="32"/>
  <c r="G41" i="32"/>
  <c r="H41" i="32"/>
  <c r="I41" i="32"/>
  <c r="D35" i="32"/>
  <c r="E97" i="32" s="1"/>
  <c r="E35" i="32"/>
  <c r="E66" i="32" s="1"/>
  <c r="F35" i="32"/>
  <c r="G35" i="32"/>
  <c r="D36" i="32"/>
  <c r="E98" i="32" s="1"/>
  <c r="E36" i="32"/>
  <c r="E67" i="32" s="1"/>
  <c r="G36" i="32"/>
  <c r="D73" i="31"/>
  <c r="E73" i="31"/>
  <c r="F73" i="31"/>
  <c r="G73" i="31"/>
  <c r="H73" i="31"/>
  <c r="I73" i="31"/>
  <c r="D74" i="31"/>
  <c r="E74" i="31"/>
  <c r="F74" i="31"/>
  <c r="G74" i="31"/>
  <c r="H74" i="31"/>
  <c r="I74" i="31"/>
  <c r="D75" i="31"/>
  <c r="E75" i="31"/>
  <c r="F75" i="31"/>
  <c r="G75" i="31"/>
  <c r="H75" i="31"/>
  <c r="I75" i="31"/>
  <c r="D76" i="31"/>
  <c r="E76" i="31"/>
  <c r="F76" i="31"/>
  <c r="G76" i="31"/>
  <c r="H76" i="31"/>
  <c r="I76" i="31"/>
  <c r="D77" i="31"/>
  <c r="E77" i="31"/>
  <c r="F77" i="31"/>
  <c r="G77" i="31"/>
  <c r="H77" i="31"/>
  <c r="I77" i="31"/>
  <c r="D78" i="31"/>
  <c r="E78" i="31"/>
  <c r="F78" i="31"/>
  <c r="G78" i="31"/>
  <c r="H78" i="31"/>
  <c r="I78" i="31"/>
  <c r="D79" i="31"/>
  <c r="E79" i="31"/>
  <c r="F79" i="31"/>
  <c r="G79" i="31"/>
  <c r="H79" i="31"/>
  <c r="I79" i="31"/>
  <c r="D80" i="31"/>
  <c r="E80" i="31"/>
  <c r="F80" i="31"/>
  <c r="G80" i="31"/>
  <c r="H80" i="31"/>
  <c r="I80" i="31"/>
  <c r="D81" i="31"/>
  <c r="E81" i="31"/>
  <c r="F81" i="31"/>
  <c r="G81" i="31"/>
  <c r="H81" i="31"/>
  <c r="I81" i="31"/>
  <c r="D82" i="31"/>
  <c r="E82" i="31"/>
  <c r="F82" i="31"/>
  <c r="G82" i="31"/>
  <c r="H82" i="31"/>
  <c r="I82" i="31"/>
  <c r="D83" i="31"/>
  <c r="E83" i="31"/>
  <c r="F83" i="31"/>
  <c r="G83" i="31"/>
  <c r="H83" i="31"/>
  <c r="I83" i="31"/>
  <c r="D84" i="31"/>
  <c r="E84" i="31"/>
  <c r="F84" i="31"/>
  <c r="G84" i="31"/>
  <c r="H84" i="31"/>
  <c r="I84" i="31"/>
  <c r="D85" i="31"/>
  <c r="E85" i="31"/>
  <c r="F85" i="31"/>
  <c r="G85" i="31"/>
  <c r="H85" i="31"/>
  <c r="I85" i="31"/>
  <c r="D86" i="31"/>
  <c r="E86" i="31"/>
  <c r="F86" i="31"/>
  <c r="G86" i="31"/>
  <c r="H86" i="31"/>
  <c r="I86" i="31"/>
  <c r="D87" i="31"/>
  <c r="E87" i="31"/>
  <c r="F87" i="31"/>
  <c r="G87" i="31"/>
  <c r="H87" i="31"/>
  <c r="I87" i="31"/>
  <c r="D88" i="31"/>
  <c r="E88" i="31"/>
  <c r="F88" i="31"/>
  <c r="G88" i="31"/>
  <c r="H88" i="31"/>
  <c r="I88" i="31"/>
  <c r="D89" i="31"/>
  <c r="E89" i="31"/>
  <c r="F89" i="31"/>
  <c r="G89" i="31"/>
  <c r="H89" i="31"/>
  <c r="I89" i="31"/>
  <c r="D90" i="31"/>
  <c r="E90" i="31"/>
  <c r="F90" i="31"/>
  <c r="G90" i="31"/>
  <c r="H90" i="31"/>
  <c r="I90" i="31"/>
  <c r="D91" i="31"/>
  <c r="E91" i="31"/>
  <c r="F91" i="31"/>
  <c r="G91" i="31"/>
  <c r="H91" i="31"/>
  <c r="I91" i="31"/>
  <c r="D92" i="31"/>
  <c r="E92" i="31"/>
  <c r="F92" i="31"/>
  <c r="G92" i="31"/>
  <c r="H92" i="31"/>
  <c r="I92" i="31"/>
  <c r="D93" i="31"/>
  <c r="E93" i="31"/>
  <c r="F93" i="31"/>
  <c r="G93" i="31"/>
  <c r="H93" i="31"/>
  <c r="I93" i="31"/>
  <c r="D94" i="31"/>
  <c r="E94" i="31"/>
  <c r="F94" i="31"/>
  <c r="G94" i="31"/>
  <c r="H94" i="31"/>
  <c r="I94" i="31"/>
  <c r="D95" i="31"/>
  <c r="E95" i="31"/>
  <c r="F95" i="31"/>
  <c r="G95" i="31"/>
  <c r="H95" i="31"/>
  <c r="I95" i="31"/>
  <c r="D96" i="31"/>
  <c r="E96" i="31"/>
  <c r="F96" i="31"/>
  <c r="G96" i="31"/>
  <c r="H96" i="31"/>
  <c r="I96" i="31"/>
  <c r="D99" i="31"/>
  <c r="E99" i="31"/>
  <c r="F99" i="31"/>
  <c r="G99" i="31"/>
  <c r="H99" i="31"/>
  <c r="I99" i="31"/>
  <c r="D72" i="31"/>
  <c r="E72" i="31"/>
  <c r="F72" i="31"/>
  <c r="G72" i="31"/>
  <c r="H72" i="31"/>
  <c r="C42" i="31"/>
  <c r="D42" i="31"/>
  <c r="E42" i="31"/>
  <c r="F42" i="31"/>
  <c r="G42" i="31"/>
  <c r="H42" i="31"/>
  <c r="I42" i="31"/>
  <c r="C43" i="31"/>
  <c r="D43" i="31"/>
  <c r="E43" i="31"/>
  <c r="F43" i="31"/>
  <c r="G43" i="31"/>
  <c r="H43" i="31"/>
  <c r="I43" i="31"/>
  <c r="C44" i="31"/>
  <c r="D44" i="31"/>
  <c r="E44" i="31"/>
  <c r="F44" i="31"/>
  <c r="G44" i="31"/>
  <c r="H44" i="31"/>
  <c r="I44" i="31"/>
  <c r="C45" i="31"/>
  <c r="D45" i="31"/>
  <c r="E45" i="31"/>
  <c r="F45" i="31"/>
  <c r="G45" i="31"/>
  <c r="H45" i="31"/>
  <c r="I45" i="31"/>
  <c r="C46" i="31"/>
  <c r="D46" i="31"/>
  <c r="E46" i="31"/>
  <c r="F46" i="31"/>
  <c r="G46" i="31"/>
  <c r="H46" i="31"/>
  <c r="I46" i="31"/>
  <c r="C47" i="31"/>
  <c r="D47" i="31"/>
  <c r="E47" i="31"/>
  <c r="F47" i="31"/>
  <c r="G47" i="31"/>
  <c r="H47" i="31"/>
  <c r="I47" i="31"/>
  <c r="C48" i="31"/>
  <c r="D48" i="31"/>
  <c r="E48" i="31"/>
  <c r="F48" i="31"/>
  <c r="G48" i="31"/>
  <c r="H48" i="31"/>
  <c r="I48" i="31"/>
  <c r="C49" i="31"/>
  <c r="D49" i="31"/>
  <c r="E49" i="31"/>
  <c r="F49" i="31"/>
  <c r="G49" i="31"/>
  <c r="H49" i="31"/>
  <c r="I49" i="31"/>
  <c r="C50" i="31"/>
  <c r="D50" i="31"/>
  <c r="E50" i="31"/>
  <c r="F50" i="31"/>
  <c r="G50" i="31"/>
  <c r="H50" i="31"/>
  <c r="I50" i="31"/>
  <c r="C51" i="31"/>
  <c r="D51" i="31"/>
  <c r="E51" i="31"/>
  <c r="F51" i="31"/>
  <c r="G51" i="31"/>
  <c r="H51" i="31"/>
  <c r="I51" i="31"/>
  <c r="C52" i="31"/>
  <c r="D52" i="31"/>
  <c r="E52" i="31"/>
  <c r="F52" i="31"/>
  <c r="G52" i="31"/>
  <c r="H52" i="31"/>
  <c r="I52" i="31"/>
  <c r="C53" i="31"/>
  <c r="D53" i="31"/>
  <c r="E53" i="31"/>
  <c r="F53" i="31"/>
  <c r="G53" i="31"/>
  <c r="H53" i="31"/>
  <c r="I53" i="31"/>
  <c r="C54" i="31"/>
  <c r="D54" i="31"/>
  <c r="E54" i="31"/>
  <c r="F54" i="31"/>
  <c r="G54" i="31"/>
  <c r="H54" i="31"/>
  <c r="I54" i="31"/>
  <c r="C55" i="31"/>
  <c r="D55" i="31"/>
  <c r="E55" i="31"/>
  <c r="F55" i="31"/>
  <c r="G55" i="31"/>
  <c r="H55" i="31"/>
  <c r="I55" i="31"/>
  <c r="C56" i="31"/>
  <c r="D56" i="31"/>
  <c r="E56" i="31"/>
  <c r="F56" i="31"/>
  <c r="G56" i="31"/>
  <c r="H56" i="31"/>
  <c r="I56" i="31"/>
  <c r="C57" i="31"/>
  <c r="D57" i="31"/>
  <c r="E57" i="31"/>
  <c r="F57" i="31"/>
  <c r="G57" i="31"/>
  <c r="H57" i="31"/>
  <c r="I57" i="31"/>
  <c r="C58" i="31"/>
  <c r="D58" i="31"/>
  <c r="E58" i="31"/>
  <c r="F58" i="31"/>
  <c r="G58" i="31"/>
  <c r="H58" i="31"/>
  <c r="I58" i="31"/>
  <c r="C59" i="31"/>
  <c r="D59" i="31"/>
  <c r="E59" i="31"/>
  <c r="F59" i="31"/>
  <c r="G59" i="31"/>
  <c r="H59" i="31"/>
  <c r="I59" i="31"/>
  <c r="C60" i="31"/>
  <c r="D60" i="31"/>
  <c r="E60" i="31"/>
  <c r="F60" i="31"/>
  <c r="G60" i="31"/>
  <c r="H60" i="31"/>
  <c r="I60" i="31"/>
  <c r="C61" i="31"/>
  <c r="D61" i="31"/>
  <c r="E61" i="31"/>
  <c r="F61" i="31"/>
  <c r="G61" i="31"/>
  <c r="H61" i="31"/>
  <c r="I61" i="31"/>
  <c r="C62" i="31"/>
  <c r="D62" i="31"/>
  <c r="E62" i="31"/>
  <c r="F62" i="31"/>
  <c r="G62" i="31"/>
  <c r="H62" i="31"/>
  <c r="I62" i="31"/>
  <c r="C63" i="31"/>
  <c r="D63" i="31"/>
  <c r="E63" i="31"/>
  <c r="F63" i="31"/>
  <c r="G63" i="31"/>
  <c r="H63" i="31"/>
  <c r="I63" i="31"/>
  <c r="C64" i="31"/>
  <c r="D64" i="31"/>
  <c r="E64" i="31"/>
  <c r="F64" i="31"/>
  <c r="G64" i="31"/>
  <c r="H64" i="31"/>
  <c r="I64" i="31"/>
  <c r="C65" i="31"/>
  <c r="D65" i="31"/>
  <c r="E65" i="31"/>
  <c r="F65" i="31"/>
  <c r="G65" i="31"/>
  <c r="H65" i="31"/>
  <c r="I65" i="31"/>
  <c r="C68" i="31"/>
  <c r="D68" i="31"/>
  <c r="E68" i="31"/>
  <c r="F68" i="31"/>
  <c r="G68" i="31"/>
  <c r="H68" i="31"/>
  <c r="I68" i="31"/>
  <c r="D41" i="31"/>
  <c r="E41" i="31"/>
  <c r="F41" i="31"/>
  <c r="G41" i="31"/>
  <c r="H41" i="31"/>
  <c r="I41" i="31"/>
  <c r="D35" i="31"/>
  <c r="E35" i="31"/>
  <c r="E66" i="31" s="1"/>
  <c r="F35" i="31"/>
  <c r="F36" i="31" s="1"/>
  <c r="G35" i="31"/>
  <c r="H35" i="31"/>
  <c r="H66" i="31" s="1"/>
  <c r="E36" i="31"/>
  <c r="E67" i="31" s="1"/>
  <c r="D73" i="30"/>
  <c r="E73" i="30"/>
  <c r="F73" i="30"/>
  <c r="G73" i="30"/>
  <c r="H73" i="30"/>
  <c r="I73" i="30"/>
  <c r="D74" i="30"/>
  <c r="E74" i="30"/>
  <c r="F74" i="30"/>
  <c r="G74" i="30"/>
  <c r="H74" i="30"/>
  <c r="I74" i="30"/>
  <c r="D75" i="30"/>
  <c r="E75" i="30"/>
  <c r="F75" i="30"/>
  <c r="G75" i="30"/>
  <c r="H75" i="30"/>
  <c r="I75" i="30"/>
  <c r="D76" i="30"/>
  <c r="E76" i="30"/>
  <c r="F76" i="30"/>
  <c r="G76" i="30"/>
  <c r="H76" i="30"/>
  <c r="I76" i="30"/>
  <c r="D77" i="30"/>
  <c r="E77" i="30"/>
  <c r="F77" i="30"/>
  <c r="G77" i="30"/>
  <c r="H77" i="30"/>
  <c r="I77" i="30"/>
  <c r="D78" i="30"/>
  <c r="E78" i="30"/>
  <c r="F78" i="30"/>
  <c r="G78" i="30"/>
  <c r="H78" i="30"/>
  <c r="I78" i="30"/>
  <c r="D79" i="30"/>
  <c r="E79" i="30"/>
  <c r="F79" i="30"/>
  <c r="G79" i="30"/>
  <c r="H79" i="30"/>
  <c r="I79" i="30"/>
  <c r="D80" i="30"/>
  <c r="E80" i="30"/>
  <c r="F80" i="30"/>
  <c r="G80" i="30"/>
  <c r="H80" i="30"/>
  <c r="I80" i="30"/>
  <c r="D81" i="30"/>
  <c r="E81" i="30"/>
  <c r="F81" i="30"/>
  <c r="G81" i="30"/>
  <c r="H81" i="30"/>
  <c r="I81" i="30"/>
  <c r="D82" i="30"/>
  <c r="E82" i="30"/>
  <c r="F82" i="30"/>
  <c r="G82" i="30"/>
  <c r="H82" i="30"/>
  <c r="I82" i="30"/>
  <c r="D83" i="30"/>
  <c r="E83" i="30"/>
  <c r="F83" i="30"/>
  <c r="G83" i="30"/>
  <c r="H83" i="30"/>
  <c r="I83" i="30"/>
  <c r="D84" i="30"/>
  <c r="E84" i="30"/>
  <c r="F84" i="30"/>
  <c r="G84" i="30"/>
  <c r="H84" i="30"/>
  <c r="I84" i="30"/>
  <c r="D85" i="30"/>
  <c r="E85" i="30"/>
  <c r="F85" i="30"/>
  <c r="G85" i="30"/>
  <c r="H85" i="30"/>
  <c r="I85" i="30"/>
  <c r="D86" i="30"/>
  <c r="E86" i="30"/>
  <c r="F86" i="30"/>
  <c r="G86" i="30"/>
  <c r="H86" i="30"/>
  <c r="I86" i="30"/>
  <c r="D87" i="30"/>
  <c r="E87" i="30"/>
  <c r="F87" i="30"/>
  <c r="G87" i="30"/>
  <c r="H87" i="30"/>
  <c r="I87" i="30"/>
  <c r="D88" i="30"/>
  <c r="E88" i="30"/>
  <c r="F88" i="30"/>
  <c r="G88" i="30"/>
  <c r="H88" i="30"/>
  <c r="I88" i="30"/>
  <c r="D89" i="30"/>
  <c r="E89" i="30"/>
  <c r="F89" i="30"/>
  <c r="G89" i="30"/>
  <c r="H89" i="30"/>
  <c r="I89" i="30"/>
  <c r="D90" i="30"/>
  <c r="E90" i="30"/>
  <c r="F90" i="30"/>
  <c r="G90" i="30"/>
  <c r="H90" i="30"/>
  <c r="I90" i="30"/>
  <c r="D91" i="30"/>
  <c r="E91" i="30"/>
  <c r="F91" i="30"/>
  <c r="G91" i="30"/>
  <c r="H91" i="30"/>
  <c r="I91" i="30"/>
  <c r="D92" i="30"/>
  <c r="E92" i="30"/>
  <c r="F92" i="30"/>
  <c r="G92" i="30"/>
  <c r="H92" i="30"/>
  <c r="I92" i="30"/>
  <c r="D93" i="30"/>
  <c r="E93" i="30"/>
  <c r="F93" i="30"/>
  <c r="G93" i="30"/>
  <c r="H93" i="30"/>
  <c r="I93" i="30"/>
  <c r="D94" i="30"/>
  <c r="E94" i="30"/>
  <c r="F94" i="30"/>
  <c r="G94" i="30"/>
  <c r="H94" i="30"/>
  <c r="I94" i="30"/>
  <c r="D95" i="30"/>
  <c r="E95" i="30"/>
  <c r="F95" i="30"/>
  <c r="G95" i="30"/>
  <c r="H95" i="30"/>
  <c r="I95" i="30"/>
  <c r="D96" i="30"/>
  <c r="E96" i="30"/>
  <c r="F96" i="30"/>
  <c r="G96" i="30"/>
  <c r="H96" i="30"/>
  <c r="I96" i="30"/>
  <c r="D99" i="30"/>
  <c r="E99" i="30"/>
  <c r="F99" i="30"/>
  <c r="G99" i="30"/>
  <c r="H99" i="30"/>
  <c r="I99" i="30"/>
  <c r="D72" i="30"/>
  <c r="E72" i="30"/>
  <c r="F72" i="30"/>
  <c r="G72" i="30"/>
  <c r="H72" i="30"/>
  <c r="C42" i="30"/>
  <c r="D42" i="30"/>
  <c r="E42" i="30"/>
  <c r="F42" i="30"/>
  <c r="G42" i="30"/>
  <c r="H42" i="30"/>
  <c r="I42" i="30"/>
  <c r="J42" i="30"/>
  <c r="C43" i="30"/>
  <c r="D43" i="30"/>
  <c r="E43" i="30"/>
  <c r="F43" i="30"/>
  <c r="G43" i="30"/>
  <c r="H43" i="30"/>
  <c r="I43" i="30"/>
  <c r="J43" i="30"/>
  <c r="C44" i="30"/>
  <c r="D44" i="30"/>
  <c r="E44" i="30"/>
  <c r="F44" i="30"/>
  <c r="G44" i="30"/>
  <c r="H44" i="30"/>
  <c r="I44" i="30"/>
  <c r="J44" i="30"/>
  <c r="C45" i="30"/>
  <c r="D45" i="30"/>
  <c r="E45" i="30"/>
  <c r="F45" i="30"/>
  <c r="G45" i="30"/>
  <c r="H45" i="30"/>
  <c r="I45" i="30"/>
  <c r="J45" i="30"/>
  <c r="C46" i="30"/>
  <c r="D46" i="30"/>
  <c r="E46" i="30"/>
  <c r="F46" i="30"/>
  <c r="G46" i="30"/>
  <c r="H46" i="30"/>
  <c r="I46" i="30"/>
  <c r="J46" i="30"/>
  <c r="C47" i="30"/>
  <c r="D47" i="30"/>
  <c r="E47" i="30"/>
  <c r="F47" i="30"/>
  <c r="G47" i="30"/>
  <c r="H47" i="30"/>
  <c r="I47" i="30"/>
  <c r="J47" i="30"/>
  <c r="C48" i="30"/>
  <c r="D48" i="30"/>
  <c r="E48" i="30"/>
  <c r="F48" i="30"/>
  <c r="G48" i="30"/>
  <c r="H48" i="30"/>
  <c r="I48" i="30"/>
  <c r="J48" i="30"/>
  <c r="C49" i="30"/>
  <c r="D49" i="30"/>
  <c r="E49" i="30"/>
  <c r="F49" i="30"/>
  <c r="G49" i="30"/>
  <c r="H49" i="30"/>
  <c r="I49" i="30"/>
  <c r="J49" i="30"/>
  <c r="C50" i="30"/>
  <c r="D50" i="30"/>
  <c r="E50" i="30"/>
  <c r="F50" i="30"/>
  <c r="G50" i="30"/>
  <c r="H50" i="30"/>
  <c r="I50" i="30"/>
  <c r="J50" i="30"/>
  <c r="C51" i="30"/>
  <c r="D51" i="30"/>
  <c r="E51" i="30"/>
  <c r="F51" i="30"/>
  <c r="G51" i="30"/>
  <c r="H51" i="30"/>
  <c r="I51" i="30"/>
  <c r="J51" i="30"/>
  <c r="C52" i="30"/>
  <c r="D52" i="30"/>
  <c r="E52" i="30"/>
  <c r="F52" i="30"/>
  <c r="G52" i="30"/>
  <c r="H52" i="30"/>
  <c r="I52" i="30"/>
  <c r="J52" i="30"/>
  <c r="C53" i="30"/>
  <c r="D53" i="30"/>
  <c r="E53" i="30"/>
  <c r="F53" i="30"/>
  <c r="G53" i="30"/>
  <c r="H53" i="30"/>
  <c r="I53" i="30"/>
  <c r="J53" i="30"/>
  <c r="C54" i="30"/>
  <c r="D54" i="30"/>
  <c r="E54" i="30"/>
  <c r="F54" i="30"/>
  <c r="G54" i="30"/>
  <c r="H54" i="30"/>
  <c r="I54" i="30"/>
  <c r="J54" i="30"/>
  <c r="C55" i="30"/>
  <c r="D55" i="30"/>
  <c r="E55" i="30"/>
  <c r="F55" i="30"/>
  <c r="G55" i="30"/>
  <c r="H55" i="30"/>
  <c r="I55" i="30"/>
  <c r="J55" i="30"/>
  <c r="C56" i="30"/>
  <c r="D56" i="30"/>
  <c r="E56" i="30"/>
  <c r="F56" i="30"/>
  <c r="G56" i="30"/>
  <c r="H56" i="30"/>
  <c r="I56" i="30"/>
  <c r="J56" i="30"/>
  <c r="C57" i="30"/>
  <c r="D57" i="30"/>
  <c r="E57" i="30"/>
  <c r="F57" i="30"/>
  <c r="G57" i="30"/>
  <c r="H57" i="30"/>
  <c r="I57" i="30"/>
  <c r="J57" i="30"/>
  <c r="C58" i="30"/>
  <c r="D58" i="30"/>
  <c r="E58" i="30"/>
  <c r="F58" i="30"/>
  <c r="G58" i="30"/>
  <c r="H58" i="30"/>
  <c r="I58" i="30"/>
  <c r="J58" i="30"/>
  <c r="C59" i="30"/>
  <c r="D59" i="30"/>
  <c r="E59" i="30"/>
  <c r="F59" i="30"/>
  <c r="G59" i="30"/>
  <c r="H59" i="30"/>
  <c r="I59" i="30"/>
  <c r="J59" i="30"/>
  <c r="C60" i="30"/>
  <c r="D60" i="30"/>
  <c r="E60" i="30"/>
  <c r="F60" i="30"/>
  <c r="G60" i="30"/>
  <c r="H60" i="30"/>
  <c r="I60" i="30"/>
  <c r="J60" i="30"/>
  <c r="C61" i="30"/>
  <c r="D61" i="30"/>
  <c r="E61" i="30"/>
  <c r="F61" i="30"/>
  <c r="G61" i="30"/>
  <c r="H61" i="30"/>
  <c r="I61" i="30"/>
  <c r="J61" i="30"/>
  <c r="C62" i="30"/>
  <c r="D62" i="30"/>
  <c r="E62" i="30"/>
  <c r="F62" i="30"/>
  <c r="G62" i="30"/>
  <c r="H62" i="30"/>
  <c r="I62" i="30"/>
  <c r="J62" i="30"/>
  <c r="C63" i="30"/>
  <c r="D63" i="30"/>
  <c r="E63" i="30"/>
  <c r="F63" i="30"/>
  <c r="G63" i="30"/>
  <c r="H63" i="30"/>
  <c r="I63" i="30"/>
  <c r="J63" i="30"/>
  <c r="C64" i="30"/>
  <c r="D64" i="30"/>
  <c r="E64" i="30"/>
  <c r="F64" i="30"/>
  <c r="G64" i="30"/>
  <c r="H64" i="30"/>
  <c r="I64" i="30"/>
  <c r="J64" i="30"/>
  <c r="C65" i="30"/>
  <c r="D65" i="30"/>
  <c r="E65" i="30"/>
  <c r="F65" i="30"/>
  <c r="G65" i="30"/>
  <c r="H65" i="30"/>
  <c r="I65" i="30"/>
  <c r="J65" i="30"/>
  <c r="C68" i="30"/>
  <c r="D68" i="30"/>
  <c r="E68" i="30"/>
  <c r="F68" i="30"/>
  <c r="G68" i="30"/>
  <c r="H68" i="30"/>
  <c r="I68" i="30"/>
  <c r="J68" i="30"/>
  <c r="D41" i="30"/>
  <c r="E41" i="30"/>
  <c r="F41" i="30"/>
  <c r="G41" i="30"/>
  <c r="H41" i="30"/>
  <c r="I41" i="30"/>
  <c r="J41" i="30"/>
  <c r="D35" i="30"/>
  <c r="E97" i="30" s="1"/>
  <c r="E35" i="30"/>
  <c r="F35" i="30"/>
  <c r="G97" i="30" s="1"/>
  <c r="G35" i="30"/>
  <c r="H35" i="30"/>
  <c r="H66" i="30" s="1"/>
  <c r="G36" i="30"/>
  <c r="D73" i="29"/>
  <c r="E73" i="29"/>
  <c r="F73" i="29"/>
  <c r="G73" i="29"/>
  <c r="H73" i="29"/>
  <c r="I73" i="29"/>
  <c r="D74" i="29"/>
  <c r="E74" i="29"/>
  <c r="F74" i="29"/>
  <c r="G74" i="29"/>
  <c r="H74" i="29"/>
  <c r="I74" i="29"/>
  <c r="D75" i="29"/>
  <c r="E75" i="29"/>
  <c r="F75" i="29"/>
  <c r="G75" i="29"/>
  <c r="H75" i="29"/>
  <c r="I75" i="29"/>
  <c r="D76" i="29"/>
  <c r="E76" i="29"/>
  <c r="F76" i="29"/>
  <c r="G76" i="29"/>
  <c r="H76" i="29"/>
  <c r="I76" i="29"/>
  <c r="D77" i="29"/>
  <c r="E77" i="29"/>
  <c r="F77" i="29"/>
  <c r="G77" i="29"/>
  <c r="H77" i="29"/>
  <c r="I77" i="29"/>
  <c r="D78" i="29"/>
  <c r="E78" i="29"/>
  <c r="F78" i="29"/>
  <c r="G78" i="29"/>
  <c r="H78" i="29"/>
  <c r="I78" i="29"/>
  <c r="D79" i="29"/>
  <c r="E79" i="29"/>
  <c r="F79" i="29"/>
  <c r="G79" i="29"/>
  <c r="H79" i="29"/>
  <c r="I79" i="29"/>
  <c r="D80" i="29"/>
  <c r="E80" i="29"/>
  <c r="F80" i="29"/>
  <c r="G80" i="29"/>
  <c r="H80" i="29"/>
  <c r="I80" i="29"/>
  <c r="D81" i="29"/>
  <c r="E81" i="29"/>
  <c r="F81" i="29"/>
  <c r="G81" i="29"/>
  <c r="H81" i="29"/>
  <c r="I81" i="29"/>
  <c r="D82" i="29"/>
  <c r="E82" i="29"/>
  <c r="F82" i="29"/>
  <c r="G82" i="29"/>
  <c r="H82" i="29"/>
  <c r="I82" i="29"/>
  <c r="D83" i="29"/>
  <c r="E83" i="29"/>
  <c r="F83" i="29"/>
  <c r="G83" i="29"/>
  <c r="H83" i="29"/>
  <c r="I83" i="29"/>
  <c r="D84" i="29"/>
  <c r="E84" i="29"/>
  <c r="F84" i="29"/>
  <c r="G84" i="29"/>
  <c r="H84" i="29"/>
  <c r="I84" i="29"/>
  <c r="D85" i="29"/>
  <c r="E85" i="29"/>
  <c r="F85" i="29"/>
  <c r="G85" i="29"/>
  <c r="H85" i="29"/>
  <c r="I85" i="29"/>
  <c r="D86" i="29"/>
  <c r="E86" i="29"/>
  <c r="F86" i="29"/>
  <c r="G86" i="29"/>
  <c r="H86" i="29"/>
  <c r="I86" i="29"/>
  <c r="D87" i="29"/>
  <c r="E87" i="29"/>
  <c r="F87" i="29"/>
  <c r="G87" i="29"/>
  <c r="H87" i="29"/>
  <c r="I87" i="29"/>
  <c r="D88" i="29"/>
  <c r="E88" i="29"/>
  <c r="F88" i="29"/>
  <c r="G88" i="29"/>
  <c r="H88" i="29"/>
  <c r="I88" i="29"/>
  <c r="D89" i="29"/>
  <c r="E89" i="29"/>
  <c r="F89" i="29"/>
  <c r="G89" i="29"/>
  <c r="H89" i="29"/>
  <c r="I89" i="29"/>
  <c r="D90" i="29"/>
  <c r="E90" i="29"/>
  <c r="F90" i="29"/>
  <c r="G90" i="29"/>
  <c r="H90" i="29"/>
  <c r="I90" i="29"/>
  <c r="D91" i="29"/>
  <c r="E91" i="29"/>
  <c r="F91" i="29"/>
  <c r="G91" i="29"/>
  <c r="H91" i="29"/>
  <c r="I91" i="29"/>
  <c r="D92" i="29"/>
  <c r="E92" i="29"/>
  <c r="F92" i="29"/>
  <c r="G92" i="29"/>
  <c r="H92" i="29"/>
  <c r="I92" i="29"/>
  <c r="D93" i="29"/>
  <c r="E93" i="29"/>
  <c r="F93" i="29"/>
  <c r="G93" i="29"/>
  <c r="H93" i="29"/>
  <c r="I93" i="29"/>
  <c r="D94" i="29"/>
  <c r="E94" i="29"/>
  <c r="F94" i="29"/>
  <c r="G94" i="29"/>
  <c r="H94" i="29"/>
  <c r="I94" i="29"/>
  <c r="D95" i="29"/>
  <c r="E95" i="29"/>
  <c r="F95" i="29"/>
  <c r="G95" i="29"/>
  <c r="H95" i="29"/>
  <c r="I95" i="29"/>
  <c r="D96" i="29"/>
  <c r="E96" i="29"/>
  <c r="F96" i="29"/>
  <c r="G96" i="29"/>
  <c r="H96" i="29"/>
  <c r="I96" i="29"/>
  <c r="D99" i="29"/>
  <c r="E99" i="29"/>
  <c r="F99" i="29"/>
  <c r="G99" i="29"/>
  <c r="H99" i="29"/>
  <c r="I99" i="29"/>
  <c r="D72" i="29"/>
  <c r="E72" i="29"/>
  <c r="F72" i="29"/>
  <c r="G72" i="29"/>
  <c r="H72" i="29"/>
  <c r="C42" i="29"/>
  <c r="D42" i="29"/>
  <c r="E42" i="29"/>
  <c r="F42" i="29"/>
  <c r="G42" i="29"/>
  <c r="H42" i="29"/>
  <c r="I42" i="29"/>
  <c r="C43" i="29"/>
  <c r="D43" i="29"/>
  <c r="E43" i="29"/>
  <c r="F43" i="29"/>
  <c r="G43" i="29"/>
  <c r="H43" i="29"/>
  <c r="I43" i="29"/>
  <c r="C44" i="29"/>
  <c r="D44" i="29"/>
  <c r="E44" i="29"/>
  <c r="F44" i="29"/>
  <c r="G44" i="29"/>
  <c r="H44" i="29"/>
  <c r="I44" i="29"/>
  <c r="C45" i="29"/>
  <c r="D45" i="29"/>
  <c r="E45" i="29"/>
  <c r="F45" i="29"/>
  <c r="G45" i="29"/>
  <c r="H45" i="29"/>
  <c r="I45" i="29"/>
  <c r="C46" i="29"/>
  <c r="D46" i="29"/>
  <c r="E46" i="29"/>
  <c r="F46" i="29"/>
  <c r="G46" i="29"/>
  <c r="H46" i="29"/>
  <c r="I46" i="29"/>
  <c r="C47" i="29"/>
  <c r="D47" i="29"/>
  <c r="E47" i="29"/>
  <c r="F47" i="29"/>
  <c r="G47" i="29"/>
  <c r="H47" i="29"/>
  <c r="I47" i="29"/>
  <c r="C48" i="29"/>
  <c r="D48" i="29"/>
  <c r="E48" i="29"/>
  <c r="F48" i="29"/>
  <c r="G48" i="29"/>
  <c r="H48" i="29"/>
  <c r="I48" i="29"/>
  <c r="C49" i="29"/>
  <c r="D49" i="29"/>
  <c r="E49" i="29"/>
  <c r="F49" i="29"/>
  <c r="G49" i="29"/>
  <c r="H49" i="29"/>
  <c r="I49" i="29"/>
  <c r="C50" i="29"/>
  <c r="D50" i="29"/>
  <c r="E50" i="29"/>
  <c r="F50" i="29"/>
  <c r="G50" i="29"/>
  <c r="H50" i="29"/>
  <c r="I50" i="29"/>
  <c r="C51" i="29"/>
  <c r="D51" i="29"/>
  <c r="E51" i="29"/>
  <c r="F51" i="29"/>
  <c r="G51" i="29"/>
  <c r="H51" i="29"/>
  <c r="I51" i="29"/>
  <c r="C52" i="29"/>
  <c r="D52" i="29"/>
  <c r="E52" i="29"/>
  <c r="F52" i="29"/>
  <c r="G52" i="29"/>
  <c r="H52" i="29"/>
  <c r="I52" i="29"/>
  <c r="C53" i="29"/>
  <c r="D53" i="29"/>
  <c r="E53" i="29"/>
  <c r="F53" i="29"/>
  <c r="G53" i="29"/>
  <c r="H53" i="29"/>
  <c r="I53" i="29"/>
  <c r="C54" i="29"/>
  <c r="D54" i="29"/>
  <c r="E54" i="29"/>
  <c r="F54" i="29"/>
  <c r="G54" i="29"/>
  <c r="H54" i="29"/>
  <c r="I54" i="29"/>
  <c r="C55" i="29"/>
  <c r="D55" i="29"/>
  <c r="E55" i="29"/>
  <c r="F55" i="29"/>
  <c r="G55" i="29"/>
  <c r="H55" i="29"/>
  <c r="I55" i="29"/>
  <c r="C56" i="29"/>
  <c r="D56" i="29"/>
  <c r="E56" i="29"/>
  <c r="F56" i="29"/>
  <c r="G56" i="29"/>
  <c r="H56" i="29"/>
  <c r="I56" i="29"/>
  <c r="C57" i="29"/>
  <c r="D57" i="29"/>
  <c r="E57" i="29"/>
  <c r="F57" i="29"/>
  <c r="G57" i="29"/>
  <c r="H57" i="29"/>
  <c r="I57" i="29"/>
  <c r="C58" i="29"/>
  <c r="D58" i="29"/>
  <c r="E58" i="29"/>
  <c r="F58" i="29"/>
  <c r="G58" i="29"/>
  <c r="H58" i="29"/>
  <c r="I58" i="29"/>
  <c r="C59" i="29"/>
  <c r="D59" i="29"/>
  <c r="E59" i="29"/>
  <c r="F59" i="29"/>
  <c r="G59" i="29"/>
  <c r="H59" i="29"/>
  <c r="I59" i="29"/>
  <c r="C60" i="29"/>
  <c r="D60" i="29"/>
  <c r="E60" i="29"/>
  <c r="F60" i="29"/>
  <c r="G60" i="29"/>
  <c r="H60" i="29"/>
  <c r="I60" i="29"/>
  <c r="C61" i="29"/>
  <c r="D61" i="29"/>
  <c r="E61" i="29"/>
  <c r="F61" i="29"/>
  <c r="G61" i="29"/>
  <c r="H61" i="29"/>
  <c r="I61" i="29"/>
  <c r="C62" i="29"/>
  <c r="D62" i="29"/>
  <c r="E62" i="29"/>
  <c r="F62" i="29"/>
  <c r="G62" i="29"/>
  <c r="H62" i="29"/>
  <c r="I62" i="29"/>
  <c r="C63" i="29"/>
  <c r="D63" i="29"/>
  <c r="E63" i="29"/>
  <c r="F63" i="29"/>
  <c r="G63" i="29"/>
  <c r="H63" i="29"/>
  <c r="I63" i="29"/>
  <c r="C64" i="29"/>
  <c r="D64" i="29"/>
  <c r="E64" i="29"/>
  <c r="F64" i="29"/>
  <c r="G64" i="29"/>
  <c r="H64" i="29"/>
  <c r="I64" i="29"/>
  <c r="C65" i="29"/>
  <c r="D65" i="29"/>
  <c r="E65" i="29"/>
  <c r="F65" i="29"/>
  <c r="G65" i="29"/>
  <c r="H65" i="29"/>
  <c r="I65" i="29"/>
  <c r="E66" i="29"/>
  <c r="C68" i="29"/>
  <c r="D68" i="29"/>
  <c r="E68" i="29"/>
  <c r="F68" i="29"/>
  <c r="G68" i="29"/>
  <c r="H68" i="29"/>
  <c r="I68" i="29"/>
  <c r="D41" i="29"/>
  <c r="E41" i="29"/>
  <c r="F41" i="29"/>
  <c r="G41" i="29"/>
  <c r="H41" i="29"/>
  <c r="I41" i="29"/>
  <c r="D35" i="29"/>
  <c r="E35" i="29"/>
  <c r="F35" i="29"/>
  <c r="F97" i="29" s="1"/>
  <c r="G35" i="29"/>
  <c r="H35" i="29"/>
  <c r="E36" i="29"/>
  <c r="G36" i="29"/>
  <c r="G67" i="29" s="1"/>
  <c r="D73" i="65"/>
  <c r="E73" i="65"/>
  <c r="F73" i="65"/>
  <c r="G73" i="65"/>
  <c r="H73" i="65"/>
  <c r="I73" i="65"/>
  <c r="D74" i="65"/>
  <c r="E74" i="65"/>
  <c r="F74" i="65"/>
  <c r="G74" i="65"/>
  <c r="H74" i="65"/>
  <c r="I74" i="65"/>
  <c r="D75" i="65"/>
  <c r="E75" i="65"/>
  <c r="F75" i="65"/>
  <c r="G75" i="65"/>
  <c r="H75" i="65"/>
  <c r="I75" i="65"/>
  <c r="D76" i="65"/>
  <c r="E76" i="65"/>
  <c r="F76" i="65"/>
  <c r="G76" i="65"/>
  <c r="H76" i="65"/>
  <c r="I76" i="65"/>
  <c r="D77" i="65"/>
  <c r="E77" i="65"/>
  <c r="F77" i="65"/>
  <c r="G77" i="65"/>
  <c r="H77" i="65"/>
  <c r="I77" i="65"/>
  <c r="D78" i="65"/>
  <c r="E78" i="65"/>
  <c r="F78" i="65"/>
  <c r="G78" i="65"/>
  <c r="H78" i="65"/>
  <c r="I78" i="65"/>
  <c r="D79" i="65"/>
  <c r="E79" i="65"/>
  <c r="F79" i="65"/>
  <c r="G79" i="65"/>
  <c r="H79" i="65"/>
  <c r="I79" i="65"/>
  <c r="D80" i="65"/>
  <c r="E80" i="65"/>
  <c r="F80" i="65"/>
  <c r="G80" i="65"/>
  <c r="H80" i="65"/>
  <c r="I80" i="65"/>
  <c r="D81" i="65"/>
  <c r="E81" i="65"/>
  <c r="F81" i="65"/>
  <c r="G81" i="65"/>
  <c r="H81" i="65"/>
  <c r="I81" i="65"/>
  <c r="D82" i="65"/>
  <c r="E82" i="65"/>
  <c r="F82" i="65"/>
  <c r="G82" i="65"/>
  <c r="H82" i="65"/>
  <c r="I82" i="65"/>
  <c r="D83" i="65"/>
  <c r="E83" i="65"/>
  <c r="F83" i="65"/>
  <c r="G83" i="65"/>
  <c r="H83" i="65"/>
  <c r="I83" i="65"/>
  <c r="D84" i="65"/>
  <c r="E84" i="65"/>
  <c r="F84" i="65"/>
  <c r="G84" i="65"/>
  <c r="H84" i="65"/>
  <c r="I84" i="65"/>
  <c r="D85" i="65"/>
  <c r="E85" i="65"/>
  <c r="F85" i="65"/>
  <c r="G85" i="65"/>
  <c r="H85" i="65"/>
  <c r="I85" i="65"/>
  <c r="D86" i="65"/>
  <c r="E86" i="65"/>
  <c r="F86" i="65"/>
  <c r="G86" i="65"/>
  <c r="H86" i="65"/>
  <c r="I86" i="65"/>
  <c r="D87" i="65"/>
  <c r="E87" i="65"/>
  <c r="F87" i="65"/>
  <c r="G87" i="65"/>
  <c r="H87" i="65"/>
  <c r="I87" i="65"/>
  <c r="D88" i="65"/>
  <c r="E88" i="65"/>
  <c r="F88" i="65"/>
  <c r="G88" i="65"/>
  <c r="H88" i="65"/>
  <c r="I88" i="65"/>
  <c r="D89" i="65"/>
  <c r="E89" i="65"/>
  <c r="F89" i="65"/>
  <c r="G89" i="65"/>
  <c r="H89" i="65"/>
  <c r="I89" i="65"/>
  <c r="D90" i="65"/>
  <c r="E90" i="65"/>
  <c r="F90" i="65"/>
  <c r="G90" i="65"/>
  <c r="H90" i="65"/>
  <c r="I90" i="65"/>
  <c r="D91" i="65"/>
  <c r="E91" i="65"/>
  <c r="F91" i="65"/>
  <c r="G91" i="65"/>
  <c r="H91" i="65"/>
  <c r="I91" i="65"/>
  <c r="D92" i="65"/>
  <c r="E92" i="65"/>
  <c r="F92" i="65"/>
  <c r="G92" i="65"/>
  <c r="H92" i="65"/>
  <c r="I92" i="65"/>
  <c r="D93" i="65"/>
  <c r="E93" i="65"/>
  <c r="F93" i="65"/>
  <c r="G93" i="65"/>
  <c r="H93" i="65"/>
  <c r="I93" i="65"/>
  <c r="D94" i="65"/>
  <c r="E94" i="65"/>
  <c r="F94" i="65"/>
  <c r="G94" i="65"/>
  <c r="H94" i="65"/>
  <c r="I94" i="65"/>
  <c r="D95" i="65"/>
  <c r="E95" i="65"/>
  <c r="F95" i="65"/>
  <c r="G95" i="65"/>
  <c r="H95" i="65"/>
  <c r="I95" i="65"/>
  <c r="D96" i="65"/>
  <c r="E96" i="65"/>
  <c r="F96" i="65"/>
  <c r="G96" i="65"/>
  <c r="H96" i="65"/>
  <c r="I96" i="65"/>
  <c r="D99" i="65"/>
  <c r="E99" i="65"/>
  <c r="F99" i="65"/>
  <c r="G99" i="65"/>
  <c r="H99" i="65"/>
  <c r="I99" i="65"/>
  <c r="D72" i="65"/>
  <c r="E72" i="65"/>
  <c r="F72" i="65"/>
  <c r="G72" i="65"/>
  <c r="H72" i="65"/>
  <c r="C68" i="65"/>
  <c r="D68" i="65"/>
  <c r="E68" i="65"/>
  <c r="F68" i="65"/>
  <c r="G68" i="65"/>
  <c r="H68" i="65"/>
  <c r="I68" i="65"/>
  <c r="C42" i="65"/>
  <c r="D42" i="65"/>
  <c r="E42" i="65"/>
  <c r="F42" i="65"/>
  <c r="G42" i="65"/>
  <c r="H42" i="65"/>
  <c r="I42" i="65"/>
  <c r="C43" i="65"/>
  <c r="D43" i="65"/>
  <c r="E43" i="65"/>
  <c r="F43" i="65"/>
  <c r="G43" i="65"/>
  <c r="H43" i="65"/>
  <c r="I43" i="65"/>
  <c r="C44" i="65"/>
  <c r="D44" i="65"/>
  <c r="E44" i="65"/>
  <c r="F44" i="65"/>
  <c r="G44" i="65"/>
  <c r="H44" i="65"/>
  <c r="I44" i="65"/>
  <c r="C45" i="65"/>
  <c r="D45" i="65"/>
  <c r="E45" i="65"/>
  <c r="F45" i="65"/>
  <c r="G45" i="65"/>
  <c r="H45" i="65"/>
  <c r="I45" i="65"/>
  <c r="C46" i="65"/>
  <c r="D46" i="65"/>
  <c r="E46" i="65"/>
  <c r="F46" i="65"/>
  <c r="G46" i="65"/>
  <c r="H46" i="65"/>
  <c r="I46" i="65"/>
  <c r="C47" i="65"/>
  <c r="D47" i="65"/>
  <c r="E47" i="65"/>
  <c r="F47" i="65"/>
  <c r="G47" i="65"/>
  <c r="H47" i="65"/>
  <c r="I47" i="65"/>
  <c r="C48" i="65"/>
  <c r="D48" i="65"/>
  <c r="E48" i="65"/>
  <c r="F48" i="65"/>
  <c r="G48" i="65"/>
  <c r="H48" i="65"/>
  <c r="I48" i="65"/>
  <c r="C49" i="65"/>
  <c r="D49" i="65"/>
  <c r="E49" i="65"/>
  <c r="F49" i="65"/>
  <c r="G49" i="65"/>
  <c r="H49" i="65"/>
  <c r="I49" i="65"/>
  <c r="C50" i="65"/>
  <c r="D50" i="65"/>
  <c r="E50" i="65"/>
  <c r="F50" i="65"/>
  <c r="G50" i="65"/>
  <c r="H50" i="65"/>
  <c r="I50" i="65"/>
  <c r="C51" i="65"/>
  <c r="D51" i="65"/>
  <c r="E51" i="65"/>
  <c r="F51" i="65"/>
  <c r="G51" i="65"/>
  <c r="H51" i="65"/>
  <c r="I51" i="65"/>
  <c r="C52" i="65"/>
  <c r="D52" i="65"/>
  <c r="E52" i="65"/>
  <c r="F52" i="65"/>
  <c r="G52" i="65"/>
  <c r="H52" i="65"/>
  <c r="I52" i="65"/>
  <c r="C53" i="65"/>
  <c r="D53" i="65"/>
  <c r="E53" i="65"/>
  <c r="F53" i="65"/>
  <c r="G53" i="65"/>
  <c r="H53" i="65"/>
  <c r="I53" i="65"/>
  <c r="C54" i="65"/>
  <c r="D54" i="65"/>
  <c r="E54" i="65"/>
  <c r="F54" i="65"/>
  <c r="G54" i="65"/>
  <c r="H54" i="65"/>
  <c r="I54" i="65"/>
  <c r="C55" i="65"/>
  <c r="D55" i="65"/>
  <c r="E55" i="65"/>
  <c r="F55" i="65"/>
  <c r="G55" i="65"/>
  <c r="H55" i="65"/>
  <c r="I55" i="65"/>
  <c r="C56" i="65"/>
  <c r="D56" i="65"/>
  <c r="E56" i="65"/>
  <c r="F56" i="65"/>
  <c r="G56" i="65"/>
  <c r="H56" i="65"/>
  <c r="I56" i="65"/>
  <c r="C57" i="65"/>
  <c r="D57" i="65"/>
  <c r="E57" i="65"/>
  <c r="F57" i="65"/>
  <c r="G57" i="65"/>
  <c r="H57" i="65"/>
  <c r="I57" i="65"/>
  <c r="C58" i="65"/>
  <c r="D58" i="65"/>
  <c r="E58" i="65"/>
  <c r="F58" i="65"/>
  <c r="G58" i="65"/>
  <c r="H58" i="65"/>
  <c r="I58" i="65"/>
  <c r="C59" i="65"/>
  <c r="D59" i="65"/>
  <c r="E59" i="65"/>
  <c r="F59" i="65"/>
  <c r="G59" i="65"/>
  <c r="H59" i="65"/>
  <c r="I59" i="65"/>
  <c r="C60" i="65"/>
  <c r="D60" i="65"/>
  <c r="E60" i="65"/>
  <c r="F60" i="65"/>
  <c r="G60" i="65"/>
  <c r="H60" i="65"/>
  <c r="I60" i="65"/>
  <c r="C61" i="65"/>
  <c r="D61" i="65"/>
  <c r="E61" i="65"/>
  <c r="F61" i="65"/>
  <c r="G61" i="65"/>
  <c r="H61" i="65"/>
  <c r="I61" i="65"/>
  <c r="C62" i="65"/>
  <c r="D62" i="65"/>
  <c r="E62" i="65"/>
  <c r="F62" i="65"/>
  <c r="G62" i="65"/>
  <c r="H62" i="65"/>
  <c r="I62" i="65"/>
  <c r="C63" i="65"/>
  <c r="D63" i="65"/>
  <c r="E63" i="65"/>
  <c r="F63" i="65"/>
  <c r="G63" i="65"/>
  <c r="H63" i="65"/>
  <c r="I63" i="65"/>
  <c r="C64" i="65"/>
  <c r="D64" i="65"/>
  <c r="E64" i="65"/>
  <c r="F64" i="65"/>
  <c r="G64" i="65"/>
  <c r="H64" i="65"/>
  <c r="I64" i="65"/>
  <c r="C65" i="65"/>
  <c r="D65" i="65"/>
  <c r="E65" i="65"/>
  <c r="F65" i="65"/>
  <c r="G65" i="65"/>
  <c r="H65" i="65"/>
  <c r="I65" i="65"/>
  <c r="D41" i="65"/>
  <c r="E41" i="65"/>
  <c r="F41" i="65"/>
  <c r="G41" i="65"/>
  <c r="H41" i="65"/>
  <c r="I41" i="65"/>
  <c r="D35" i="65"/>
  <c r="E35" i="65"/>
  <c r="E66" i="65" s="1"/>
  <c r="F35" i="65"/>
  <c r="F66" i="65" s="1"/>
  <c r="G35" i="65"/>
  <c r="H35" i="65"/>
  <c r="E36" i="65"/>
  <c r="D73" i="27"/>
  <c r="E73" i="27"/>
  <c r="F73" i="27"/>
  <c r="G73" i="27"/>
  <c r="H73" i="27"/>
  <c r="I73" i="27"/>
  <c r="D74" i="27"/>
  <c r="E74" i="27"/>
  <c r="F74" i="27"/>
  <c r="G74" i="27"/>
  <c r="H74" i="27"/>
  <c r="I74" i="27"/>
  <c r="D75" i="27"/>
  <c r="E75" i="27"/>
  <c r="F75" i="27"/>
  <c r="G75" i="27"/>
  <c r="H75" i="27"/>
  <c r="I75" i="27"/>
  <c r="D76" i="27"/>
  <c r="E76" i="27"/>
  <c r="F76" i="27"/>
  <c r="G76" i="27"/>
  <c r="H76" i="27"/>
  <c r="I76" i="27"/>
  <c r="D77" i="27"/>
  <c r="E77" i="27"/>
  <c r="F77" i="27"/>
  <c r="G77" i="27"/>
  <c r="H77" i="27"/>
  <c r="I77" i="27"/>
  <c r="D78" i="27"/>
  <c r="E78" i="27"/>
  <c r="F78" i="27"/>
  <c r="G78" i="27"/>
  <c r="H78" i="27"/>
  <c r="I78" i="27"/>
  <c r="D79" i="27"/>
  <c r="E79" i="27"/>
  <c r="F79" i="27"/>
  <c r="G79" i="27"/>
  <c r="H79" i="27"/>
  <c r="I79" i="27"/>
  <c r="D80" i="27"/>
  <c r="E80" i="27"/>
  <c r="F80" i="27"/>
  <c r="G80" i="27"/>
  <c r="H80" i="27"/>
  <c r="I80" i="27"/>
  <c r="D81" i="27"/>
  <c r="E81" i="27"/>
  <c r="F81" i="27"/>
  <c r="G81" i="27"/>
  <c r="H81" i="27"/>
  <c r="I81" i="27"/>
  <c r="D82" i="27"/>
  <c r="E82" i="27"/>
  <c r="F82" i="27"/>
  <c r="G82" i="27"/>
  <c r="H82" i="27"/>
  <c r="I82" i="27"/>
  <c r="D83" i="27"/>
  <c r="E83" i="27"/>
  <c r="F83" i="27"/>
  <c r="G83" i="27"/>
  <c r="H83" i="27"/>
  <c r="I83" i="27"/>
  <c r="D84" i="27"/>
  <c r="E84" i="27"/>
  <c r="F84" i="27"/>
  <c r="G84" i="27"/>
  <c r="H84" i="27"/>
  <c r="I84" i="27"/>
  <c r="D85" i="27"/>
  <c r="E85" i="27"/>
  <c r="F85" i="27"/>
  <c r="G85" i="27"/>
  <c r="H85" i="27"/>
  <c r="I85" i="27"/>
  <c r="D86" i="27"/>
  <c r="E86" i="27"/>
  <c r="F86" i="27"/>
  <c r="G86" i="27"/>
  <c r="H86" i="27"/>
  <c r="I86" i="27"/>
  <c r="D87" i="27"/>
  <c r="E87" i="27"/>
  <c r="F87" i="27"/>
  <c r="G87" i="27"/>
  <c r="H87" i="27"/>
  <c r="I87" i="27"/>
  <c r="D88" i="27"/>
  <c r="E88" i="27"/>
  <c r="F88" i="27"/>
  <c r="G88" i="27"/>
  <c r="H88" i="27"/>
  <c r="I88" i="27"/>
  <c r="D89" i="27"/>
  <c r="E89" i="27"/>
  <c r="F89" i="27"/>
  <c r="G89" i="27"/>
  <c r="H89" i="27"/>
  <c r="I89" i="27"/>
  <c r="D90" i="27"/>
  <c r="E90" i="27"/>
  <c r="F90" i="27"/>
  <c r="G90" i="27"/>
  <c r="H90" i="27"/>
  <c r="I90" i="27"/>
  <c r="D91" i="27"/>
  <c r="E91" i="27"/>
  <c r="F91" i="27"/>
  <c r="G91" i="27"/>
  <c r="H91" i="27"/>
  <c r="I91" i="27"/>
  <c r="D92" i="27"/>
  <c r="E92" i="27"/>
  <c r="F92" i="27"/>
  <c r="G92" i="27"/>
  <c r="H92" i="27"/>
  <c r="I92" i="27"/>
  <c r="D93" i="27"/>
  <c r="E93" i="27"/>
  <c r="F93" i="27"/>
  <c r="G93" i="27"/>
  <c r="H93" i="27"/>
  <c r="I93" i="27"/>
  <c r="D94" i="27"/>
  <c r="E94" i="27"/>
  <c r="F94" i="27"/>
  <c r="G94" i="27"/>
  <c r="H94" i="27"/>
  <c r="I94" i="27"/>
  <c r="D95" i="27"/>
  <c r="E95" i="27"/>
  <c r="F95" i="27"/>
  <c r="G95" i="27"/>
  <c r="H95" i="27"/>
  <c r="I95" i="27"/>
  <c r="D96" i="27"/>
  <c r="E96" i="27"/>
  <c r="F96" i="27"/>
  <c r="G96" i="27"/>
  <c r="H96" i="27"/>
  <c r="I96" i="27"/>
  <c r="D99" i="27"/>
  <c r="E99" i="27"/>
  <c r="F99" i="27"/>
  <c r="G99" i="27"/>
  <c r="H99" i="27"/>
  <c r="I99" i="27"/>
  <c r="D72" i="27"/>
  <c r="E72" i="27"/>
  <c r="F72" i="27"/>
  <c r="G72" i="27"/>
  <c r="H72" i="27"/>
  <c r="C42" i="27"/>
  <c r="D42" i="27"/>
  <c r="E42" i="27"/>
  <c r="F42" i="27"/>
  <c r="G42" i="27"/>
  <c r="H42" i="27"/>
  <c r="I42" i="27"/>
  <c r="C43" i="27"/>
  <c r="D43" i="27"/>
  <c r="E43" i="27"/>
  <c r="F43" i="27"/>
  <c r="G43" i="27"/>
  <c r="H43" i="27"/>
  <c r="I43" i="27"/>
  <c r="C44" i="27"/>
  <c r="D44" i="27"/>
  <c r="E44" i="27"/>
  <c r="F44" i="27"/>
  <c r="G44" i="27"/>
  <c r="H44" i="27"/>
  <c r="I44" i="27"/>
  <c r="C45" i="27"/>
  <c r="D45" i="27"/>
  <c r="E45" i="27"/>
  <c r="F45" i="27"/>
  <c r="G45" i="27"/>
  <c r="H45" i="27"/>
  <c r="I45" i="27"/>
  <c r="C46" i="27"/>
  <c r="D46" i="27"/>
  <c r="E46" i="27"/>
  <c r="F46" i="27"/>
  <c r="G46" i="27"/>
  <c r="H46" i="27"/>
  <c r="I46" i="27"/>
  <c r="C47" i="27"/>
  <c r="D47" i="27"/>
  <c r="E47" i="27"/>
  <c r="F47" i="27"/>
  <c r="G47" i="27"/>
  <c r="H47" i="27"/>
  <c r="I47" i="27"/>
  <c r="C48" i="27"/>
  <c r="D48" i="27"/>
  <c r="E48" i="27"/>
  <c r="F48" i="27"/>
  <c r="G48" i="27"/>
  <c r="H48" i="27"/>
  <c r="I48" i="27"/>
  <c r="C49" i="27"/>
  <c r="D49" i="27"/>
  <c r="E49" i="27"/>
  <c r="F49" i="27"/>
  <c r="G49" i="27"/>
  <c r="H49" i="27"/>
  <c r="I49" i="27"/>
  <c r="C50" i="27"/>
  <c r="D50" i="27"/>
  <c r="E50" i="27"/>
  <c r="F50" i="27"/>
  <c r="G50" i="27"/>
  <c r="H50" i="27"/>
  <c r="I50" i="27"/>
  <c r="C51" i="27"/>
  <c r="D51" i="27"/>
  <c r="E51" i="27"/>
  <c r="F51" i="27"/>
  <c r="G51" i="27"/>
  <c r="H51" i="27"/>
  <c r="I51" i="27"/>
  <c r="C52" i="27"/>
  <c r="D52" i="27"/>
  <c r="E52" i="27"/>
  <c r="F52" i="27"/>
  <c r="G52" i="27"/>
  <c r="H52" i="27"/>
  <c r="I52" i="27"/>
  <c r="C53" i="27"/>
  <c r="D53" i="27"/>
  <c r="E53" i="27"/>
  <c r="F53" i="27"/>
  <c r="G53" i="27"/>
  <c r="H53" i="27"/>
  <c r="I53" i="27"/>
  <c r="C54" i="27"/>
  <c r="D54" i="27"/>
  <c r="E54" i="27"/>
  <c r="F54" i="27"/>
  <c r="G54" i="27"/>
  <c r="H54" i="27"/>
  <c r="I54" i="27"/>
  <c r="C55" i="27"/>
  <c r="D55" i="27"/>
  <c r="E55" i="27"/>
  <c r="F55" i="27"/>
  <c r="G55" i="27"/>
  <c r="H55" i="27"/>
  <c r="I55" i="27"/>
  <c r="C56" i="27"/>
  <c r="D56" i="27"/>
  <c r="E56" i="27"/>
  <c r="F56" i="27"/>
  <c r="G56" i="27"/>
  <c r="H56" i="27"/>
  <c r="I56" i="27"/>
  <c r="C57" i="27"/>
  <c r="D57" i="27"/>
  <c r="E57" i="27"/>
  <c r="F57" i="27"/>
  <c r="G57" i="27"/>
  <c r="H57" i="27"/>
  <c r="I57" i="27"/>
  <c r="C58" i="27"/>
  <c r="D58" i="27"/>
  <c r="E58" i="27"/>
  <c r="F58" i="27"/>
  <c r="G58" i="27"/>
  <c r="H58" i="27"/>
  <c r="I58" i="27"/>
  <c r="C59" i="27"/>
  <c r="D59" i="27"/>
  <c r="E59" i="27"/>
  <c r="F59" i="27"/>
  <c r="G59" i="27"/>
  <c r="H59" i="27"/>
  <c r="I59" i="27"/>
  <c r="C60" i="27"/>
  <c r="D60" i="27"/>
  <c r="E60" i="27"/>
  <c r="F60" i="27"/>
  <c r="G60" i="27"/>
  <c r="H60" i="27"/>
  <c r="I60" i="27"/>
  <c r="C61" i="27"/>
  <c r="D61" i="27"/>
  <c r="E61" i="27"/>
  <c r="F61" i="27"/>
  <c r="G61" i="27"/>
  <c r="H61" i="27"/>
  <c r="I61" i="27"/>
  <c r="C62" i="27"/>
  <c r="D62" i="27"/>
  <c r="E62" i="27"/>
  <c r="F62" i="27"/>
  <c r="G62" i="27"/>
  <c r="H62" i="27"/>
  <c r="I62" i="27"/>
  <c r="C63" i="27"/>
  <c r="D63" i="27"/>
  <c r="E63" i="27"/>
  <c r="F63" i="27"/>
  <c r="G63" i="27"/>
  <c r="H63" i="27"/>
  <c r="I63" i="27"/>
  <c r="C64" i="27"/>
  <c r="D64" i="27"/>
  <c r="E64" i="27"/>
  <c r="F64" i="27"/>
  <c r="G64" i="27"/>
  <c r="H64" i="27"/>
  <c r="I64" i="27"/>
  <c r="C65" i="27"/>
  <c r="D65" i="27"/>
  <c r="E65" i="27"/>
  <c r="F65" i="27"/>
  <c r="G65" i="27"/>
  <c r="H65" i="27"/>
  <c r="I65" i="27"/>
  <c r="C68" i="27"/>
  <c r="D68" i="27"/>
  <c r="E68" i="27"/>
  <c r="F68" i="27"/>
  <c r="G68" i="27"/>
  <c r="H68" i="27"/>
  <c r="I68" i="27"/>
  <c r="D41" i="27"/>
  <c r="E41" i="27"/>
  <c r="F41" i="27"/>
  <c r="G41" i="27"/>
  <c r="H41" i="27"/>
  <c r="I41" i="27"/>
  <c r="D35" i="27"/>
  <c r="E97" i="27" s="1"/>
  <c r="E35" i="27"/>
  <c r="E66" i="27" s="1"/>
  <c r="F35" i="27"/>
  <c r="G35" i="27"/>
  <c r="G66" i="27" s="1"/>
  <c r="D36" i="27"/>
  <c r="E98" i="27" s="1"/>
  <c r="E36" i="27"/>
  <c r="E67" i="27" s="1"/>
  <c r="F36" i="27"/>
  <c r="D50" i="58"/>
  <c r="E50" i="58"/>
  <c r="F50" i="58"/>
  <c r="G50" i="58"/>
  <c r="H50" i="58"/>
  <c r="I50" i="58"/>
  <c r="D51" i="58"/>
  <c r="E51" i="58"/>
  <c r="F51" i="58"/>
  <c r="G51" i="58"/>
  <c r="H51" i="58"/>
  <c r="I51" i="58"/>
  <c r="D52" i="58"/>
  <c r="E52" i="58"/>
  <c r="F52" i="58"/>
  <c r="G52" i="58"/>
  <c r="H52" i="58"/>
  <c r="I52" i="58"/>
  <c r="D53" i="58"/>
  <c r="E53" i="58"/>
  <c r="F53" i="58"/>
  <c r="G53" i="58"/>
  <c r="H53" i="58"/>
  <c r="I53" i="58"/>
  <c r="D54" i="58"/>
  <c r="E54" i="58"/>
  <c r="F54" i="58"/>
  <c r="G54" i="58"/>
  <c r="H54" i="58"/>
  <c r="I54" i="58"/>
  <c r="D55" i="58"/>
  <c r="E55" i="58"/>
  <c r="F55" i="58"/>
  <c r="G55" i="58"/>
  <c r="H55" i="58"/>
  <c r="I55" i="58"/>
  <c r="D56" i="58"/>
  <c r="E56" i="58"/>
  <c r="F56" i="58"/>
  <c r="G56" i="58"/>
  <c r="H56" i="58"/>
  <c r="I56" i="58"/>
  <c r="D58" i="58"/>
  <c r="E58" i="58"/>
  <c r="F58" i="58"/>
  <c r="G58" i="58"/>
  <c r="H58" i="58"/>
  <c r="I58" i="58"/>
  <c r="D59" i="58"/>
  <c r="E59" i="58"/>
  <c r="F59" i="58"/>
  <c r="G59" i="58"/>
  <c r="H59" i="58"/>
  <c r="I59" i="58"/>
  <c r="D60" i="58"/>
  <c r="E60" i="58"/>
  <c r="F60" i="58"/>
  <c r="G60" i="58"/>
  <c r="H60" i="58"/>
  <c r="I60" i="58"/>
  <c r="D61" i="58"/>
  <c r="E61" i="58"/>
  <c r="F61" i="58"/>
  <c r="G61" i="58"/>
  <c r="H61" i="58"/>
  <c r="I61" i="58"/>
  <c r="D62" i="58"/>
  <c r="E62" i="58"/>
  <c r="F62" i="58"/>
  <c r="G62" i="58"/>
  <c r="H62" i="58"/>
  <c r="I62" i="58"/>
  <c r="D65" i="58"/>
  <c r="E65" i="58"/>
  <c r="F65" i="58"/>
  <c r="G65" i="58"/>
  <c r="H65" i="58"/>
  <c r="I65" i="58"/>
  <c r="D49" i="58"/>
  <c r="E49" i="58"/>
  <c r="F49" i="58"/>
  <c r="G49" i="58"/>
  <c r="H49" i="58"/>
  <c r="C30" i="58"/>
  <c r="D30" i="58"/>
  <c r="E30" i="58"/>
  <c r="F30" i="58"/>
  <c r="G30" i="58"/>
  <c r="H30" i="58"/>
  <c r="C31" i="58"/>
  <c r="D31" i="58"/>
  <c r="E31" i="58"/>
  <c r="F31" i="58"/>
  <c r="G31" i="58"/>
  <c r="H31" i="58"/>
  <c r="C32" i="58"/>
  <c r="D32" i="58"/>
  <c r="E32" i="58"/>
  <c r="F32" i="58"/>
  <c r="G32" i="58"/>
  <c r="H32" i="58"/>
  <c r="C33" i="58"/>
  <c r="D33" i="58"/>
  <c r="E33" i="58"/>
  <c r="F33" i="58"/>
  <c r="G33" i="58"/>
  <c r="H33" i="58"/>
  <c r="C34" i="58"/>
  <c r="D34" i="58"/>
  <c r="E34" i="58"/>
  <c r="F34" i="58"/>
  <c r="G34" i="58"/>
  <c r="H34" i="58"/>
  <c r="C35" i="58"/>
  <c r="D35" i="58"/>
  <c r="E35" i="58"/>
  <c r="F35" i="58"/>
  <c r="G35" i="58"/>
  <c r="H35" i="58"/>
  <c r="C36" i="58"/>
  <c r="D36" i="58"/>
  <c r="E36" i="58"/>
  <c r="F36" i="58"/>
  <c r="G36" i="58"/>
  <c r="H36" i="58"/>
  <c r="C38" i="58"/>
  <c r="D38" i="58"/>
  <c r="E38" i="58"/>
  <c r="F38" i="58"/>
  <c r="G38" i="58"/>
  <c r="H38" i="58"/>
  <c r="C39" i="58"/>
  <c r="D39" i="58"/>
  <c r="E39" i="58"/>
  <c r="F39" i="58"/>
  <c r="G39" i="58"/>
  <c r="H39" i="58"/>
  <c r="C40" i="58"/>
  <c r="D40" i="58"/>
  <c r="E40" i="58"/>
  <c r="F40" i="58"/>
  <c r="G40" i="58"/>
  <c r="H40" i="58"/>
  <c r="C41" i="58"/>
  <c r="D41" i="58"/>
  <c r="E41" i="58"/>
  <c r="F41" i="58"/>
  <c r="G41" i="58"/>
  <c r="H41" i="58"/>
  <c r="C42" i="58"/>
  <c r="D42" i="58"/>
  <c r="E42" i="58"/>
  <c r="F42" i="58"/>
  <c r="G42" i="58"/>
  <c r="H42" i="58"/>
  <c r="C45" i="58"/>
  <c r="D45" i="58"/>
  <c r="E45" i="58"/>
  <c r="F45" i="58"/>
  <c r="G45" i="58"/>
  <c r="H45" i="58"/>
  <c r="D29" i="58"/>
  <c r="E29" i="58"/>
  <c r="F29" i="58"/>
  <c r="G29" i="58"/>
  <c r="H29" i="58"/>
  <c r="D23" i="58"/>
  <c r="E23" i="58"/>
  <c r="E43" i="58" s="1"/>
  <c r="F23" i="58"/>
  <c r="G23" i="58"/>
  <c r="G43" i="58" s="1"/>
  <c r="D24" i="58"/>
  <c r="F24" i="58"/>
  <c r="D17" i="58"/>
  <c r="E17" i="58"/>
  <c r="F57" i="58" s="1"/>
  <c r="F17" i="58"/>
  <c r="G57" i="58" s="1"/>
  <c r="G17" i="58"/>
  <c r="D50" i="45"/>
  <c r="E50" i="45"/>
  <c r="F50" i="45"/>
  <c r="G50" i="45"/>
  <c r="H50" i="45"/>
  <c r="I50" i="45"/>
  <c r="D51" i="45"/>
  <c r="E51" i="45"/>
  <c r="F51" i="45"/>
  <c r="G51" i="45"/>
  <c r="H51" i="45"/>
  <c r="I51" i="45"/>
  <c r="D52" i="45"/>
  <c r="E52" i="45"/>
  <c r="F52" i="45"/>
  <c r="G52" i="45"/>
  <c r="H52" i="45"/>
  <c r="I52" i="45"/>
  <c r="D53" i="45"/>
  <c r="E53" i="45"/>
  <c r="F53" i="45"/>
  <c r="G53" i="45"/>
  <c r="H53" i="45"/>
  <c r="I53" i="45"/>
  <c r="D54" i="45"/>
  <c r="E54" i="45"/>
  <c r="F54" i="45"/>
  <c r="G54" i="45"/>
  <c r="H54" i="45"/>
  <c r="I54" i="45"/>
  <c r="D55" i="45"/>
  <c r="E55" i="45"/>
  <c r="F55" i="45"/>
  <c r="G55" i="45"/>
  <c r="H55" i="45"/>
  <c r="I55" i="45"/>
  <c r="D56" i="45"/>
  <c r="E56" i="45"/>
  <c r="F56" i="45"/>
  <c r="G56" i="45"/>
  <c r="H56" i="45"/>
  <c r="I56" i="45"/>
  <c r="D58" i="45"/>
  <c r="E58" i="45"/>
  <c r="F58" i="45"/>
  <c r="G58" i="45"/>
  <c r="H58" i="45"/>
  <c r="I58" i="45"/>
  <c r="D59" i="45"/>
  <c r="E59" i="45"/>
  <c r="F59" i="45"/>
  <c r="G59" i="45"/>
  <c r="H59" i="45"/>
  <c r="I59" i="45"/>
  <c r="D60" i="45"/>
  <c r="E60" i="45"/>
  <c r="F60" i="45"/>
  <c r="G60" i="45"/>
  <c r="H60" i="45"/>
  <c r="I60" i="45"/>
  <c r="D61" i="45"/>
  <c r="E61" i="45"/>
  <c r="F61" i="45"/>
  <c r="G61" i="45"/>
  <c r="H61" i="45"/>
  <c r="I61" i="45"/>
  <c r="D62" i="45"/>
  <c r="E62" i="45"/>
  <c r="F62" i="45"/>
  <c r="G62" i="45"/>
  <c r="H62" i="45"/>
  <c r="I62" i="45"/>
  <c r="D65" i="45"/>
  <c r="E65" i="45"/>
  <c r="F65" i="45"/>
  <c r="G65" i="45"/>
  <c r="H65" i="45"/>
  <c r="I65" i="45"/>
  <c r="D49" i="45"/>
  <c r="E49" i="45"/>
  <c r="F49" i="45"/>
  <c r="G49" i="45"/>
  <c r="H49" i="45"/>
  <c r="C30" i="45"/>
  <c r="D30" i="45"/>
  <c r="E30" i="45"/>
  <c r="F30" i="45"/>
  <c r="G30" i="45"/>
  <c r="H30" i="45"/>
  <c r="I30" i="45"/>
  <c r="C31" i="45"/>
  <c r="D31" i="45"/>
  <c r="E31" i="45"/>
  <c r="F31" i="45"/>
  <c r="G31" i="45"/>
  <c r="H31" i="45"/>
  <c r="I31" i="45"/>
  <c r="C32" i="45"/>
  <c r="D32" i="45"/>
  <c r="E32" i="45"/>
  <c r="F32" i="45"/>
  <c r="G32" i="45"/>
  <c r="H32" i="45"/>
  <c r="I32" i="45"/>
  <c r="C33" i="45"/>
  <c r="D33" i="45"/>
  <c r="E33" i="45"/>
  <c r="F33" i="45"/>
  <c r="G33" i="45"/>
  <c r="H33" i="45"/>
  <c r="I33" i="45"/>
  <c r="C34" i="45"/>
  <c r="D34" i="45"/>
  <c r="E34" i="45"/>
  <c r="F34" i="45"/>
  <c r="G34" i="45"/>
  <c r="H34" i="45"/>
  <c r="I34" i="45"/>
  <c r="C35" i="45"/>
  <c r="D35" i="45"/>
  <c r="E35" i="45"/>
  <c r="F35" i="45"/>
  <c r="G35" i="45"/>
  <c r="H35" i="45"/>
  <c r="I35" i="45"/>
  <c r="C36" i="45"/>
  <c r="D36" i="45"/>
  <c r="E36" i="45"/>
  <c r="F36" i="45"/>
  <c r="G36" i="45"/>
  <c r="H36" i="45"/>
  <c r="I36" i="45"/>
  <c r="C38" i="45"/>
  <c r="D38" i="45"/>
  <c r="E38" i="45"/>
  <c r="F38" i="45"/>
  <c r="G38" i="45"/>
  <c r="H38" i="45"/>
  <c r="I38" i="45"/>
  <c r="C39" i="45"/>
  <c r="D39" i="45"/>
  <c r="E39" i="45"/>
  <c r="F39" i="45"/>
  <c r="G39" i="45"/>
  <c r="H39" i="45"/>
  <c r="I39" i="45"/>
  <c r="C40" i="45"/>
  <c r="D40" i="45"/>
  <c r="E40" i="45"/>
  <c r="F40" i="45"/>
  <c r="G40" i="45"/>
  <c r="H40" i="45"/>
  <c r="I40" i="45"/>
  <c r="C41" i="45"/>
  <c r="D41" i="45"/>
  <c r="E41" i="45"/>
  <c r="F41" i="45"/>
  <c r="G41" i="45"/>
  <c r="H41" i="45"/>
  <c r="I41" i="45"/>
  <c r="C42" i="45"/>
  <c r="D42" i="45"/>
  <c r="E42" i="45"/>
  <c r="F42" i="45"/>
  <c r="G42" i="45"/>
  <c r="H42" i="45"/>
  <c r="I42" i="45"/>
  <c r="G44" i="45"/>
  <c r="C45" i="45"/>
  <c r="D45" i="45"/>
  <c r="E45" i="45"/>
  <c r="F45" i="45"/>
  <c r="G45" i="45"/>
  <c r="H45" i="45"/>
  <c r="I45" i="45"/>
  <c r="D29" i="45"/>
  <c r="E29" i="45"/>
  <c r="F29" i="45"/>
  <c r="G29" i="45"/>
  <c r="H29" i="45"/>
  <c r="I29" i="45"/>
  <c r="D23" i="45"/>
  <c r="D43" i="45" s="1"/>
  <c r="E23" i="45"/>
  <c r="F23" i="45"/>
  <c r="F24" i="45" s="1"/>
  <c r="F44" i="45" s="1"/>
  <c r="G23" i="45"/>
  <c r="G24" i="45" s="1"/>
  <c r="H23" i="45"/>
  <c r="D17" i="45"/>
  <c r="D37" i="45" s="1"/>
  <c r="E17" i="45"/>
  <c r="F57" i="45" s="1"/>
  <c r="F17" i="45"/>
  <c r="F37" i="45" s="1"/>
  <c r="G17" i="45"/>
  <c r="H17" i="45"/>
  <c r="H37" i="45" s="1"/>
  <c r="D50" i="22"/>
  <c r="E50" i="22"/>
  <c r="F50" i="22"/>
  <c r="G50" i="22"/>
  <c r="H50" i="22"/>
  <c r="I50" i="22"/>
  <c r="D51" i="22"/>
  <c r="E51" i="22"/>
  <c r="F51" i="22"/>
  <c r="G51" i="22"/>
  <c r="H51" i="22"/>
  <c r="I51" i="22"/>
  <c r="D52" i="22"/>
  <c r="E52" i="22"/>
  <c r="F52" i="22"/>
  <c r="G52" i="22"/>
  <c r="H52" i="22"/>
  <c r="I52" i="22"/>
  <c r="D53" i="22"/>
  <c r="E53" i="22"/>
  <c r="F53" i="22"/>
  <c r="G53" i="22"/>
  <c r="H53" i="22"/>
  <c r="I53" i="22"/>
  <c r="D54" i="22"/>
  <c r="E54" i="22"/>
  <c r="F54" i="22"/>
  <c r="G54" i="22"/>
  <c r="H54" i="22"/>
  <c r="I54" i="22"/>
  <c r="D55" i="22"/>
  <c r="E55" i="22"/>
  <c r="F55" i="22"/>
  <c r="G55" i="22"/>
  <c r="H55" i="22"/>
  <c r="I55" i="22"/>
  <c r="D56" i="22"/>
  <c r="E56" i="22"/>
  <c r="F56" i="22"/>
  <c r="G56" i="22"/>
  <c r="H56" i="22"/>
  <c r="I56" i="22"/>
  <c r="D57" i="22"/>
  <c r="E57" i="22"/>
  <c r="F57" i="22"/>
  <c r="G57" i="22"/>
  <c r="H57" i="22"/>
  <c r="I57" i="22"/>
  <c r="D59" i="22"/>
  <c r="E59" i="22"/>
  <c r="F59" i="22"/>
  <c r="G59" i="22"/>
  <c r="H59" i="22"/>
  <c r="I59" i="22"/>
  <c r="D60" i="22"/>
  <c r="E60" i="22"/>
  <c r="F60" i="22"/>
  <c r="G60" i="22"/>
  <c r="H60" i="22"/>
  <c r="I60" i="22"/>
  <c r="D61" i="22"/>
  <c r="E61" i="22"/>
  <c r="F61" i="22"/>
  <c r="G61" i="22"/>
  <c r="H61" i="22"/>
  <c r="I61" i="22"/>
  <c r="D62" i="22"/>
  <c r="E62" i="22"/>
  <c r="F62" i="22"/>
  <c r="G62" i="22"/>
  <c r="H62" i="22"/>
  <c r="I62" i="22"/>
  <c r="D65" i="22"/>
  <c r="E65" i="22"/>
  <c r="F65" i="22"/>
  <c r="G65" i="22"/>
  <c r="H65" i="22"/>
  <c r="I65" i="22"/>
  <c r="D49" i="22"/>
  <c r="E49" i="22"/>
  <c r="F49" i="22"/>
  <c r="G49" i="22"/>
  <c r="H49" i="22"/>
  <c r="C30" i="22"/>
  <c r="D30" i="22"/>
  <c r="E30" i="22"/>
  <c r="F30" i="22"/>
  <c r="G30" i="22"/>
  <c r="H30" i="22"/>
  <c r="C31" i="22"/>
  <c r="D31" i="22"/>
  <c r="E31" i="22"/>
  <c r="F31" i="22"/>
  <c r="G31" i="22"/>
  <c r="H31" i="22"/>
  <c r="C32" i="22"/>
  <c r="D32" i="22"/>
  <c r="E32" i="22"/>
  <c r="F32" i="22"/>
  <c r="G32" i="22"/>
  <c r="H32" i="22"/>
  <c r="C33" i="22"/>
  <c r="D33" i="22"/>
  <c r="E33" i="22"/>
  <c r="F33" i="22"/>
  <c r="G33" i="22"/>
  <c r="H33" i="22"/>
  <c r="C34" i="22"/>
  <c r="D34" i="22"/>
  <c r="E34" i="22"/>
  <c r="F34" i="22"/>
  <c r="G34" i="22"/>
  <c r="H34" i="22"/>
  <c r="C35" i="22"/>
  <c r="D35" i="22"/>
  <c r="E35" i="22"/>
  <c r="F35" i="22"/>
  <c r="G35" i="22"/>
  <c r="H35" i="22"/>
  <c r="C36" i="22"/>
  <c r="D36" i="22"/>
  <c r="E36" i="22"/>
  <c r="F36" i="22"/>
  <c r="G36" i="22"/>
  <c r="H36" i="22"/>
  <c r="C37" i="22"/>
  <c r="D37" i="22"/>
  <c r="E37" i="22"/>
  <c r="F37" i="22"/>
  <c r="G37" i="22"/>
  <c r="H37" i="22"/>
  <c r="C39" i="22"/>
  <c r="D39" i="22"/>
  <c r="E39" i="22"/>
  <c r="F39" i="22"/>
  <c r="G39" i="22"/>
  <c r="H39" i="22"/>
  <c r="C40" i="22"/>
  <c r="D40" i="22"/>
  <c r="E40" i="22"/>
  <c r="F40" i="22"/>
  <c r="G40" i="22"/>
  <c r="H40" i="22"/>
  <c r="C41" i="22"/>
  <c r="D41" i="22"/>
  <c r="E41" i="22"/>
  <c r="F41" i="22"/>
  <c r="G41" i="22"/>
  <c r="H41" i="22"/>
  <c r="C42" i="22"/>
  <c r="D42" i="22"/>
  <c r="E42" i="22"/>
  <c r="F42" i="22"/>
  <c r="G42" i="22"/>
  <c r="H42" i="22"/>
  <c r="C45" i="22"/>
  <c r="D45" i="22"/>
  <c r="E45" i="22"/>
  <c r="F45" i="22"/>
  <c r="G45" i="22"/>
  <c r="H45" i="22"/>
  <c r="D29" i="22"/>
  <c r="E29" i="22"/>
  <c r="F29" i="22"/>
  <c r="G29" i="22"/>
  <c r="H29" i="22"/>
  <c r="D23" i="22"/>
  <c r="D43" i="22" s="1"/>
  <c r="E23" i="22"/>
  <c r="E43" i="22" s="1"/>
  <c r="F23" i="22"/>
  <c r="F43" i="22" s="1"/>
  <c r="G23" i="22"/>
  <c r="E24" i="22"/>
  <c r="D18" i="22"/>
  <c r="D38" i="22" s="1"/>
  <c r="E18" i="22"/>
  <c r="F18" i="22"/>
  <c r="F38" i="22" s="1"/>
  <c r="G18" i="22"/>
  <c r="D50" i="44"/>
  <c r="E50" i="44"/>
  <c r="F50" i="44"/>
  <c r="G50" i="44"/>
  <c r="H50" i="44"/>
  <c r="I50" i="44"/>
  <c r="D51" i="44"/>
  <c r="E51" i="44"/>
  <c r="F51" i="44"/>
  <c r="G51" i="44"/>
  <c r="H51" i="44"/>
  <c r="I51" i="44"/>
  <c r="D52" i="44"/>
  <c r="E52" i="44"/>
  <c r="F52" i="44"/>
  <c r="G52" i="44"/>
  <c r="H52" i="44"/>
  <c r="I52" i="44"/>
  <c r="D53" i="44"/>
  <c r="E53" i="44"/>
  <c r="F53" i="44"/>
  <c r="G53" i="44"/>
  <c r="H53" i="44"/>
  <c r="I53" i="44"/>
  <c r="D54" i="44"/>
  <c r="E54" i="44"/>
  <c r="F54" i="44"/>
  <c r="G54" i="44"/>
  <c r="H54" i="44"/>
  <c r="I54" i="44"/>
  <c r="D55" i="44"/>
  <c r="E55" i="44"/>
  <c r="F55" i="44"/>
  <c r="G55" i="44"/>
  <c r="H55" i="44"/>
  <c r="I55" i="44"/>
  <c r="D56" i="44"/>
  <c r="E56" i="44"/>
  <c r="F56" i="44"/>
  <c r="G56" i="44"/>
  <c r="H56" i="44"/>
  <c r="I56" i="44"/>
  <c r="D58" i="44"/>
  <c r="E58" i="44"/>
  <c r="F58" i="44"/>
  <c r="G58" i="44"/>
  <c r="H58" i="44"/>
  <c r="I58" i="44"/>
  <c r="D59" i="44"/>
  <c r="E59" i="44"/>
  <c r="F59" i="44"/>
  <c r="G59" i="44"/>
  <c r="H59" i="44"/>
  <c r="I59" i="44"/>
  <c r="D60" i="44"/>
  <c r="E60" i="44"/>
  <c r="F60" i="44"/>
  <c r="G60" i="44"/>
  <c r="H60" i="44"/>
  <c r="I60" i="44"/>
  <c r="D61" i="44"/>
  <c r="E61" i="44"/>
  <c r="F61" i="44"/>
  <c r="G61" i="44"/>
  <c r="H61" i="44"/>
  <c r="I61" i="44"/>
  <c r="D62" i="44"/>
  <c r="E62" i="44"/>
  <c r="F62" i="44"/>
  <c r="G62" i="44"/>
  <c r="H62" i="44"/>
  <c r="I62" i="44"/>
  <c r="D65" i="44"/>
  <c r="E65" i="44"/>
  <c r="F65" i="44"/>
  <c r="G65" i="44"/>
  <c r="H65" i="44"/>
  <c r="I65" i="44"/>
  <c r="D49" i="44"/>
  <c r="E49" i="44"/>
  <c r="F49" i="44"/>
  <c r="G49" i="44"/>
  <c r="H49" i="44"/>
  <c r="C30" i="44"/>
  <c r="D30" i="44"/>
  <c r="E30" i="44"/>
  <c r="F30" i="44"/>
  <c r="G30" i="44"/>
  <c r="H30" i="44"/>
  <c r="I30" i="44"/>
  <c r="C31" i="44"/>
  <c r="D31" i="44"/>
  <c r="E31" i="44"/>
  <c r="F31" i="44"/>
  <c r="G31" i="44"/>
  <c r="H31" i="44"/>
  <c r="I31" i="44"/>
  <c r="C32" i="44"/>
  <c r="D32" i="44"/>
  <c r="E32" i="44"/>
  <c r="F32" i="44"/>
  <c r="G32" i="44"/>
  <c r="H32" i="44"/>
  <c r="I32" i="44"/>
  <c r="C33" i="44"/>
  <c r="D33" i="44"/>
  <c r="E33" i="44"/>
  <c r="F33" i="44"/>
  <c r="G33" i="44"/>
  <c r="H33" i="44"/>
  <c r="I33" i="44"/>
  <c r="C34" i="44"/>
  <c r="D34" i="44"/>
  <c r="E34" i="44"/>
  <c r="F34" i="44"/>
  <c r="G34" i="44"/>
  <c r="H34" i="44"/>
  <c r="I34" i="44"/>
  <c r="C35" i="44"/>
  <c r="D35" i="44"/>
  <c r="E35" i="44"/>
  <c r="F35" i="44"/>
  <c r="G35" i="44"/>
  <c r="H35" i="44"/>
  <c r="I35" i="44"/>
  <c r="C36" i="44"/>
  <c r="D36" i="44"/>
  <c r="E36" i="44"/>
  <c r="F36" i="44"/>
  <c r="G36" i="44"/>
  <c r="H36" i="44"/>
  <c r="I36" i="44"/>
  <c r="C38" i="44"/>
  <c r="D38" i="44"/>
  <c r="E38" i="44"/>
  <c r="F38" i="44"/>
  <c r="G38" i="44"/>
  <c r="H38" i="44"/>
  <c r="I38" i="44"/>
  <c r="C39" i="44"/>
  <c r="D39" i="44"/>
  <c r="E39" i="44"/>
  <c r="F39" i="44"/>
  <c r="G39" i="44"/>
  <c r="H39" i="44"/>
  <c r="I39" i="44"/>
  <c r="C40" i="44"/>
  <c r="D40" i="44"/>
  <c r="E40" i="44"/>
  <c r="F40" i="44"/>
  <c r="G40" i="44"/>
  <c r="H40" i="44"/>
  <c r="I40" i="44"/>
  <c r="C41" i="44"/>
  <c r="D41" i="44"/>
  <c r="E41" i="44"/>
  <c r="F41" i="44"/>
  <c r="G41" i="44"/>
  <c r="H41" i="44"/>
  <c r="I41" i="44"/>
  <c r="C42" i="44"/>
  <c r="D42" i="44"/>
  <c r="E42" i="44"/>
  <c r="F42" i="44"/>
  <c r="G42" i="44"/>
  <c r="H42" i="44"/>
  <c r="I42" i="44"/>
  <c r="C45" i="44"/>
  <c r="D45" i="44"/>
  <c r="E45" i="44"/>
  <c r="F45" i="44"/>
  <c r="G45" i="44"/>
  <c r="H45" i="44"/>
  <c r="I45" i="44"/>
  <c r="D29" i="44"/>
  <c r="E29" i="44"/>
  <c r="F29" i="44"/>
  <c r="G29" i="44"/>
  <c r="H29" i="44"/>
  <c r="I29" i="44"/>
  <c r="D23" i="44"/>
  <c r="D43" i="44" s="1"/>
  <c r="E23" i="44"/>
  <c r="E43" i="44" s="1"/>
  <c r="F23" i="44"/>
  <c r="G63" i="44" s="1"/>
  <c r="G23" i="44"/>
  <c r="G43" i="44" s="1"/>
  <c r="D17" i="44"/>
  <c r="E57" i="44" s="1"/>
  <c r="E17" i="44"/>
  <c r="E37" i="44" s="1"/>
  <c r="F17" i="44"/>
  <c r="G57" i="44" s="1"/>
  <c r="G17" i="44"/>
  <c r="D50" i="39"/>
  <c r="E50" i="39"/>
  <c r="F50" i="39"/>
  <c r="G50" i="39"/>
  <c r="H50" i="39"/>
  <c r="I50" i="39"/>
  <c r="D51" i="39"/>
  <c r="E51" i="39"/>
  <c r="F51" i="39"/>
  <c r="G51" i="39"/>
  <c r="H51" i="39"/>
  <c r="I51" i="39"/>
  <c r="D52" i="39"/>
  <c r="E52" i="39"/>
  <c r="F52" i="39"/>
  <c r="G52" i="39"/>
  <c r="H52" i="39"/>
  <c r="I52" i="39"/>
  <c r="D53" i="39"/>
  <c r="E53" i="39"/>
  <c r="F53" i="39"/>
  <c r="G53" i="39"/>
  <c r="H53" i="39"/>
  <c r="I53" i="39"/>
  <c r="D54" i="39"/>
  <c r="E54" i="39"/>
  <c r="F54" i="39"/>
  <c r="G54" i="39"/>
  <c r="H54" i="39"/>
  <c r="I54" i="39"/>
  <c r="D55" i="39"/>
  <c r="E55" i="39"/>
  <c r="F55" i="39"/>
  <c r="G55" i="39"/>
  <c r="H55" i="39"/>
  <c r="I55" i="39"/>
  <c r="D56" i="39"/>
  <c r="E56" i="39"/>
  <c r="F56" i="39"/>
  <c r="G56" i="39"/>
  <c r="H56" i="39"/>
  <c r="I56" i="39"/>
  <c r="D57" i="39"/>
  <c r="E57" i="39"/>
  <c r="F57" i="39"/>
  <c r="G57" i="39"/>
  <c r="H57" i="39"/>
  <c r="I57" i="39"/>
  <c r="D59" i="39"/>
  <c r="E59" i="39"/>
  <c r="F59" i="39"/>
  <c r="G59" i="39"/>
  <c r="H59" i="39"/>
  <c r="I59" i="39"/>
  <c r="D60" i="39"/>
  <c r="E60" i="39"/>
  <c r="F60" i="39"/>
  <c r="G60" i="39"/>
  <c r="H60" i="39"/>
  <c r="I60" i="39"/>
  <c r="D61" i="39"/>
  <c r="E61" i="39"/>
  <c r="F61" i="39"/>
  <c r="G61" i="39"/>
  <c r="H61" i="39"/>
  <c r="I61" i="39"/>
  <c r="D62" i="39"/>
  <c r="E62" i="39"/>
  <c r="F62" i="39"/>
  <c r="G62" i="39"/>
  <c r="H62" i="39"/>
  <c r="I62" i="39"/>
  <c r="D65" i="39"/>
  <c r="E65" i="39"/>
  <c r="F65" i="39"/>
  <c r="G65" i="39"/>
  <c r="H65" i="39"/>
  <c r="I65" i="39"/>
  <c r="D49" i="39"/>
  <c r="E49" i="39"/>
  <c r="F49" i="39"/>
  <c r="G49" i="39"/>
  <c r="H49" i="39"/>
  <c r="C30" i="39"/>
  <c r="D30" i="39"/>
  <c r="E30" i="39"/>
  <c r="F30" i="39"/>
  <c r="G30" i="39"/>
  <c r="H30" i="39"/>
  <c r="I30" i="39"/>
  <c r="C31" i="39"/>
  <c r="D31" i="39"/>
  <c r="E31" i="39"/>
  <c r="F31" i="39"/>
  <c r="G31" i="39"/>
  <c r="H31" i="39"/>
  <c r="I31" i="39"/>
  <c r="C32" i="39"/>
  <c r="D32" i="39"/>
  <c r="E32" i="39"/>
  <c r="F32" i="39"/>
  <c r="G32" i="39"/>
  <c r="H32" i="39"/>
  <c r="I32" i="39"/>
  <c r="C33" i="39"/>
  <c r="D33" i="39"/>
  <c r="E33" i="39"/>
  <c r="F33" i="39"/>
  <c r="G33" i="39"/>
  <c r="H33" i="39"/>
  <c r="I33" i="39"/>
  <c r="C34" i="39"/>
  <c r="D34" i="39"/>
  <c r="E34" i="39"/>
  <c r="F34" i="39"/>
  <c r="G34" i="39"/>
  <c r="H34" i="39"/>
  <c r="I34" i="39"/>
  <c r="C35" i="39"/>
  <c r="D35" i="39"/>
  <c r="E35" i="39"/>
  <c r="F35" i="39"/>
  <c r="G35" i="39"/>
  <c r="H35" i="39"/>
  <c r="I35" i="39"/>
  <c r="C36" i="39"/>
  <c r="D36" i="39"/>
  <c r="E36" i="39"/>
  <c r="F36" i="39"/>
  <c r="G36" i="39"/>
  <c r="H36" i="39"/>
  <c r="I36" i="39"/>
  <c r="C37" i="39"/>
  <c r="D37" i="39"/>
  <c r="E37" i="39"/>
  <c r="F37" i="39"/>
  <c r="G37" i="39"/>
  <c r="H37" i="39"/>
  <c r="I37" i="39"/>
  <c r="C39" i="39"/>
  <c r="D39" i="39"/>
  <c r="E39" i="39"/>
  <c r="F39" i="39"/>
  <c r="G39" i="39"/>
  <c r="H39" i="39"/>
  <c r="I39" i="39"/>
  <c r="C40" i="39"/>
  <c r="D40" i="39"/>
  <c r="E40" i="39"/>
  <c r="F40" i="39"/>
  <c r="G40" i="39"/>
  <c r="H40" i="39"/>
  <c r="I40" i="39"/>
  <c r="C41" i="39"/>
  <c r="D41" i="39"/>
  <c r="E41" i="39"/>
  <c r="F41" i="39"/>
  <c r="G41" i="39"/>
  <c r="H41" i="39"/>
  <c r="I41" i="39"/>
  <c r="C42" i="39"/>
  <c r="D42" i="39"/>
  <c r="E42" i="39"/>
  <c r="F42" i="39"/>
  <c r="G42" i="39"/>
  <c r="H42" i="39"/>
  <c r="I42" i="39"/>
  <c r="C45" i="39"/>
  <c r="D45" i="39"/>
  <c r="E45" i="39"/>
  <c r="F45" i="39"/>
  <c r="G45" i="39"/>
  <c r="H45" i="39"/>
  <c r="I45" i="39"/>
  <c r="D29" i="39"/>
  <c r="E29" i="39"/>
  <c r="F29" i="39"/>
  <c r="G29" i="39"/>
  <c r="H29" i="39"/>
  <c r="I29" i="39"/>
  <c r="D23" i="39"/>
  <c r="E23" i="39"/>
  <c r="E43" i="39" s="1"/>
  <c r="F23" i="39"/>
  <c r="G63" i="39" s="1"/>
  <c r="G23" i="39"/>
  <c r="G24" i="39" s="1"/>
  <c r="G44" i="39" s="1"/>
  <c r="H23" i="39"/>
  <c r="E24" i="39"/>
  <c r="F24" i="39"/>
  <c r="F44" i="39" s="1"/>
  <c r="D18" i="39"/>
  <c r="E18" i="39"/>
  <c r="F58" i="39" s="1"/>
  <c r="F18" i="39"/>
  <c r="F38" i="39" s="1"/>
  <c r="G18" i="39"/>
  <c r="G38" i="39" s="1"/>
  <c r="D50" i="43"/>
  <c r="E50" i="43"/>
  <c r="F50" i="43"/>
  <c r="G50" i="43"/>
  <c r="H50" i="43"/>
  <c r="I50" i="43"/>
  <c r="D51" i="43"/>
  <c r="E51" i="43"/>
  <c r="F51" i="43"/>
  <c r="G51" i="43"/>
  <c r="H51" i="43"/>
  <c r="I51" i="43"/>
  <c r="D52" i="43"/>
  <c r="E52" i="43"/>
  <c r="F52" i="43"/>
  <c r="G52" i="43"/>
  <c r="H52" i="43"/>
  <c r="I52" i="43"/>
  <c r="D53" i="43"/>
  <c r="E53" i="43"/>
  <c r="F53" i="43"/>
  <c r="G53" i="43"/>
  <c r="H53" i="43"/>
  <c r="I53" i="43"/>
  <c r="D54" i="43"/>
  <c r="E54" i="43"/>
  <c r="F54" i="43"/>
  <c r="G54" i="43"/>
  <c r="H54" i="43"/>
  <c r="I54" i="43"/>
  <c r="D55" i="43"/>
  <c r="E55" i="43"/>
  <c r="F55" i="43"/>
  <c r="G55" i="43"/>
  <c r="H55" i="43"/>
  <c r="I55" i="43"/>
  <c r="D56" i="43"/>
  <c r="E56" i="43"/>
  <c r="F56" i="43"/>
  <c r="G56" i="43"/>
  <c r="H56" i="43"/>
  <c r="I56" i="43"/>
  <c r="D58" i="43"/>
  <c r="E58" i="43"/>
  <c r="F58" i="43"/>
  <c r="G58" i="43"/>
  <c r="H58" i="43"/>
  <c r="I58" i="43"/>
  <c r="D59" i="43"/>
  <c r="E59" i="43"/>
  <c r="F59" i="43"/>
  <c r="G59" i="43"/>
  <c r="H59" i="43"/>
  <c r="I59" i="43"/>
  <c r="D60" i="43"/>
  <c r="E60" i="43"/>
  <c r="F60" i="43"/>
  <c r="G60" i="43"/>
  <c r="H60" i="43"/>
  <c r="I60" i="43"/>
  <c r="D61" i="43"/>
  <c r="E61" i="43"/>
  <c r="F61" i="43"/>
  <c r="G61" i="43"/>
  <c r="H61" i="43"/>
  <c r="I61" i="43"/>
  <c r="D62" i="43"/>
  <c r="E62" i="43"/>
  <c r="F62" i="43"/>
  <c r="G62" i="43"/>
  <c r="H62" i="43"/>
  <c r="I62" i="43"/>
  <c r="D65" i="43"/>
  <c r="E65" i="43"/>
  <c r="F65" i="43"/>
  <c r="G65" i="43"/>
  <c r="H65" i="43"/>
  <c r="I65" i="43"/>
  <c r="D49" i="43"/>
  <c r="E49" i="43"/>
  <c r="F49" i="43"/>
  <c r="G49" i="43"/>
  <c r="H49" i="43"/>
  <c r="C30" i="43"/>
  <c r="D30" i="43"/>
  <c r="E30" i="43"/>
  <c r="F30" i="43"/>
  <c r="G30" i="43"/>
  <c r="H30" i="43"/>
  <c r="I30" i="43"/>
  <c r="C31" i="43"/>
  <c r="D31" i="43"/>
  <c r="E31" i="43"/>
  <c r="F31" i="43"/>
  <c r="G31" i="43"/>
  <c r="H31" i="43"/>
  <c r="I31" i="43"/>
  <c r="C32" i="43"/>
  <c r="D32" i="43"/>
  <c r="E32" i="43"/>
  <c r="F32" i="43"/>
  <c r="G32" i="43"/>
  <c r="H32" i="43"/>
  <c r="I32" i="43"/>
  <c r="C33" i="43"/>
  <c r="D33" i="43"/>
  <c r="E33" i="43"/>
  <c r="F33" i="43"/>
  <c r="G33" i="43"/>
  <c r="H33" i="43"/>
  <c r="I33" i="43"/>
  <c r="C34" i="43"/>
  <c r="D34" i="43"/>
  <c r="E34" i="43"/>
  <c r="F34" i="43"/>
  <c r="G34" i="43"/>
  <c r="H34" i="43"/>
  <c r="I34" i="43"/>
  <c r="C35" i="43"/>
  <c r="D35" i="43"/>
  <c r="E35" i="43"/>
  <c r="F35" i="43"/>
  <c r="G35" i="43"/>
  <c r="H35" i="43"/>
  <c r="I35" i="43"/>
  <c r="C36" i="43"/>
  <c r="D36" i="43"/>
  <c r="E36" i="43"/>
  <c r="F36" i="43"/>
  <c r="G36" i="43"/>
  <c r="H36" i="43"/>
  <c r="I36" i="43"/>
  <c r="C38" i="43"/>
  <c r="D38" i="43"/>
  <c r="E38" i="43"/>
  <c r="F38" i="43"/>
  <c r="G38" i="43"/>
  <c r="H38" i="43"/>
  <c r="I38" i="43"/>
  <c r="C39" i="43"/>
  <c r="D39" i="43"/>
  <c r="E39" i="43"/>
  <c r="F39" i="43"/>
  <c r="G39" i="43"/>
  <c r="H39" i="43"/>
  <c r="I39" i="43"/>
  <c r="C40" i="43"/>
  <c r="D40" i="43"/>
  <c r="E40" i="43"/>
  <c r="F40" i="43"/>
  <c r="G40" i="43"/>
  <c r="H40" i="43"/>
  <c r="I40" i="43"/>
  <c r="C41" i="43"/>
  <c r="D41" i="43"/>
  <c r="E41" i="43"/>
  <c r="F41" i="43"/>
  <c r="G41" i="43"/>
  <c r="H41" i="43"/>
  <c r="I41" i="43"/>
  <c r="C42" i="43"/>
  <c r="D42" i="43"/>
  <c r="E42" i="43"/>
  <c r="F42" i="43"/>
  <c r="G42" i="43"/>
  <c r="H42" i="43"/>
  <c r="I42" i="43"/>
  <c r="C45" i="43"/>
  <c r="D45" i="43"/>
  <c r="E45" i="43"/>
  <c r="F45" i="43"/>
  <c r="G45" i="43"/>
  <c r="H45" i="43"/>
  <c r="I45" i="43"/>
  <c r="D29" i="43"/>
  <c r="E29" i="43"/>
  <c r="F29" i="43"/>
  <c r="G29" i="43"/>
  <c r="H29" i="43"/>
  <c r="I29" i="43"/>
  <c r="D23" i="43"/>
  <c r="D24" i="43" s="1"/>
  <c r="E64" i="43" s="1"/>
  <c r="E23" i="43"/>
  <c r="E43" i="43" s="1"/>
  <c r="F23" i="43"/>
  <c r="F43" i="43" s="1"/>
  <c r="G23" i="43"/>
  <c r="G24" i="43" s="1"/>
  <c r="G44" i="43" s="1"/>
  <c r="H23" i="43"/>
  <c r="H24" i="43" s="1"/>
  <c r="H44" i="43" s="1"/>
  <c r="E24" i="43"/>
  <c r="F37" i="43"/>
  <c r="D50" i="38"/>
  <c r="E50" i="38"/>
  <c r="F50" i="38"/>
  <c r="G50" i="38"/>
  <c r="H50" i="38"/>
  <c r="I50" i="38"/>
  <c r="D51" i="38"/>
  <c r="E51" i="38"/>
  <c r="F51" i="38"/>
  <c r="G51" i="38"/>
  <c r="H51" i="38"/>
  <c r="I51" i="38"/>
  <c r="D52" i="38"/>
  <c r="E52" i="38"/>
  <c r="F52" i="38"/>
  <c r="G52" i="38"/>
  <c r="H52" i="38"/>
  <c r="I52" i="38"/>
  <c r="D53" i="38"/>
  <c r="E53" i="38"/>
  <c r="F53" i="38"/>
  <c r="G53" i="38"/>
  <c r="H53" i="38"/>
  <c r="I53" i="38"/>
  <c r="D54" i="38"/>
  <c r="E54" i="38"/>
  <c r="F54" i="38"/>
  <c r="G54" i="38"/>
  <c r="H54" i="38"/>
  <c r="I54" i="38"/>
  <c r="D55" i="38"/>
  <c r="E55" i="38"/>
  <c r="F55" i="38"/>
  <c r="G55" i="38"/>
  <c r="H55" i="38"/>
  <c r="I55" i="38"/>
  <c r="D56" i="38"/>
  <c r="E56" i="38"/>
  <c r="F56" i="38"/>
  <c r="G56" i="38"/>
  <c r="H56" i="38"/>
  <c r="I56" i="38"/>
  <c r="D58" i="38"/>
  <c r="E58" i="38"/>
  <c r="F58" i="38"/>
  <c r="G58" i="38"/>
  <c r="H58" i="38"/>
  <c r="I58" i="38"/>
  <c r="D59" i="38"/>
  <c r="E59" i="38"/>
  <c r="F59" i="38"/>
  <c r="G59" i="38"/>
  <c r="H59" i="38"/>
  <c r="I59" i="38"/>
  <c r="D60" i="38"/>
  <c r="E60" i="38"/>
  <c r="F60" i="38"/>
  <c r="G60" i="38"/>
  <c r="H60" i="38"/>
  <c r="I60" i="38"/>
  <c r="D61" i="38"/>
  <c r="E61" i="38"/>
  <c r="F61" i="38"/>
  <c r="G61" i="38"/>
  <c r="H61" i="38"/>
  <c r="I61" i="38"/>
  <c r="D62" i="38"/>
  <c r="E62" i="38"/>
  <c r="F62" i="38"/>
  <c r="G62" i="38"/>
  <c r="H62" i="38"/>
  <c r="I62" i="38"/>
  <c r="D65" i="38"/>
  <c r="E65" i="38"/>
  <c r="F65" i="38"/>
  <c r="G65" i="38"/>
  <c r="H65" i="38"/>
  <c r="I65" i="38"/>
  <c r="D49" i="38"/>
  <c r="E49" i="38"/>
  <c r="F49" i="38"/>
  <c r="G49" i="38"/>
  <c r="H49" i="38"/>
  <c r="C30" i="38"/>
  <c r="D30" i="38"/>
  <c r="E30" i="38"/>
  <c r="F30" i="38"/>
  <c r="G30" i="38"/>
  <c r="H30" i="38"/>
  <c r="I30" i="38"/>
  <c r="C31" i="38"/>
  <c r="D31" i="38"/>
  <c r="E31" i="38"/>
  <c r="F31" i="38"/>
  <c r="G31" i="38"/>
  <c r="H31" i="38"/>
  <c r="I31" i="38"/>
  <c r="C32" i="38"/>
  <c r="D32" i="38"/>
  <c r="E32" i="38"/>
  <c r="F32" i="38"/>
  <c r="G32" i="38"/>
  <c r="H32" i="38"/>
  <c r="I32" i="38"/>
  <c r="C33" i="38"/>
  <c r="D33" i="38"/>
  <c r="E33" i="38"/>
  <c r="F33" i="38"/>
  <c r="G33" i="38"/>
  <c r="H33" i="38"/>
  <c r="I33" i="38"/>
  <c r="C34" i="38"/>
  <c r="D34" i="38"/>
  <c r="E34" i="38"/>
  <c r="F34" i="38"/>
  <c r="G34" i="38"/>
  <c r="H34" i="38"/>
  <c r="I34" i="38"/>
  <c r="C35" i="38"/>
  <c r="D35" i="38"/>
  <c r="E35" i="38"/>
  <c r="F35" i="38"/>
  <c r="G35" i="38"/>
  <c r="H35" i="38"/>
  <c r="I35" i="38"/>
  <c r="C36" i="38"/>
  <c r="D36" i="38"/>
  <c r="E36" i="38"/>
  <c r="F36" i="38"/>
  <c r="G36" i="38"/>
  <c r="H36" i="38"/>
  <c r="I36" i="38"/>
  <c r="C38" i="38"/>
  <c r="D38" i="38"/>
  <c r="E38" i="38"/>
  <c r="F38" i="38"/>
  <c r="G38" i="38"/>
  <c r="H38" i="38"/>
  <c r="I38" i="38"/>
  <c r="C39" i="38"/>
  <c r="D39" i="38"/>
  <c r="E39" i="38"/>
  <c r="F39" i="38"/>
  <c r="G39" i="38"/>
  <c r="H39" i="38"/>
  <c r="I39" i="38"/>
  <c r="C40" i="38"/>
  <c r="D40" i="38"/>
  <c r="E40" i="38"/>
  <c r="F40" i="38"/>
  <c r="G40" i="38"/>
  <c r="H40" i="38"/>
  <c r="I40" i="38"/>
  <c r="C41" i="38"/>
  <c r="D41" i="38"/>
  <c r="E41" i="38"/>
  <c r="F41" i="38"/>
  <c r="G41" i="38"/>
  <c r="H41" i="38"/>
  <c r="I41" i="38"/>
  <c r="C42" i="38"/>
  <c r="D42" i="38"/>
  <c r="E42" i="38"/>
  <c r="F42" i="38"/>
  <c r="G42" i="38"/>
  <c r="H42" i="38"/>
  <c r="I42" i="38"/>
  <c r="C45" i="38"/>
  <c r="D45" i="38"/>
  <c r="E45" i="38"/>
  <c r="F45" i="38"/>
  <c r="G45" i="38"/>
  <c r="H45" i="38"/>
  <c r="I45" i="38"/>
  <c r="D29" i="38"/>
  <c r="E29" i="38"/>
  <c r="F29" i="38"/>
  <c r="G29" i="38"/>
  <c r="H29" i="38"/>
  <c r="I29" i="38"/>
  <c r="H23" i="38"/>
  <c r="H24" i="38" s="1"/>
  <c r="H44" i="38" s="1"/>
  <c r="D23" i="38"/>
  <c r="D43" i="38" s="1"/>
  <c r="E23" i="38"/>
  <c r="F63" i="38" s="1"/>
  <c r="F23" i="38"/>
  <c r="G23" i="38"/>
  <c r="H63" i="38" s="1"/>
  <c r="D24" i="38"/>
  <c r="D17" i="38"/>
  <c r="D37" i="38" s="1"/>
  <c r="E17" i="38"/>
  <c r="E37" i="38" s="1"/>
  <c r="F17" i="38"/>
  <c r="G17" i="38"/>
  <c r="H57" i="38" s="1"/>
  <c r="D50" i="42"/>
  <c r="E50" i="42"/>
  <c r="F50" i="42"/>
  <c r="G50" i="42"/>
  <c r="H50" i="42"/>
  <c r="I50" i="42"/>
  <c r="J50" i="42"/>
  <c r="D51" i="42"/>
  <c r="E51" i="42"/>
  <c r="F51" i="42"/>
  <c r="G51" i="42"/>
  <c r="H51" i="42"/>
  <c r="I51" i="42"/>
  <c r="J51" i="42"/>
  <c r="D52" i="42"/>
  <c r="E52" i="42"/>
  <c r="F52" i="42"/>
  <c r="G52" i="42"/>
  <c r="H52" i="42"/>
  <c r="I52" i="42"/>
  <c r="J52" i="42"/>
  <c r="D53" i="42"/>
  <c r="E53" i="42"/>
  <c r="F53" i="42"/>
  <c r="G53" i="42"/>
  <c r="H53" i="42"/>
  <c r="I53" i="42"/>
  <c r="J53" i="42"/>
  <c r="D54" i="42"/>
  <c r="E54" i="42"/>
  <c r="F54" i="42"/>
  <c r="G54" i="42"/>
  <c r="H54" i="42"/>
  <c r="I54" i="42"/>
  <c r="J54" i="42"/>
  <c r="D55" i="42"/>
  <c r="E55" i="42"/>
  <c r="F55" i="42"/>
  <c r="G55" i="42"/>
  <c r="H55" i="42"/>
  <c r="I55" i="42"/>
  <c r="J55" i="42"/>
  <c r="D56" i="42"/>
  <c r="E56" i="42"/>
  <c r="F56" i="42"/>
  <c r="G56" i="42"/>
  <c r="H56" i="42"/>
  <c r="I56" i="42"/>
  <c r="J56" i="42"/>
  <c r="D57" i="42"/>
  <c r="E57" i="42"/>
  <c r="F57" i="42"/>
  <c r="G57" i="42"/>
  <c r="H57" i="42"/>
  <c r="I57" i="42"/>
  <c r="J57" i="42"/>
  <c r="D59" i="42"/>
  <c r="E59" i="42"/>
  <c r="F59" i="42"/>
  <c r="G59" i="42"/>
  <c r="H59" i="42"/>
  <c r="I59" i="42"/>
  <c r="J59" i="42"/>
  <c r="D60" i="42"/>
  <c r="E60" i="42"/>
  <c r="F60" i="42"/>
  <c r="G60" i="42"/>
  <c r="H60" i="42"/>
  <c r="I60" i="42"/>
  <c r="J60" i="42"/>
  <c r="D61" i="42"/>
  <c r="E61" i="42"/>
  <c r="F61" i="42"/>
  <c r="G61" i="42"/>
  <c r="H61" i="42"/>
  <c r="I61" i="42"/>
  <c r="J61" i="42"/>
  <c r="D62" i="42"/>
  <c r="E62" i="42"/>
  <c r="F62" i="42"/>
  <c r="G62" i="42"/>
  <c r="H62" i="42"/>
  <c r="I62" i="42"/>
  <c r="J62" i="42"/>
  <c r="D65" i="42"/>
  <c r="E65" i="42"/>
  <c r="F65" i="42"/>
  <c r="G65" i="42"/>
  <c r="H65" i="42"/>
  <c r="I65" i="42"/>
  <c r="J65" i="42"/>
  <c r="D49" i="42"/>
  <c r="E49" i="42"/>
  <c r="F49" i="42"/>
  <c r="G49" i="42"/>
  <c r="H49" i="42"/>
  <c r="I49" i="42"/>
  <c r="C30" i="42"/>
  <c r="D30" i="42"/>
  <c r="E30" i="42"/>
  <c r="F30" i="42"/>
  <c r="G30" i="42"/>
  <c r="H30" i="42"/>
  <c r="I30" i="42"/>
  <c r="C31" i="42"/>
  <c r="D31" i="42"/>
  <c r="E31" i="42"/>
  <c r="F31" i="42"/>
  <c r="G31" i="42"/>
  <c r="H31" i="42"/>
  <c r="I31" i="42"/>
  <c r="C32" i="42"/>
  <c r="D32" i="42"/>
  <c r="E32" i="42"/>
  <c r="F32" i="42"/>
  <c r="G32" i="42"/>
  <c r="H32" i="42"/>
  <c r="I32" i="42"/>
  <c r="C33" i="42"/>
  <c r="D33" i="42"/>
  <c r="E33" i="42"/>
  <c r="F33" i="42"/>
  <c r="G33" i="42"/>
  <c r="H33" i="42"/>
  <c r="I33" i="42"/>
  <c r="C34" i="42"/>
  <c r="D34" i="42"/>
  <c r="E34" i="42"/>
  <c r="F34" i="42"/>
  <c r="G34" i="42"/>
  <c r="H34" i="42"/>
  <c r="I34" i="42"/>
  <c r="C35" i="42"/>
  <c r="D35" i="42"/>
  <c r="E35" i="42"/>
  <c r="F35" i="42"/>
  <c r="G35" i="42"/>
  <c r="H35" i="42"/>
  <c r="I35" i="42"/>
  <c r="C36" i="42"/>
  <c r="D36" i="42"/>
  <c r="E36" i="42"/>
  <c r="F36" i="42"/>
  <c r="G36" i="42"/>
  <c r="H36" i="42"/>
  <c r="I36" i="42"/>
  <c r="C37" i="42"/>
  <c r="D37" i="42"/>
  <c r="E37" i="42"/>
  <c r="F37" i="42"/>
  <c r="G37" i="42"/>
  <c r="H37" i="42"/>
  <c r="I37" i="42"/>
  <c r="C39" i="42"/>
  <c r="D39" i="42"/>
  <c r="E39" i="42"/>
  <c r="F39" i="42"/>
  <c r="G39" i="42"/>
  <c r="H39" i="42"/>
  <c r="I39" i="42"/>
  <c r="C40" i="42"/>
  <c r="D40" i="42"/>
  <c r="E40" i="42"/>
  <c r="F40" i="42"/>
  <c r="G40" i="42"/>
  <c r="H40" i="42"/>
  <c r="I40" i="42"/>
  <c r="C41" i="42"/>
  <c r="D41" i="42"/>
  <c r="E41" i="42"/>
  <c r="F41" i="42"/>
  <c r="G41" i="42"/>
  <c r="H41" i="42"/>
  <c r="I41" i="42"/>
  <c r="C42" i="42"/>
  <c r="D42" i="42"/>
  <c r="E42" i="42"/>
  <c r="F42" i="42"/>
  <c r="G42" i="42"/>
  <c r="H42" i="42"/>
  <c r="I42" i="42"/>
  <c r="C45" i="42"/>
  <c r="D45" i="42"/>
  <c r="E45" i="42"/>
  <c r="F45" i="42"/>
  <c r="G45" i="42"/>
  <c r="H45" i="42"/>
  <c r="I45" i="42"/>
  <c r="D29" i="42"/>
  <c r="E29" i="42"/>
  <c r="F29" i="42"/>
  <c r="G29" i="42"/>
  <c r="H29" i="42"/>
  <c r="I29" i="42"/>
  <c r="D23" i="42"/>
  <c r="E63" i="42" s="1"/>
  <c r="E23" i="42"/>
  <c r="F63" i="42" s="1"/>
  <c r="F23" i="42"/>
  <c r="F43" i="42" s="1"/>
  <c r="G23" i="42"/>
  <c r="D24" i="42"/>
  <c r="E64" i="42" s="1"/>
  <c r="E24" i="42"/>
  <c r="E44" i="42" s="1"/>
  <c r="D18" i="42"/>
  <c r="D38" i="42" s="1"/>
  <c r="E18" i="42"/>
  <c r="E38" i="42" s="1"/>
  <c r="F18" i="42"/>
  <c r="F38" i="42" s="1"/>
  <c r="G18" i="42"/>
  <c r="J49" i="12"/>
  <c r="K49" i="12"/>
  <c r="L49" i="12"/>
  <c r="M49" i="12"/>
  <c r="N49" i="12"/>
  <c r="O49" i="12"/>
  <c r="P49" i="12"/>
  <c r="Q49" i="12"/>
  <c r="R49" i="12"/>
  <c r="S49" i="12"/>
  <c r="T49" i="12"/>
  <c r="U49" i="12"/>
  <c r="V49" i="12"/>
  <c r="W49" i="12"/>
  <c r="X49" i="12"/>
  <c r="Y49" i="12"/>
  <c r="Z49" i="12"/>
  <c r="AA49" i="12"/>
  <c r="J50" i="12"/>
  <c r="K50" i="12"/>
  <c r="L50" i="12"/>
  <c r="M50" i="12"/>
  <c r="N50" i="12"/>
  <c r="O50" i="12"/>
  <c r="P50" i="12"/>
  <c r="Q50" i="12"/>
  <c r="R50" i="12"/>
  <c r="S50" i="12"/>
  <c r="T50" i="12"/>
  <c r="U50" i="12"/>
  <c r="V50" i="12"/>
  <c r="W50" i="12"/>
  <c r="X50" i="12"/>
  <c r="Y50" i="12"/>
  <c r="Z50" i="12"/>
  <c r="AA50" i="12"/>
  <c r="J51" i="12"/>
  <c r="K51" i="12"/>
  <c r="L51" i="12"/>
  <c r="M51" i="12"/>
  <c r="N51" i="12"/>
  <c r="O51" i="12"/>
  <c r="P51" i="12"/>
  <c r="Q51" i="12"/>
  <c r="R51" i="12"/>
  <c r="S51" i="12"/>
  <c r="T51" i="12"/>
  <c r="U51" i="12"/>
  <c r="V51" i="12"/>
  <c r="W51" i="12"/>
  <c r="X51" i="12"/>
  <c r="Y51" i="12"/>
  <c r="Z51" i="12"/>
  <c r="AA51" i="12"/>
  <c r="J52" i="12"/>
  <c r="K52" i="12"/>
  <c r="L52" i="12"/>
  <c r="M52" i="12"/>
  <c r="N52" i="12"/>
  <c r="O52" i="12"/>
  <c r="P52" i="12"/>
  <c r="Q52" i="12"/>
  <c r="R52" i="12"/>
  <c r="S52" i="12"/>
  <c r="T52" i="12"/>
  <c r="U52" i="12"/>
  <c r="V52" i="12"/>
  <c r="W52" i="12"/>
  <c r="X52" i="12"/>
  <c r="Y52" i="12"/>
  <c r="Z52" i="12"/>
  <c r="AA52" i="12"/>
  <c r="J53" i="12"/>
  <c r="K53" i="12"/>
  <c r="L53" i="12"/>
  <c r="M53" i="12"/>
  <c r="N53" i="12"/>
  <c r="O53" i="12"/>
  <c r="P53" i="12"/>
  <c r="Q53" i="12"/>
  <c r="R53" i="12"/>
  <c r="S53" i="12"/>
  <c r="T53" i="12"/>
  <c r="U53" i="12"/>
  <c r="V53" i="12"/>
  <c r="W53" i="12"/>
  <c r="X53" i="12"/>
  <c r="Y53" i="12"/>
  <c r="Z53" i="12"/>
  <c r="AA53" i="12"/>
  <c r="J54" i="12"/>
  <c r="K54" i="12"/>
  <c r="L54" i="12"/>
  <c r="M54" i="12"/>
  <c r="N54" i="12"/>
  <c r="O54" i="12"/>
  <c r="P54" i="12"/>
  <c r="Q54" i="12"/>
  <c r="R54" i="12"/>
  <c r="S54" i="12"/>
  <c r="T54" i="12"/>
  <c r="U54" i="12"/>
  <c r="V54" i="12"/>
  <c r="W54" i="12"/>
  <c r="X54" i="12"/>
  <c r="Y54" i="12"/>
  <c r="Z54" i="12"/>
  <c r="AA54" i="12"/>
  <c r="J55" i="12"/>
  <c r="K55" i="12"/>
  <c r="L55" i="12"/>
  <c r="M55" i="12"/>
  <c r="N55" i="12"/>
  <c r="O55" i="12"/>
  <c r="P55" i="12"/>
  <c r="Q55" i="12"/>
  <c r="R55" i="12"/>
  <c r="S55" i="12"/>
  <c r="T55" i="12"/>
  <c r="U55" i="12"/>
  <c r="V55" i="12"/>
  <c r="W55" i="12"/>
  <c r="X55" i="12"/>
  <c r="Y55" i="12"/>
  <c r="Z55" i="12"/>
  <c r="AA55" i="12"/>
  <c r="J56" i="12"/>
  <c r="K56" i="12"/>
  <c r="L56" i="12"/>
  <c r="M56" i="12"/>
  <c r="N56" i="12"/>
  <c r="O56" i="12"/>
  <c r="P56" i="12"/>
  <c r="Q56" i="12"/>
  <c r="R56" i="12"/>
  <c r="S56" i="12"/>
  <c r="T56" i="12"/>
  <c r="U56" i="12"/>
  <c r="V56" i="12"/>
  <c r="W56" i="12"/>
  <c r="X56" i="12"/>
  <c r="Y56" i="12"/>
  <c r="Z56" i="12"/>
  <c r="J58" i="12"/>
  <c r="K58" i="12"/>
  <c r="L58" i="12"/>
  <c r="M58" i="12"/>
  <c r="N58" i="12"/>
  <c r="O58" i="12"/>
  <c r="P58" i="12"/>
  <c r="Q58" i="12"/>
  <c r="R58" i="12"/>
  <c r="S58" i="12"/>
  <c r="T58" i="12"/>
  <c r="U58" i="12"/>
  <c r="V58" i="12"/>
  <c r="W58" i="12"/>
  <c r="X58" i="12"/>
  <c r="Y58" i="12"/>
  <c r="Z58" i="12"/>
  <c r="AA58" i="12"/>
  <c r="J59" i="12"/>
  <c r="K59" i="12"/>
  <c r="L59" i="12"/>
  <c r="M59" i="12"/>
  <c r="N59" i="12"/>
  <c r="O59" i="12"/>
  <c r="P59" i="12"/>
  <c r="Q59" i="12"/>
  <c r="R59" i="12"/>
  <c r="S59" i="12"/>
  <c r="T59" i="12"/>
  <c r="U59" i="12"/>
  <c r="V59" i="12"/>
  <c r="W59" i="12"/>
  <c r="X59" i="12"/>
  <c r="Y59" i="12"/>
  <c r="Z59" i="12"/>
  <c r="AA59" i="12"/>
  <c r="J60" i="12"/>
  <c r="K60" i="12"/>
  <c r="L60" i="12"/>
  <c r="M60" i="12"/>
  <c r="N60" i="12"/>
  <c r="O60" i="12"/>
  <c r="P60" i="12"/>
  <c r="Q60" i="12"/>
  <c r="R60" i="12"/>
  <c r="S60" i="12"/>
  <c r="T60" i="12"/>
  <c r="U60" i="12"/>
  <c r="V60" i="12"/>
  <c r="W60" i="12"/>
  <c r="X60" i="12"/>
  <c r="Y60" i="12"/>
  <c r="Z60" i="12"/>
  <c r="AA60" i="12"/>
  <c r="J61" i="12"/>
  <c r="K61" i="12"/>
  <c r="L61" i="12"/>
  <c r="M61" i="12"/>
  <c r="N61" i="12"/>
  <c r="O61" i="12"/>
  <c r="P61" i="12"/>
  <c r="Q61" i="12"/>
  <c r="R61" i="12"/>
  <c r="S61" i="12"/>
  <c r="T61" i="12"/>
  <c r="U61" i="12"/>
  <c r="V61" i="12"/>
  <c r="W61" i="12"/>
  <c r="X61" i="12"/>
  <c r="Y61" i="12"/>
  <c r="Z61" i="12"/>
  <c r="AA61" i="12"/>
  <c r="J62" i="12"/>
  <c r="K62" i="12"/>
  <c r="L62" i="12"/>
  <c r="M62" i="12"/>
  <c r="N62" i="12"/>
  <c r="O62" i="12"/>
  <c r="P62" i="12"/>
  <c r="Q62" i="12"/>
  <c r="R62" i="12"/>
  <c r="S62" i="12"/>
  <c r="T62" i="12"/>
  <c r="U62" i="12"/>
  <c r="V62" i="12"/>
  <c r="W62" i="12"/>
  <c r="X62" i="12"/>
  <c r="Y62" i="12"/>
  <c r="Z62" i="12"/>
  <c r="AA62" i="12"/>
  <c r="J65" i="12"/>
  <c r="K65" i="12"/>
  <c r="L65" i="12"/>
  <c r="M65" i="12"/>
  <c r="N65" i="12"/>
  <c r="O65" i="12"/>
  <c r="P65" i="12"/>
  <c r="Q65" i="12"/>
  <c r="R65" i="12"/>
  <c r="S65" i="12"/>
  <c r="T65" i="12"/>
  <c r="U65" i="12"/>
  <c r="V65" i="12"/>
  <c r="W65" i="12"/>
  <c r="X65" i="12"/>
  <c r="Y65" i="12"/>
  <c r="Z65" i="12"/>
  <c r="AA65" i="12"/>
  <c r="E49" i="12"/>
  <c r="F49" i="12"/>
  <c r="G49" i="12"/>
  <c r="H49" i="12"/>
  <c r="I49" i="12"/>
  <c r="E50" i="12"/>
  <c r="F50" i="12"/>
  <c r="G50" i="12"/>
  <c r="H50" i="12"/>
  <c r="I50" i="12"/>
  <c r="E51" i="12"/>
  <c r="F51" i="12"/>
  <c r="G51" i="12"/>
  <c r="H51" i="12"/>
  <c r="I51" i="12"/>
  <c r="E52" i="12"/>
  <c r="F52" i="12"/>
  <c r="G52" i="12"/>
  <c r="H52" i="12"/>
  <c r="I52" i="12"/>
  <c r="E53" i="12"/>
  <c r="F53" i="12"/>
  <c r="G53" i="12"/>
  <c r="H53" i="12"/>
  <c r="I53" i="12"/>
  <c r="E54" i="12"/>
  <c r="F54" i="12"/>
  <c r="G54" i="12"/>
  <c r="H54" i="12"/>
  <c r="I54" i="12"/>
  <c r="E55" i="12"/>
  <c r="F55" i="12"/>
  <c r="G55" i="12"/>
  <c r="H55" i="12"/>
  <c r="I55" i="12"/>
  <c r="E56" i="12"/>
  <c r="F56" i="12"/>
  <c r="G56" i="12"/>
  <c r="H56" i="12"/>
  <c r="I56" i="12"/>
  <c r="E58" i="12"/>
  <c r="F58" i="12"/>
  <c r="G58" i="12"/>
  <c r="H58" i="12"/>
  <c r="I58" i="12"/>
  <c r="E59" i="12"/>
  <c r="F59" i="12"/>
  <c r="G59" i="12"/>
  <c r="H59" i="12"/>
  <c r="I59" i="12"/>
  <c r="E60" i="12"/>
  <c r="F60" i="12"/>
  <c r="G60" i="12"/>
  <c r="H60" i="12"/>
  <c r="I60" i="12"/>
  <c r="E61" i="12"/>
  <c r="F61" i="12"/>
  <c r="G61" i="12"/>
  <c r="H61" i="12"/>
  <c r="I61" i="12"/>
  <c r="E62" i="12"/>
  <c r="F62" i="12"/>
  <c r="G62" i="12"/>
  <c r="H62" i="12"/>
  <c r="I62" i="12"/>
  <c r="E65" i="12"/>
  <c r="F65" i="12"/>
  <c r="G65" i="12"/>
  <c r="H65" i="12"/>
  <c r="I65" i="12"/>
  <c r="D50" i="12"/>
  <c r="D51" i="12"/>
  <c r="D52" i="12"/>
  <c r="D53" i="12"/>
  <c r="D54" i="12"/>
  <c r="D55" i="12"/>
  <c r="D56" i="12"/>
  <c r="D58" i="12"/>
  <c r="D59" i="12"/>
  <c r="D60" i="12"/>
  <c r="D61" i="12"/>
  <c r="D62" i="12"/>
  <c r="D65" i="12"/>
  <c r="D49" i="12"/>
  <c r="D23" i="12"/>
  <c r="E23" i="12"/>
  <c r="F23" i="12"/>
  <c r="G23" i="12"/>
  <c r="E24" i="12"/>
  <c r="F57" i="12"/>
  <c r="G57" i="12"/>
  <c r="H97" i="31" l="1"/>
  <c r="H36" i="31"/>
  <c r="H67" i="31" s="1"/>
  <c r="F98" i="31"/>
  <c r="E97" i="31"/>
  <c r="F36" i="29"/>
  <c r="F98" i="33"/>
  <c r="G98" i="35"/>
  <c r="F63" i="12"/>
  <c r="G24" i="38"/>
  <c r="G44" i="38" s="1"/>
  <c r="E57" i="43"/>
  <c r="F24" i="44"/>
  <c r="F44" i="44" s="1"/>
  <c r="F64" i="22"/>
  <c r="I97" i="33"/>
  <c r="E33" i="46"/>
  <c r="D31" i="59"/>
  <c r="H31" i="60"/>
  <c r="E31" i="63"/>
  <c r="F43" i="44"/>
  <c r="D37" i="44"/>
  <c r="G36" i="27"/>
  <c r="G67" i="27" s="1"/>
  <c r="H43" i="38"/>
  <c r="D44" i="43"/>
  <c r="D36" i="30"/>
  <c r="H13" i="48"/>
  <c r="D13" i="48"/>
  <c r="E31" i="54"/>
  <c r="G31" i="59"/>
  <c r="G31" i="60"/>
  <c r="D43" i="43"/>
  <c r="F36" i="65"/>
  <c r="F67" i="65" s="1"/>
  <c r="G63" i="38"/>
  <c r="F57" i="43"/>
  <c r="E37" i="43"/>
  <c r="G24" i="44"/>
  <c r="G44" i="44" s="1"/>
  <c r="F24" i="22"/>
  <c r="G97" i="27"/>
  <c r="H36" i="30"/>
  <c r="H67" i="30" s="1"/>
  <c r="H97" i="30"/>
  <c r="F97" i="31"/>
  <c r="D31" i="63"/>
  <c r="H22" i="62"/>
  <c r="H31" i="62"/>
  <c r="E31" i="62"/>
  <c r="E22" i="62"/>
  <c r="G22" i="60"/>
  <c r="F31" i="59"/>
  <c r="D22" i="59"/>
  <c r="E31" i="59"/>
  <c r="G31" i="55"/>
  <c r="H31" i="55"/>
  <c r="D22" i="54"/>
  <c r="C22" i="54"/>
  <c r="G31" i="54"/>
  <c r="F31" i="54"/>
  <c r="F31" i="47"/>
  <c r="E31" i="47"/>
  <c r="F24" i="46"/>
  <c r="E13" i="48"/>
  <c r="E24" i="46"/>
  <c r="D33" i="46"/>
  <c r="F13" i="48"/>
  <c r="D66" i="36"/>
  <c r="E98" i="36"/>
  <c r="F97" i="35"/>
  <c r="E36" i="35"/>
  <c r="E98" i="35" s="1"/>
  <c r="F66" i="35"/>
  <c r="F66" i="34"/>
  <c r="E66" i="34"/>
  <c r="F97" i="34"/>
  <c r="F98" i="34"/>
  <c r="I66" i="34"/>
  <c r="E67" i="33"/>
  <c r="F66" i="33"/>
  <c r="F97" i="33"/>
  <c r="D66" i="32"/>
  <c r="F67" i="31"/>
  <c r="D66" i="31"/>
  <c r="D36" i="31"/>
  <c r="E98" i="31" s="1"/>
  <c r="G66" i="30"/>
  <c r="D66" i="30"/>
  <c r="G98" i="29"/>
  <c r="G97" i="29"/>
  <c r="F66" i="29"/>
  <c r="F97" i="65"/>
  <c r="F66" i="27"/>
  <c r="F98" i="27"/>
  <c r="D67" i="27"/>
  <c r="E24" i="58"/>
  <c r="E44" i="58" s="1"/>
  <c r="E63" i="58"/>
  <c r="F37" i="58"/>
  <c r="D43" i="58"/>
  <c r="E37" i="58"/>
  <c r="F63" i="58"/>
  <c r="E57" i="45"/>
  <c r="D24" i="45"/>
  <c r="D44" i="45" s="1"/>
  <c r="G43" i="45"/>
  <c r="G63" i="45"/>
  <c r="G64" i="45"/>
  <c r="E63" i="22"/>
  <c r="F58" i="22"/>
  <c r="D24" i="22"/>
  <c r="D44" i="22" s="1"/>
  <c r="E38" i="22"/>
  <c r="F63" i="22"/>
  <c r="E58" i="22"/>
  <c r="G64" i="44"/>
  <c r="G43" i="39"/>
  <c r="G58" i="39"/>
  <c r="F43" i="39"/>
  <c r="E38" i="39"/>
  <c r="G64" i="39"/>
  <c r="F63" i="43"/>
  <c r="G57" i="43"/>
  <c r="H43" i="43"/>
  <c r="H64" i="43"/>
  <c r="G43" i="43"/>
  <c r="G43" i="38"/>
  <c r="E63" i="38"/>
  <c r="E43" i="38"/>
  <c r="G37" i="38"/>
  <c r="G57" i="38"/>
  <c r="H64" i="38"/>
  <c r="D44" i="42"/>
  <c r="E43" i="42"/>
  <c r="D43" i="42"/>
  <c r="I57" i="12"/>
  <c r="E63" i="12"/>
  <c r="G24" i="42"/>
  <c r="G58" i="42"/>
  <c r="F57" i="38"/>
  <c r="G43" i="22"/>
  <c r="E43" i="45"/>
  <c r="E24" i="45"/>
  <c r="D66" i="65"/>
  <c r="D36" i="65"/>
  <c r="E97" i="65"/>
  <c r="E31" i="55"/>
  <c r="E22" i="55"/>
  <c r="F31" i="55"/>
  <c r="G24" i="12"/>
  <c r="G63" i="12"/>
  <c r="F24" i="42"/>
  <c r="G38" i="42"/>
  <c r="G63" i="42"/>
  <c r="F58" i="42"/>
  <c r="E57" i="38"/>
  <c r="G37" i="43"/>
  <c r="F24" i="43"/>
  <c r="D24" i="44"/>
  <c r="F63" i="44"/>
  <c r="H24" i="45"/>
  <c r="H97" i="65"/>
  <c r="G66" i="65"/>
  <c r="G97" i="32"/>
  <c r="F66" i="32"/>
  <c r="F24" i="12"/>
  <c r="H57" i="12"/>
  <c r="G43" i="42"/>
  <c r="E58" i="42"/>
  <c r="D44" i="38"/>
  <c r="E44" i="39"/>
  <c r="F64" i="39"/>
  <c r="F63" i="39"/>
  <c r="E63" i="44"/>
  <c r="F57" i="44"/>
  <c r="H43" i="45"/>
  <c r="E64" i="45"/>
  <c r="F98" i="29"/>
  <c r="F67" i="29"/>
  <c r="H66" i="34"/>
  <c r="I97" i="34"/>
  <c r="H36" i="34"/>
  <c r="D66" i="34"/>
  <c r="D36" i="34"/>
  <c r="E97" i="34"/>
  <c r="G98" i="36"/>
  <c r="F67" i="36"/>
  <c r="F66" i="36"/>
  <c r="G97" i="36"/>
  <c r="F97" i="36"/>
  <c r="D31" i="60"/>
  <c r="D22" i="60"/>
  <c r="E31" i="60"/>
  <c r="D24" i="12"/>
  <c r="F24" i="38"/>
  <c r="E58" i="39"/>
  <c r="D38" i="39"/>
  <c r="E24" i="44"/>
  <c r="G38" i="22"/>
  <c r="G24" i="22"/>
  <c r="F63" i="45"/>
  <c r="G37" i="58"/>
  <c r="G24" i="58"/>
  <c r="G64" i="58" s="1"/>
  <c r="H66" i="65"/>
  <c r="H36" i="65"/>
  <c r="F31" i="63"/>
  <c r="F22" i="63"/>
  <c r="E57" i="12"/>
  <c r="E24" i="38"/>
  <c r="E64" i="38" s="1"/>
  <c r="F37" i="38"/>
  <c r="E63" i="45"/>
  <c r="G36" i="65"/>
  <c r="G98" i="65" s="1"/>
  <c r="F36" i="32"/>
  <c r="F43" i="38"/>
  <c r="E44" i="43"/>
  <c r="G63" i="43"/>
  <c r="H43" i="39"/>
  <c r="H24" i="39"/>
  <c r="D24" i="39"/>
  <c r="D43" i="39"/>
  <c r="E63" i="39"/>
  <c r="E64" i="22"/>
  <c r="G58" i="22"/>
  <c r="E37" i="45"/>
  <c r="E57" i="58"/>
  <c r="D37" i="58"/>
  <c r="E64" i="58"/>
  <c r="D44" i="58"/>
  <c r="G98" i="27"/>
  <c r="F67" i="27"/>
  <c r="D37" i="43"/>
  <c r="E63" i="43"/>
  <c r="H63" i="39"/>
  <c r="G37" i="44"/>
  <c r="F44" i="22"/>
  <c r="H57" i="45"/>
  <c r="G37" i="45"/>
  <c r="G57" i="45"/>
  <c r="F44" i="58"/>
  <c r="F43" i="58"/>
  <c r="F64" i="58"/>
  <c r="G63" i="58"/>
  <c r="D66" i="27"/>
  <c r="F97" i="27"/>
  <c r="G97" i="65"/>
  <c r="H36" i="29"/>
  <c r="H66" i="29"/>
  <c r="D36" i="29"/>
  <c r="D66" i="29"/>
  <c r="E97" i="29"/>
  <c r="H97" i="34"/>
  <c r="G66" i="34"/>
  <c r="G36" i="34"/>
  <c r="D31" i="55"/>
  <c r="D22" i="55"/>
  <c r="G31" i="62"/>
  <c r="G22" i="62"/>
  <c r="C22" i="62"/>
  <c r="D31" i="62"/>
  <c r="H63" i="43"/>
  <c r="F37" i="44"/>
  <c r="E44" i="22"/>
  <c r="G63" i="22"/>
  <c r="F43" i="45"/>
  <c r="E67" i="65"/>
  <c r="F98" i="65"/>
  <c r="G66" i="29"/>
  <c r="H97" i="29"/>
  <c r="D67" i="30"/>
  <c r="F97" i="30"/>
  <c r="E66" i="30"/>
  <c r="E36" i="30"/>
  <c r="E98" i="30" s="1"/>
  <c r="G67" i="32"/>
  <c r="G66" i="32"/>
  <c r="H66" i="33"/>
  <c r="H36" i="33"/>
  <c r="D36" i="33"/>
  <c r="D66" i="33"/>
  <c r="E97" i="33"/>
  <c r="G66" i="36"/>
  <c r="G31" i="63"/>
  <c r="G22" i="63"/>
  <c r="H31" i="63"/>
  <c r="C22" i="63"/>
  <c r="E67" i="29"/>
  <c r="H98" i="30"/>
  <c r="G67" i="30"/>
  <c r="G66" i="31"/>
  <c r="G36" i="31"/>
  <c r="F97" i="32"/>
  <c r="G36" i="33"/>
  <c r="H97" i="33"/>
  <c r="D67" i="35"/>
  <c r="E97" i="35"/>
  <c r="G33" i="46"/>
  <c r="G13" i="48"/>
  <c r="G24" i="46"/>
  <c r="C13" i="48"/>
  <c r="C24" i="46"/>
  <c r="H22" i="54"/>
  <c r="F31" i="62"/>
  <c r="H63" i="45"/>
  <c r="F66" i="30"/>
  <c r="F36" i="30"/>
  <c r="G97" i="31"/>
  <c r="F66" i="31"/>
  <c r="G66" i="35"/>
  <c r="H33" i="46"/>
  <c r="G22" i="54"/>
  <c r="H31" i="59"/>
  <c r="F31" i="60"/>
  <c r="G97" i="33"/>
  <c r="G97" i="34"/>
  <c r="F98" i="36"/>
  <c r="G22" i="47"/>
  <c r="C22" i="47"/>
  <c r="E22" i="54"/>
  <c r="F22" i="59"/>
  <c r="D67" i="31"/>
  <c r="D67" i="32"/>
  <c r="H24" i="46"/>
  <c r="D24" i="46"/>
  <c r="D22" i="47"/>
  <c r="G22" i="59"/>
  <c r="C22" i="59"/>
  <c r="D49" i="41"/>
  <c r="F98" i="35" l="1"/>
  <c r="E67" i="35"/>
  <c r="H98" i="31"/>
  <c r="G67" i="31"/>
  <c r="G98" i="31"/>
  <c r="F67" i="30"/>
  <c r="G98" i="30"/>
  <c r="E64" i="39"/>
  <c r="D44" i="39"/>
  <c r="G67" i="65"/>
  <c r="H98" i="65"/>
  <c r="E44" i="44"/>
  <c r="F64" i="44"/>
  <c r="H67" i="34"/>
  <c r="I98" i="34"/>
  <c r="E98" i="65"/>
  <c r="D67" i="65"/>
  <c r="G67" i="33"/>
  <c r="G98" i="33"/>
  <c r="H98" i="33"/>
  <c r="D67" i="33"/>
  <c r="E98" i="33"/>
  <c r="E98" i="29"/>
  <c r="D67" i="29"/>
  <c r="H44" i="39"/>
  <c r="H64" i="39"/>
  <c r="G44" i="58"/>
  <c r="G44" i="22"/>
  <c r="G64" i="22"/>
  <c r="G64" i="12"/>
  <c r="H67" i="29"/>
  <c r="H98" i="29"/>
  <c r="G98" i="32"/>
  <c r="F67" i="32"/>
  <c r="F98" i="32"/>
  <c r="H67" i="65"/>
  <c r="G64" i="38"/>
  <c r="F44" i="38"/>
  <c r="H64" i="45"/>
  <c r="H44" i="45"/>
  <c r="E64" i="44"/>
  <c r="D44" i="44"/>
  <c r="G64" i="42"/>
  <c r="F44" i="42"/>
  <c r="E67" i="30"/>
  <c r="F98" i="30"/>
  <c r="G67" i="34"/>
  <c r="H98" i="34"/>
  <c r="G98" i="34"/>
  <c r="E44" i="38"/>
  <c r="F64" i="38"/>
  <c r="E64" i="12"/>
  <c r="F44" i="43"/>
  <c r="G64" i="43"/>
  <c r="G44" i="42"/>
  <c r="H67" i="33"/>
  <c r="I98" i="33"/>
  <c r="D67" i="34"/>
  <c r="E98" i="34"/>
  <c r="F64" i="43"/>
  <c r="F64" i="12"/>
  <c r="F64" i="45"/>
  <c r="E44" i="45"/>
  <c r="F64" i="42"/>
  <c r="B10" i="10"/>
  <c r="C10" i="10"/>
  <c r="D10" i="10"/>
  <c r="E10" i="10"/>
  <c r="F10" i="10"/>
  <c r="G10" i="10"/>
  <c r="H10" i="10"/>
  <c r="I10" i="10"/>
  <c r="J10" i="10"/>
  <c r="B11" i="10"/>
  <c r="C11" i="10"/>
  <c r="D11" i="10"/>
  <c r="E11" i="10"/>
  <c r="F11" i="10"/>
  <c r="G11" i="10"/>
  <c r="H11" i="10"/>
  <c r="I11" i="10"/>
  <c r="J11" i="10"/>
  <c r="B12" i="10"/>
  <c r="C12" i="10"/>
  <c r="D12" i="10"/>
  <c r="E12" i="10"/>
  <c r="F12" i="10"/>
  <c r="G12" i="10"/>
  <c r="H12" i="10"/>
  <c r="I12" i="10"/>
  <c r="J12" i="10"/>
  <c r="C9" i="10"/>
  <c r="D9" i="10"/>
  <c r="E9" i="10"/>
  <c r="F9" i="10"/>
  <c r="G9" i="10"/>
  <c r="H9" i="10"/>
  <c r="I9" i="10"/>
  <c r="J9" i="10"/>
  <c r="C26" i="37"/>
  <c r="D26" i="37"/>
  <c r="E26" i="37"/>
  <c r="F26" i="37"/>
  <c r="G26" i="37"/>
  <c r="H26" i="37"/>
  <c r="C27" i="37"/>
  <c r="D27" i="37"/>
  <c r="E27" i="37"/>
  <c r="F27" i="37"/>
  <c r="G27" i="37"/>
  <c r="H27" i="37"/>
  <c r="C28" i="37"/>
  <c r="D28" i="37"/>
  <c r="E28" i="37"/>
  <c r="F28" i="37"/>
  <c r="G28" i="37"/>
  <c r="H28" i="37"/>
  <c r="C25" i="37"/>
  <c r="D25" i="37"/>
  <c r="E25" i="37"/>
  <c r="F25" i="37"/>
  <c r="G25" i="37"/>
  <c r="C19" i="37"/>
  <c r="C17" i="37"/>
  <c r="C13" i="37"/>
  <c r="C21" i="37" s="1"/>
  <c r="D13" i="37"/>
  <c r="D18" i="37" s="1"/>
  <c r="E13" i="37"/>
  <c r="E17" i="37" s="1"/>
  <c r="F13" i="37"/>
  <c r="F19" i="37" s="1"/>
  <c r="G13" i="37"/>
  <c r="G17" i="37" s="1"/>
  <c r="H13" i="37"/>
  <c r="H18" i="37" s="1"/>
  <c r="D19" i="37" l="1"/>
  <c r="D21" i="37"/>
  <c r="H21" i="37"/>
  <c r="H19" i="37"/>
  <c r="H29" i="37"/>
  <c r="D29" i="37"/>
  <c r="G21" i="37"/>
  <c r="G19" i="37"/>
  <c r="F18" i="37"/>
  <c r="E20" i="37"/>
  <c r="E29" i="37"/>
  <c r="H17" i="37"/>
  <c r="D17" i="37"/>
  <c r="E21" i="37"/>
  <c r="G20" i="37"/>
  <c r="C20" i="37"/>
  <c r="E19" i="37"/>
  <c r="G18" i="37"/>
  <c r="C18" i="37"/>
  <c r="G29" i="37"/>
  <c r="F20" i="37"/>
  <c r="F29" i="37"/>
  <c r="F17" i="37"/>
  <c r="E18" i="37"/>
  <c r="F21" i="37"/>
  <c r="H20" i="37"/>
  <c r="D20" i="37"/>
  <c r="C26" i="40"/>
  <c r="D26" i="40"/>
  <c r="E26" i="40"/>
  <c r="F26" i="40"/>
  <c r="G26" i="40"/>
  <c r="H26" i="40"/>
  <c r="C27" i="40"/>
  <c r="D27" i="40"/>
  <c r="E27" i="40"/>
  <c r="F27" i="40"/>
  <c r="G27" i="40"/>
  <c r="H27" i="40"/>
  <c r="C28" i="40"/>
  <c r="D28" i="40"/>
  <c r="E28" i="40"/>
  <c r="F28" i="40"/>
  <c r="G28" i="40"/>
  <c r="H28" i="40"/>
  <c r="C25" i="40"/>
  <c r="D25" i="40"/>
  <c r="E25" i="40"/>
  <c r="F25" i="40"/>
  <c r="G25" i="40"/>
  <c r="I13" i="40"/>
  <c r="I18" i="40" s="1"/>
  <c r="J13" i="40"/>
  <c r="K13" i="40"/>
  <c r="L13" i="40"/>
  <c r="M13" i="40"/>
  <c r="N13" i="40"/>
  <c r="O13" i="40"/>
  <c r="P13" i="40"/>
  <c r="Q13" i="40"/>
  <c r="R13" i="40"/>
  <c r="S13" i="40"/>
  <c r="T13" i="40"/>
  <c r="U13" i="40"/>
  <c r="V13" i="40"/>
  <c r="W13" i="40"/>
  <c r="X13" i="40"/>
  <c r="Y13" i="40"/>
  <c r="Z13" i="40"/>
  <c r="C13" i="40"/>
  <c r="C13" i="10" s="1"/>
  <c r="C21" i="10" s="1"/>
  <c r="D13" i="40"/>
  <c r="D13" i="10" s="1"/>
  <c r="D21" i="10" s="1"/>
  <c r="E13" i="40"/>
  <c r="E13" i="10" s="1"/>
  <c r="E21" i="10" s="1"/>
  <c r="F13" i="40"/>
  <c r="F13" i="10" s="1"/>
  <c r="F21" i="10" s="1"/>
  <c r="G13" i="40"/>
  <c r="G13" i="10" s="1"/>
  <c r="G21" i="10" s="1"/>
  <c r="H13" i="40"/>
  <c r="H13" i="10" s="1"/>
  <c r="H21" i="10" s="1"/>
  <c r="Z19" i="40" l="1"/>
  <c r="Z21" i="40"/>
  <c r="Z20" i="40"/>
  <c r="Z18" i="40"/>
  <c r="AA29" i="40"/>
  <c r="F19" i="10"/>
  <c r="C19" i="10"/>
  <c r="F20" i="10"/>
  <c r="F17" i="40"/>
  <c r="F17" i="10"/>
  <c r="C20" i="10"/>
  <c r="D17" i="10"/>
  <c r="C17" i="10"/>
  <c r="I21" i="40"/>
  <c r="I20" i="40"/>
  <c r="I19" i="40"/>
  <c r="E17" i="40"/>
  <c r="D21" i="40"/>
  <c r="D20" i="40"/>
  <c r="D19" i="40"/>
  <c r="H29" i="40"/>
  <c r="H17" i="10"/>
  <c r="H17" i="40"/>
  <c r="D17" i="40"/>
  <c r="G21" i="40"/>
  <c r="C21" i="40"/>
  <c r="G20" i="40"/>
  <c r="C20" i="40"/>
  <c r="G19" i="40"/>
  <c r="C19" i="40"/>
  <c r="G18" i="40"/>
  <c r="C18" i="40"/>
  <c r="G29" i="40"/>
  <c r="F18" i="10"/>
  <c r="D20" i="10"/>
  <c r="D18" i="10"/>
  <c r="E18" i="10"/>
  <c r="C18" i="10"/>
  <c r="G20" i="10"/>
  <c r="E21" i="40"/>
  <c r="E20" i="40"/>
  <c r="E19" i="40"/>
  <c r="E18" i="40"/>
  <c r="E29" i="40"/>
  <c r="E19" i="10"/>
  <c r="I17" i="40"/>
  <c r="H21" i="40"/>
  <c r="H20" i="40"/>
  <c r="H19" i="40"/>
  <c r="H18" i="40"/>
  <c r="D18" i="40"/>
  <c r="D29" i="40"/>
  <c r="E17" i="10"/>
  <c r="H19" i="10"/>
  <c r="G17" i="40"/>
  <c r="C17" i="40"/>
  <c r="F21" i="40"/>
  <c r="F20" i="40"/>
  <c r="F19" i="40"/>
  <c r="F18" i="40"/>
  <c r="F29" i="40"/>
  <c r="H20" i="10"/>
  <c r="G19" i="10"/>
  <c r="D19" i="10"/>
  <c r="G18" i="10"/>
  <c r="E20" i="10"/>
  <c r="H18" i="10"/>
  <c r="G17" i="10"/>
  <c r="I28" i="63" l="1"/>
  <c r="J28" i="63"/>
  <c r="K28" i="63"/>
  <c r="L28" i="63"/>
  <c r="I29" i="63"/>
  <c r="J29" i="63"/>
  <c r="K29" i="63"/>
  <c r="L29" i="63"/>
  <c r="I30" i="63"/>
  <c r="J30" i="63"/>
  <c r="K30" i="63"/>
  <c r="L30" i="63"/>
  <c r="I32" i="63"/>
  <c r="J32" i="63"/>
  <c r="K32" i="63"/>
  <c r="L32" i="63"/>
  <c r="I27" i="63"/>
  <c r="J27" i="63"/>
  <c r="K27" i="63"/>
  <c r="L27" i="63"/>
  <c r="I19" i="63"/>
  <c r="J19" i="63"/>
  <c r="K19" i="63"/>
  <c r="I20" i="63"/>
  <c r="J20" i="63"/>
  <c r="K20" i="63"/>
  <c r="I21" i="63"/>
  <c r="J21" i="63"/>
  <c r="K21" i="63"/>
  <c r="I23" i="63"/>
  <c r="J23" i="63"/>
  <c r="K23" i="63"/>
  <c r="J18" i="63"/>
  <c r="K18" i="63"/>
  <c r="J22" i="63"/>
  <c r="K13" i="63"/>
  <c r="K31" i="63" s="1"/>
  <c r="L13" i="63"/>
  <c r="L31" i="63" s="1"/>
  <c r="I28" i="62"/>
  <c r="J28" i="62"/>
  <c r="K28" i="62"/>
  <c r="L28" i="62"/>
  <c r="I29" i="62"/>
  <c r="J29" i="62"/>
  <c r="K29" i="62"/>
  <c r="L29" i="62"/>
  <c r="I30" i="62"/>
  <c r="J30" i="62"/>
  <c r="K30" i="62"/>
  <c r="L30" i="62"/>
  <c r="I32" i="62"/>
  <c r="J32" i="62"/>
  <c r="K32" i="62"/>
  <c r="L32" i="62"/>
  <c r="I27" i="62"/>
  <c r="J27" i="62"/>
  <c r="K27" i="62"/>
  <c r="L27" i="62"/>
  <c r="I19" i="62"/>
  <c r="J19" i="62"/>
  <c r="K19" i="62"/>
  <c r="L19" i="62"/>
  <c r="I20" i="62"/>
  <c r="J20" i="62"/>
  <c r="K20" i="62"/>
  <c r="L20" i="62"/>
  <c r="I21" i="62"/>
  <c r="J21" i="62"/>
  <c r="K21" i="62"/>
  <c r="L21" i="62"/>
  <c r="I23" i="62"/>
  <c r="J23" i="62"/>
  <c r="K23" i="62"/>
  <c r="L23" i="62"/>
  <c r="J18" i="62"/>
  <c r="K18" i="62"/>
  <c r="L18" i="62"/>
  <c r="K13" i="62"/>
  <c r="K31" i="62" s="1"/>
  <c r="L13" i="62"/>
  <c r="L22" i="62" s="1"/>
  <c r="I28" i="60"/>
  <c r="J28" i="60"/>
  <c r="K28" i="60"/>
  <c r="L28" i="60"/>
  <c r="I29" i="60"/>
  <c r="J29" i="60"/>
  <c r="K29" i="60"/>
  <c r="L29" i="60"/>
  <c r="I30" i="60"/>
  <c r="J30" i="60"/>
  <c r="K30" i="60"/>
  <c r="L30" i="60"/>
  <c r="I32" i="60"/>
  <c r="J32" i="60"/>
  <c r="K32" i="60"/>
  <c r="L32" i="60"/>
  <c r="I27" i="60"/>
  <c r="J27" i="60"/>
  <c r="K27" i="60"/>
  <c r="L27" i="60"/>
  <c r="H19" i="60"/>
  <c r="I19" i="60"/>
  <c r="J19" i="60"/>
  <c r="K19" i="60"/>
  <c r="H20" i="60"/>
  <c r="I20" i="60"/>
  <c r="J20" i="60"/>
  <c r="K20" i="60"/>
  <c r="H21" i="60"/>
  <c r="I21" i="60"/>
  <c r="J21" i="60"/>
  <c r="K21" i="60"/>
  <c r="H23" i="60"/>
  <c r="I23" i="60"/>
  <c r="J23" i="60"/>
  <c r="K23" i="60"/>
  <c r="I18" i="60"/>
  <c r="J18" i="60"/>
  <c r="K18" i="60"/>
  <c r="J13" i="60"/>
  <c r="J22" i="60" s="1"/>
  <c r="K13" i="60"/>
  <c r="I28" i="59"/>
  <c r="J28" i="59"/>
  <c r="K28" i="59"/>
  <c r="L28" i="59"/>
  <c r="I29" i="59"/>
  <c r="J29" i="59"/>
  <c r="K29" i="59"/>
  <c r="L29" i="59"/>
  <c r="I30" i="59"/>
  <c r="J30" i="59"/>
  <c r="K30" i="59"/>
  <c r="L30" i="59"/>
  <c r="I32" i="59"/>
  <c r="J32" i="59"/>
  <c r="K32" i="59"/>
  <c r="L32" i="59"/>
  <c r="I27" i="59"/>
  <c r="J27" i="59"/>
  <c r="K27" i="59"/>
  <c r="L27" i="59"/>
  <c r="M28" i="59"/>
  <c r="M29" i="59"/>
  <c r="M30" i="59"/>
  <c r="M32" i="59"/>
  <c r="I19" i="59"/>
  <c r="J19" i="59"/>
  <c r="K19" i="59"/>
  <c r="I20" i="59"/>
  <c r="J20" i="59"/>
  <c r="K20" i="59"/>
  <c r="I21" i="59"/>
  <c r="J21" i="59"/>
  <c r="K21" i="59"/>
  <c r="I23" i="59"/>
  <c r="J23" i="59"/>
  <c r="K23" i="59"/>
  <c r="J18" i="59"/>
  <c r="K18" i="59"/>
  <c r="J13" i="59"/>
  <c r="I28" i="55"/>
  <c r="J28" i="55"/>
  <c r="K28" i="55"/>
  <c r="L28" i="55"/>
  <c r="I29" i="55"/>
  <c r="J29" i="55"/>
  <c r="K29" i="55"/>
  <c r="L29" i="55"/>
  <c r="I30" i="55"/>
  <c r="J30" i="55"/>
  <c r="K30" i="55"/>
  <c r="L30" i="55"/>
  <c r="I32" i="55"/>
  <c r="J32" i="55"/>
  <c r="K32" i="55"/>
  <c r="L32" i="55"/>
  <c r="I27" i="55"/>
  <c r="J27" i="55"/>
  <c r="K27" i="55"/>
  <c r="L27" i="55"/>
  <c r="I19" i="55"/>
  <c r="J19" i="55"/>
  <c r="K19" i="55"/>
  <c r="I20" i="55"/>
  <c r="J20" i="55"/>
  <c r="K20" i="55"/>
  <c r="I21" i="55"/>
  <c r="J21" i="55"/>
  <c r="K21" i="55"/>
  <c r="I23" i="55"/>
  <c r="J23" i="55"/>
  <c r="K23" i="55"/>
  <c r="J18" i="55"/>
  <c r="K18" i="55"/>
  <c r="J13" i="55"/>
  <c r="J22" i="55" s="1"/>
  <c r="K13" i="55"/>
  <c r="I28" i="54"/>
  <c r="J28" i="54"/>
  <c r="K28" i="54"/>
  <c r="L28" i="54"/>
  <c r="I29" i="54"/>
  <c r="J29" i="54"/>
  <c r="K29" i="54"/>
  <c r="L29" i="54"/>
  <c r="I30" i="54"/>
  <c r="J30" i="54"/>
  <c r="K30" i="54"/>
  <c r="L30" i="54"/>
  <c r="I32" i="54"/>
  <c r="J32" i="54"/>
  <c r="K32" i="54"/>
  <c r="L32" i="54"/>
  <c r="I27" i="54"/>
  <c r="J27" i="54"/>
  <c r="K27" i="54"/>
  <c r="L27" i="54"/>
  <c r="I19" i="54"/>
  <c r="J19" i="54"/>
  <c r="I20" i="54"/>
  <c r="J20" i="54"/>
  <c r="I21" i="54"/>
  <c r="J21" i="54"/>
  <c r="I23" i="54"/>
  <c r="J23" i="54"/>
  <c r="J18" i="54"/>
  <c r="J13" i="54"/>
  <c r="K9" i="48"/>
  <c r="L9" i="48"/>
  <c r="M9" i="48"/>
  <c r="N9" i="48"/>
  <c r="O9" i="48"/>
  <c r="P9" i="48"/>
  <c r="Q9" i="48"/>
  <c r="R9" i="48"/>
  <c r="S9" i="48"/>
  <c r="T9" i="48"/>
  <c r="U9" i="48"/>
  <c r="V9" i="48"/>
  <c r="W9" i="48"/>
  <c r="X9" i="48"/>
  <c r="Y9" i="48"/>
  <c r="Z9" i="48"/>
  <c r="K10" i="48"/>
  <c r="L10" i="48"/>
  <c r="M10" i="48"/>
  <c r="N10" i="48"/>
  <c r="O10" i="48"/>
  <c r="P10" i="48"/>
  <c r="Q10" i="48"/>
  <c r="R10" i="48"/>
  <c r="S10" i="48"/>
  <c r="T10" i="48"/>
  <c r="U10" i="48"/>
  <c r="V10" i="48"/>
  <c r="W10" i="48"/>
  <c r="X10" i="48"/>
  <c r="Y10" i="48"/>
  <c r="K11" i="48"/>
  <c r="L11" i="48"/>
  <c r="M11" i="48"/>
  <c r="N11" i="48"/>
  <c r="O11" i="48"/>
  <c r="P11" i="48"/>
  <c r="Q11" i="48"/>
  <c r="R11" i="48"/>
  <c r="S11" i="48"/>
  <c r="T11" i="48"/>
  <c r="U11" i="48"/>
  <c r="V11" i="48"/>
  <c r="W11" i="48"/>
  <c r="X11" i="48"/>
  <c r="Y11" i="48"/>
  <c r="K12" i="48"/>
  <c r="L12" i="48"/>
  <c r="M12" i="48"/>
  <c r="N12" i="48"/>
  <c r="O12" i="48"/>
  <c r="P12" i="48"/>
  <c r="Q12" i="48"/>
  <c r="R12" i="48"/>
  <c r="S12" i="48"/>
  <c r="T12" i="48"/>
  <c r="U12" i="48"/>
  <c r="V12" i="48"/>
  <c r="W12" i="48"/>
  <c r="X12" i="48"/>
  <c r="Y12" i="48"/>
  <c r="K14" i="48"/>
  <c r="L14" i="48"/>
  <c r="M14" i="48"/>
  <c r="N14" i="48"/>
  <c r="O14" i="48"/>
  <c r="P14" i="48"/>
  <c r="Q14" i="48"/>
  <c r="R14" i="48"/>
  <c r="S14" i="48"/>
  <c r="T14" i="48"/>
  <c r="U14" i="48"/>
  <c r="V14" i="48"/>
  <c r="W14" i="48"/>
  <c r="X14" i="48"/>
  <c r="Y14" i="48"/>
  <c r="I28" i="47"/>
  <c r="J28" i="47"/>
  <c r="K28" i="47"/>
  <c r="L28" i="47"/>
  <c r="I29" i="47"/>
  <c r="J29" i="47"/>
  <c r="K29" i="47"/>
  <c r="L29" i="47"/>
  <c r="I30" i="47"/>
  <c r="J30" i="47"/>
  <c r="K30" i="47"/>
  <c r="L30" i="47"/>
  <c r="I32" i="47"/>
  <c r="J32" i="47"/>
  <c r="K32" i="47"/>
  <c r="L32" i="47"/>
  <c r="I27" i="47"/>
  <c r="J27" i="47"/>
  <c r="K27" i="47"/>
  <c r="L27" i="47"/>
  <c r="I19" i="47"/>
  <c r="J19" i="47"/>
  <c r="K19" i="47"/>
  <c r="L19" i="47"/>
  <c r="I20" i="47"/>
  <c r="J20" i="47"/>
  <c r="K20" i="47"/>
  <c r="L20" i="47"/>
  <c r="I21" i="47"/>
  <c r="J21" i="47"/>
  <c r="K21" i="47"/>
  <c r="L21" i="47"/>
  <c r="I23" i="47"/>
  <c r="J23" i="47"/>
  <c r="K23" i="47"/>
  <c r="L23" i="47"/>
  <c r="J18" i="47"/>
  <c r="K18" i="47"/>
  <c r="L18" i="47"/>
  <c r="J13" i="47"/>
  <c r="K13" i="47"/>
  <c r="I30" i="46"/>
  <c r="J30" i="46"/>
  <c r="K30" i="46"/>
  <c r="L30" i="46"/>
  <c r="I31" i="46"/>
  <c r="J31" i="46"/>
  <c r="K31" i="46"/>
  <c r="L31" i="46"/>
  <c r="I32" i="46"/>
  <c r="J32" i="46"/>
  <c r="K32" i="46"/>
  <c r="L32" i="46"/>
  <c r="I34" i="46"/>
  <c r="J34" i="46"/>
  <c r="K34" i="46"/>
  <c r="L34" i="46"/>
  <c r="I29" i="46"/>
  <c r="J29" i="46"/>
  <c r="K29" i="46"/>
  <c r="L29" i="46"/>
  <c r="I21" i="46"/>
  <c r="J21" i="46"/>
  <c r="K21" i="46"/>
  <c r="L21" i="46"/>
  <c r="I22" i="46"/>
  <c r="J22" i="46"/>
  <c r="K22" i="46"/>
  <c r="L22" i="46"/>
  <c r="I23" i="46"/>
  <c r="J23" i="46"/>
  <c r="K23" i="46"/>
  <c r="L23" i="46"/>
  <c r="I25" i="46"/>
  <c r="J25" i="46"/>
  <c r="K25" i="46"/>
  <c r="L25" i="46"/>
  <c r="I20" i="46"/>
  <c r="J20" i="46"/>
  <c r="K20" i="46"/>
  <c r="L20" i="46"/>
  <c r="L13" i="46"/>
  <c r="M13" i="46"/>
  <c r="J13" i="46"/>
  <c r="K13" i="46"/>
  <c r="J73" i="36"/>
  <c r="K73" i="36"/>
  <c r="L73" i="36"/>
  <c r="M73" i="36"/>
  <c r="N73" i="36"/>
  <c r="O73" i="36"/>
  <c r="J74" i="36"/>
  <c r="K74" i="36"/>
  <c r="L74" i="36"/>
  <c r="M74" i="36"/>
  <c r="N74" i="36"/>
  <c r="O74" i="36"/>
  <c r="J75" i="36"/>
  <c r="K75" i="36"/>
  <c r="L75" i="36"/>
  <c r="M75" i="36"/>
  <c r="N75" i="36"/>
  <c r="O75" i="36"/>
  <c r="J76" i="36"/>
  <c r="K76" i="36"/>
  <c r="L76" i="36"/>
  <c r="M76" i="36"/>
  <c r="N76" i="36"/>
  <c r="O76" i="36"/>
  <c r="J77" i="36"/>
  <c r="K77" i="36"/>
  <c r="L77" i="36"/>
  <c r="M77" i="36"/>
  <c r="N77" i="36"/>
  <c r="O77" i="36"/>
  <c r="J78" i="36"/>
  <c r="K78" i="36"/>
  <c r="L78" i="36"/>
  <c r="M78" i="36"/>
  <c r="N78" i="36"/>
  <c r="O78" i="36"/>
  <c r="J79" i="36"/>
  <c r="K79" i="36"/>
  <c r="L79" i="36"/>
  <c r="M79" i="36"/>
  <c r="N79" i="36"/>
  <c r="O79" i="36"/>
  <c r="J80" i="36"/>
  <c r="K80" i="36"/>
  <c r="L80" i="36"/>
  <c r="M80" i="36"/>
  <c r="N80" i="36"/>
  <c r="O80" i="36"/>
  <c r="J81" i="36"/>
  <c r="K81" i="36"/>
  <c r="L81" i="36"/>
  <c r="M81" i="36"/>
  <c r="N81" i="36"/>
  <c r="O81" i="36"/>
  <c r="J82" i="36"/>
  <c r="K82" i="36"/>
  <c r="L82" i="36"/>
  <c r="M82" i="36"/>
  <c r="N82" i="36"/>
  <c r="O82" i="36"/>
  <c r="J83" i="36"/>
  <c r="K83" i="36"/>
  <c r="L83" i="36"/>
  <c r="M83" i="36"/>
  <c r="N83" i="36"/>
  <c r="O83" i="36"/>
  <c r="J84" i="36"/>
  <c r="K84" i="36"/>
  <c r="L84" i="36"/>
  <c r="M84" i="36"/>
  <c r="N84" i="36"/>
  <c r="O84" i="36"/>
  <c r="J85" i="36"/>
  <c r="K85" i="36"/>
  <c r="L85" i="36"/>
  <c r="M85" i="36"/>
  <c r="N85" i="36"/>
  <c r="O85" i="36"/>
  <c r="J86" i="36"/>
  <c r="K86" i="36"/>
  <c r="L86" i="36"/>
  <c r="M86" i="36"/>
  <c r="N86" i="36"/>
  <c r="O86" i="36"/>
  <c r="J87" i="36"/>
  <c r="K87" i="36"/>
  <c r="L87" i="36"/>
  <c r="M87" i="36"/>
  <c r="N87" i="36"/>
  <c r="O87" i="36"/>
  <c r="J88" i="36"/>
  <c r="K88" i="36"/>
  <c r="L88" i="36"/>
  <c r="M88" i="36"/>
  <c r="N88" i="36"/>
  <c r="O88" i="36"/>
  <c r="J89" i="36"/>
  <c r="K89" i="36"/>
  <c r="L89" i="36"/>
  <c r="M89" i="36"/>
  <c r="N89" i="36"/>
  <c r="O89" i="36"/>
  <c r="J90" i="36"/>
  <c r="K90" i="36"/>
  <c r="L90" i="36"/>
  <c r="M90" i="36"/>
  <c r="N90" i="36"/>
  <c r="O90" i="36"/>
  <c r="J91" i="36"/>
  <c r="K91" i="36"/>
  <c r="L91" i="36"/>
  <c r="M91" i="36"/>
  <c r="N91" i="36"/>
  <c r="O91" i="36"/>
  <c r="J92" i="36"/>
  <c r="K92" i="36"/>
  <c r="L92" i="36"/>
  <c r="M92" i="36"/>
  <c r="N92" i="36"/>
  <c r="O92" i="36"/>
  <c r="J93" i="36"/>
  <c r="K93" i="36"/>
  <c r="L93" i="36"/>
  <c r="M93" i="36"/>
  <c r="N93" i="36"/>
  <c r="O93" i="36"/>
  <c r="J94" i="36"/>
  <c r="K94" i="36"/>
  <c r="L94" i="36"/>
  <c r="M94" i="36"/>
  <c r="N94" i="36"/>
  <c r="O94" i="36"/>
  <c r="J95" i="36"/>
  <c r="K95" i="36"/>
  <c r="L95" i="36"/>
  <c r="M95" i="36"/>
  <c r="N95" i="36"/>
  <c r="O95" i="36"/>
  <c r="J96" i="36"/>
  <c r="K96" i="36"/>
  <c r="L96" i="36"/>
  <c r="M96" i="36"/>
  <c r="N96" i="36"/>
  <c r="O96" i="36"/>
  <c r="J99" i="36"/>
  <c r="K99" i="36"/>
  <c r="L99" i="36"/>
  <c r="M99" i="36"/>
  <c r="N99" i="36"/>
  <c r="O99" i="36"/>
  <c r="K72" i="36"/>
  <c r="L72" i="36"/>
  <c r="M72" i="36"/>
  <c r="N72" i="36"/>
  <c r="O72" i="36"/>
  <c r="J72" i="36"/>
  <c r="M41" i="36"/>
  <c r="N41" i="36"/>
  <c r="O41" i="36"/>
  <c r="P41" i="36"/>
  <c r="Q41" i="36"/>
  <c r="R41" i="36"/>
  <c r="S41" i="36"/>
  <c r="T41" i="36"/>
  <c r="U41" i="36"/>
  <c r="V41" i="36"/>
  <c r="W41" i="36"/>
  <c r="X41" i="36"/>
  <c r="Y41" i="36"/>
  <c r="Z41" i="36"/>
  <c r="AA41" i="36"/>
  <c r="M42" i="36"/>
  <c r="N42" i="36"/>
  <c r="O42" i="36"/>
  <c r="P42" i="36"/>
  <c r="Q42" i="36"/>
  <c r="R42" i="36"/>
  <c r="S42" i="36"/>
  <c r="T42" i="36"/>
  <c r="U42" i="36"/>
  <c r="V42" i="36"/>
  <c r="W42" i="36"/>
  <c r="X42" i="36"/>
  <c r="Y42" i="36"/>
  <c r="Z42" i="36"/>
  <c r="AA42" i="36"/>
  <c r="M43" i="36"/>
  <c r="N43" i="36"/>
  <c r="O43" i="36"/>
  <c r="P43" i="36"/>
  <c r="Q43" i="36"/>
  <c r="R43" i="36"/>
  <c r="S43" i="36"/>
  <c r="T43" i="36"/>
  <c r="U43" i="36"/>
  <c r="V43" i="36"/>
  <c r="W43" i="36"/>
  <c r="X43" i="36"/>
  <c r="Y43" i="36"/>
  <c r="Z43" i="36"/>
  <c r="AA43" i="36"/>
  <c r="M44" i="36"/>
  <c r="N44" i="36"/>
  <c r="O44" i="36"/>
  <c r="P44" i="36"/>
  <c r="Q44" i="36"/>
  <c r="R44" i="36"/>
  <c r="S44" i="36"/>
  <c r="T44" i="36"/>
  <c r="U44" i="36"/>
  <c r="V44" i="36"/>
  <c r="W44" i="36"/>
  <c r="X44" i="36"/>
  <c r="Y44" i="36"/>
  <c r="Z44" i="36"/>
  <c r="AA44" i="36"/>
  <c r="M45" i="36"/>
  <c r="N45" i="36"/>
  <c r="O45" i="36"/>
  <c r="P45" i="36"/>
  <c r="Q45" i="36"/>
  <c r="R45" i="36"/>
  <c r="S45" i="36"/>
  <c r="T45" i="36"/>
  <c r="U45" i="36"/>
  <c r="V45" i="36"/>
  <c r="W45" i="36"/>
  <c r="X45" i="36"/>
  <c r="Y45" i="36"/>
  <c r="Z45" i="36"/>
  <c r="AA45" i="36"/>
  <c r="M46" i="36"/>
  <c r="N46" i="36"/>
  <c r="O46" i="36"/>
  <c r="P46" i="36"/>
  <c r="Q46" i="36"/>
  <c r="R46" i="36"/>
  <c r="S46" i="36"/>
  <c r="T46" i="36"/>
  <c r="U46" i="36"/>
  <c r="V46" i="36"/>
  <c r="W46" i="36"/>
  <c r="X46" i="36"/>
  <c r="Y46" i="36"/>
  <c r="Z46" i="36"/>
  <c r="AA46" i="36"/>
  <c r="M47" i="36"/>
  <c r="N47" i="36"/>
  <c r="O47" i="36"/>
  <c r="P47" i="36"/>
  <c r="Q47" i="36"/>
  <c r="R47" i="36"/>
  <c r="S47" i="36"/>
  <c r="T47" i="36"/>
  <c r="U47" i="36"/>
  <c r="V47" i="36"/>
  <c r="W47" i="36"/>
  <c r="X47" i="36"/>
  <c r="Y47" i="36"/>
  <c r="Z47" i="36"/>
  <c r="AA47" i="36"/>
  <c r="M48" i="36"/>
  <c r="N48" i="36"/>
  <c r="O48" i="36"/>
  <c r="P48" i="36"/>
  <c r="Q48" i="36"/>
  <c r="R48" i="36"/>
  <c r="S48" i="36"/>
  <c r="T48" i="36"/>
  <c r="U48" i="36"/>
  <c r="V48" i="36"/>
  <c r="W48" i="36"/>
  <c r="X48" i="36"/>
  <c r="Y48" i="36"/>
  <c r="Z48" i="36"/>
  <c r="AA48" i="36"/>
  <c r="M49" i="36"/>
  <c r="N49" i="36"/>
  <c r="O49" i="36"/>
  <c r="P49" i="36"/>
  <c r="Q49" i="36"/>
  <c r="R49" i="36"/>
  <c r="S49" i="36"/>
  <c r="T49" i="36"/>
  <c r="U49" i="36"/>
  <c r="V49" i="36"/>
  <c r="W49" i="36"/>
  <c r="X49" i="36"/>
  <c r="Y49" i="36"/>
  <c r="Z49" i="36"/>
  <c r="AA49" i="36"/>
  <c r="M50" i="36"/>
  <c r="N50" i="36"/>
  <c r="O50" i="36"/>
  <c r="P50" i="36"/>
  <c r="Q50" i="36"/>
  <c r="R50" i="36"/>
  <c r="S50" i="36"/>
  <c r="T50" i="36"/>
  <c r="U50" i="36"/>
  <c r="V50" i="36"/>
  <c r="W50" i="36"/>
  <c r="X50" i="36"/>
  <c r="Y50" i="36"/>
  <c r="Z50" i="36"/>
  <c r="AA50" i="36"/>
  <c r="M51" i="36"/>
  <c r="N51" i="36"/>
  <c r="O51" i="36"/>
  <c r="P51" i="36"/>
  <c r="Q51" i="36"/>
  <c r="R51" i="36"/>
  <c r="S51" i="36"/>
  <c r="T51" i="36"/>
  <c r="U51" i="36"/>
  <c r="V51" i="36"/>
  <c r="W51" i="36"/>
  <c r="X51" i="36"/>
  <c r="Y51" i="36"/>
  <c r="Z51" i="36"/>
  <c r="AA51" i="36"/>
  <c r="M52" i="36"/>
  <c r="N52" i="36"/>
  <c r="O52" i="36"/>
  <c r="P52" i="36"/>
  <c r="Q52" i="36"/>
  <c r="R52" i="36"/>
  <c r="S52" i="36"/>
  <c r="T52" i="36"/>
  <c r="U52" i="36"/>
  <c r="V52" i="36"/>
  <c r="W52" i="36"/>
  <c r="X52" i="36"/>
  <c r="Y52" i="36"/>
  <c r="Z52" i="36"/>
  <c r="AA52" i="36"/>
  <c r="M53" i="36"/>
  <c r="N53" i="36"/>
  <c r="O53" i="36"/>
  <c r="P53" i="36"/>
  <c r="Q53" i="36"/>
  <c r="R53" i="36"/>
  <c r="S53" i="36"/>
  <c r="T53" i="36"/>
  <c r="U53" i="36"/>
  <c r="V53" i="36"/>
  <c r="W53" i="36"/>
  <c r="X53" i="36"/>
  <c r="Y53" i="36"/>
  <c r="Z53" i="36"/>
  <c r="AA53" i="36"/>
  <c r="M54" i="36"/>
  <c r="N54" i="36"/>
  <c r="O54" i="36"/>
  <c r="P54" i="36"/>
  <c r="Q54" i="36"/>
  <c r="R54" i="36"/>
  <c r="S54" i="36"/>
  <c r="T54" i="36"/>
  <c r="U54" i="36"/>
  <c r="V54" i="36"/>
  <c r="W54" i="36"/>
  <c r="X54" i="36"/>
  <c r="Y54" i="36"/>
  <c r="Z54" i="36"/>
  <c r="AA54" i="36"/>
  <c r="M55" i="36"/>
  <c r="N55" i="36"/>
  <c r="O55" i="36"/>
  <c r="P55" i="36"/>
  <c r="Q55" i="36"/>
  <c r="R55" i="36"/>
  <c r="S55" i="36"/>
  <c r="T55" i="36"/>
  <c r="U55" i="36"/>
  <c r="V55" i="36"/>
  <c r="W55" i="36"/>
  <c r="X55" i="36"/>
  <c r="Y55" i="36"/>
  <c r="Z55" i="36"/>
  <c r="AA55" i="36"/>
  <c r="M56" i="36"/>
  <c r="N56" i="36"/>
  <c r="O56" i="36"/>
  <c r="P56" i="36"/>
  <c r="Q56" i="36"/>
  <c r="R56" i="36"/>
  <c r="S56" i="36"/>
  <c r="T56" i="36"/>
  <c r="U56" i="36"/>
  <c r="V56" i="36"/>
  <c r="W56" i="36"/>
  <c r="X56" i="36"/>
  <c r="Y56" i="36"/>
  <c r="Z56" i="36"/>
  <c r="AA56" i="36"/>
  <c r="M57" i="36"/>
  <c r="N57" i="36"/>
  <c r="O57" i="36"/>
  <c r="P57" i="36"/>
  <c r="Q57" i="36"/>
  <c r="R57" i="36"/>
  <c r="S57" i="36"/>
  <c r="T57" i="36"/>
  <c r="U57" i="36"/>
  <c r="V57" i="36"/>
  <c r="W57" i="36"/>
  <c r="X57" i="36"/>
  <c r="Y57" i="36"/>
  <c r="Z57" i="36"/>
  <c r="AA57" i="36"/>
  <c r="M58" i="36"/>
  <c r="N58" i="36"/>
  <c r="O58" i="36"/>
  <c r="P58" i="36"/>
  <c r="Q58" i="36"/>
  <c r="R58" i="36"/>
  <c r="S58" i="36"/>
  <c r="T58" i="36"/>
  <c r="U58" i="36"/>
  <c r="V58" i="36"/>
  <c r="W58" i="36"/>
  <c r="X58" i="36"/>
  <c r="Y58" i="36"/>
  <c r="Z58" i="36"/>
  <c r="AA58" i="36"/>
  <c r="M59" i="36"/>
  <c r="N59" i="36"/>
  <c r="O59" i="36"/>
  <c r="P59" i="36"/>
  <c r="Q59" i="36"/>
  <c r="R59" i="36"/>
  <c r="S59" i="36"/>
  <c r="T59" i="36"/>
  <c r="U59" i="36"/>
  <c r="V59" i="36"/>
  <c r="W59" i="36"/>
  <c r="X59" i="36"/>
  <c r="Y59" i="36"/>
  <c r="Z59" i="36"/>
  <c r="AA59" i="36"/>
  <c r="M60" i="36"/>
  <c r="N60" i="36"/>
  <c r="O60" i="36"/>
  <c r="P60" i="36"/>
  <c r="Q60" i="36"/>
  <c r="R60" i="36"/>
  <c r="S60" i="36"/>
  <c r="T60" i="36"/>
  <c r="U60" i="36"/>
  <c r="V60" i="36"/>
  <c r="W60" i="36"/>
  <c r="X60" i="36"/>
  <c r="Y60" i="36"/>
  <c r="Z60" i="36"/>
  <c r="AA60" i="36"/>
  <c r="M61" i="36"/>
  <c r="N61" i="36"/>
  <c r="O61" i="36"/>
  <c r="P61" i="36"/>
  <c r="Q61" i="36"/>
  <c r="R61" i="36"/>
  <c r="S61" i="36"/>
  <c r="T61" i="36"/>
  <c r="U61" i="36"/>
  <c r="V61" i="36"/>
  <c r="W61" i="36"/>
  <c r="X61" i="36"/>
  <c r="Y61" i="36"/>
  <c r="Z61" i="36"/>
  <c r="AA61" i="36"/>
  <c r="M62" i="36"/>
  <c r="N62" i="36"/>
  <c r="O62" i="36"/>
  <c r="P62" i="36"/>
  <c r="Q62" i="36"/>
  <c r="R62" i="36"/>
  <c r="S62" i="36"/>
  <c r="T62" i="36"/>
  <c r="U62" i="36"/>
  <c r="V62" i="36"/>
  <c r="W62" i="36"/>
  <c r="X62" i="36"/>
  <c r="Y62" i="36"/>
  <c r="Z62" i="36"/>
  <c r="AA62" i="36"/>
  <c r="M63" i="36"/>
  <c r="N63" i="36"/>
  <c r="O63" i="36"/>
  <c r="P63" i="36"/>
  <c r="Q63" i="36"/>
  <c r="R63" i="36"/>
  <c r="S63" i="36"/>
  <c r="T63" i="36"/>
  <c r="U63" i="36"/>
  <c r="V63" i="36"/>
  <c r="W63" i="36"/>
  <c r="X63" i="36"/>
  <c r="Y63" i="36"/>
  <c r="Z63" i="36"/>
  <c r="AA63" i="36"/>
  <c r="M64" i="36"/>
  <c r="N64" i="36"/>
  <c r="O64" i="36"/>
  <c r="P64" i="36"/>
  <c r="Q64" i="36"/>
  <c r="R64" i="36"/>
  <c r="S64" i="36"/>
  <c r="T64" i="36"/>
  <c r="U64" i="36"/>
  <c r="V64" i="36"/>
  <c r="W64" i="36"/>
  <c r="X64" i="36"/>
  <c r="Y64" i="36"/>
  <c r="Z64" i="36"/>
  <c r="AA64" i="36"/>
  <c r="M65" i="36"/>
  <c r="N65" i="36"/>
  <c r="O65" i="36"/>
  <c r="P65" i="36"/>
  <c r="Q65" i="36"/>
  <c r="R65" i="36"/>
  <c r="S65" i="36"/>
  <c r="T65" i="36"/>
  <c r="U65" i="36"/>
  <c r="V65" i="36"/>
  <c r="W65" i="36"/>
  <c r="X65" i="36"/>
  <c r="Y65" i="36"/>
  <c r="Z65" i="36"/>
  <c r="AA65" i="36"/>
  <c r="M68" i="36"/>
  <c r="N68" i="36"/>
  <c r="O68" i="36"/>
  <c r="P68" i="36"/>
  <c r="Q68" i="36"/>
  <c r="R68" i="36"/>
  <c r="S68" i="36"/>
  <c r="T68" i="36"/>
  <c r="U68" i="36"/>
  <c r="V68" i="36"/>
  <c r="W68" i="36"/>
  <c r="X68" i="36"/>
  <c r="Y68" i="36"/>
  <c r="Z68" i="36"/>
  <c r="AA68" i="36"/>
  <c r="I41" i="36"/>
  <c r="J41" i="36"/>
  <c r="K41" i="36"/>
  <c r="L41" i="36"/>
  <c r="I42" i="36"/>
  <c r="J42" i="36"/>
  <c r="K42" i="36"/>
  <c r="L42" i="36"/>
  <c r="I43" i="36"/>
  <c r="J43" i="36"/>
  <c r="K43" i="36"/>
  <c r="L43" i="36"/>
  <c r="I44" i="36"/>
  <c r="J44" i="36"/>
  <c r="K44" i="36"/>
  <c r="L44" i="36"/>
  <c r="I45" i="36"/>
  <c r="J45" i="36"/>
  <c r="K45" i="36"/>
  <c r="L45" i="36"/>
  <c r="I46" i="36"/>
  <c r="J46" i="36"/>
  <c r="K46" i="36"/>
  <c r="L46" i="36"/>
  <c r="I47" i="36"/>
  <c r="J47" i="36"/>
  <c r="K47" i="36"/>
  <c r="L47" i="36"/>
  <c r="I48" i="36"/>
  <c r="J48" i="36"/>
  <c r="K48" i="36"/>
  <c r="L48" i="36"/>
  <c r="I49" i="36"/>
  <c r="J49" i="36"/>
  <c r="K49" i="36"/>
  <c r="L49" i="36"/>
  <c r="I50" i="36"/>
  <c r="J50" i="36"/>
  <c r="K50" i="36"/>
  <c r="L50" i="36"/>
  <c r="I51" i="36"/>
  <c r="J51" i="36"/>
  <c r="K51" i="36"/>
  <c r="L51" i="36"/>
  <c r="I52" i="36"/>
  <c r="J52" i="36"/>
  <c r="K52" i="36"/>
  <c r="L52" i="36"/>
  <c r="I53" i="36"/>
  <c r="J53" i="36"/>
  <c r="K53" i="36"/>
  <c r="L53" i="36"/>
  <c r="I54" i="36"/>
  <c r="J54" i="36"/>
  <c r="K54" i="36"/>
  <c r="L54" i="36"/>
  <c r="I55" i="36"/>
  <c r="J55" i="36"/>
  <c r="K55" i="36"/>
  <c r="L55" i="36"/>
  <c r="I56" i="36"/>
  <c r="J56" i="36"/>
  <c r="K56" i="36"/>
  <c r="L56" i="36"/>
  <c r="I57" i="36"/>
  <c r="J57" i="36"/>
  <c r="K57" i="36"/>
  <c r="L57" i="36"/>
  <c r="I58" i="36"/>
  <c r="J58" i="36"/>
  <c r="K58" i="36"/>
  <c r="L58" i="36"/>
  <c r="I59" i="36"/>
  <c r="J59" i="36"/>
  <c r="K59" i="36"/>
  <c r="L59" i="36"/>
  <c r="I60" i="36"/>
  <c r="J60" i="36"/>
  <c r="K60" i="36"/>
  <c r="L60" i="36"/>
  <c r="I61" i="36"/>
  <c r="J61" i="36"/>
  <c r="K61" i="36"/>
  <c r="L61" i="36"/>
  <c r="I62" i="36"/>
  <c r="J62" i="36"/>
  <c r="K62" i="36"/>
  <c r="L62" i="36"/>
  <c r="I63" i="36"/>
  <c r="J63" i="36"/>
  <c r="K63" i="36"/>
  <c r="L63" i="36"/>
  <c r="I64" i="36"/>
  <c r="J64" i="36"/>
  <c r="K64" i="36"/>
  <c r="L64" i="36"/>
  <c r="I65" i="36"/>
  <c r="J65" i="36"/>
  <c r="K65" i="36"/>
  <c r="L65" i="36"/>
  <c r="I68" i="36"/>
  <c r="J68" i="36"/>
  <c r="K68" i="36"/>
  <c r="L68" i="36"/>
  <c r="C41" i="36"/>
  <c r="K35" i="36"/>
  <c r="L35" i="36"/>
  <c r="L36" i="36" s="1"/>
  <c r="J73" i="35"/>
  <c r="K73" i="35"/>
  <c r="L73" i="35"/>
  <c r="M73" i="35"/>
  <c r="J74" i="35"/>
  <c r="K74" i="35"/>
  <c r="L74" i="35"/>
  <c r="M74" i="35"/>
  <c r="J75" i="35"/>
  <c r="K75" i="35"/>
  <c r="L75" i="35"/>
  <c r="M75" i="35"/>
  <c r="J76" i="35"/>
  <c r="K76" i="35"/>
  <c r="L76" i="35"/>
  <c r="M76" i="35"/>
  <c r="J77" i="35"/>
  <c r="K77" i="35"/>
  <c r="L77" i="35"/>
  <c r="M77" i="35"/>
  <c r="J78" i="35"/>
  <c r="K78" i="35"/>
  <c r="L78" i="35"/>
  <c r="M78" i="35"/>
  <c r="J79" i="35"/>
  <c r="K79" i="35"/>
  <c r="L79" i="35"/>
  <c r="M79" i="35"/>
  <c r="J80" i="35"/>
  <c r="K80" i="35"/>
  <c r="L80" i="35"/>
  <c r="M80" i="35"/>
  <c r="J81" i="35"/>
  <c r="K81" i="35"/>
  <c r="L81" i="35"/>
  <c r="M81" i="35"/>
  <c r="J82" i="35"/>
  <c r="K82" i="35"/>
  <c r="L82" i="35"/>
  <c r="M82" i="35"/>
  <c r="J83" i="35"/>
  <c r="K83" i="35"/>
  <c r="L83" i="35"/>
  <c r="M83" i="35"/>
  <c r="J84" i="35"/>
  <c r="K84" i="35"/>
  <c r="L84" i="35"/>
  <c r="M84" i="35"/>
  <c r="J85" i="35"/>
  <c r="K85" i="35"/>
  <c r="L85" i="35"/>
  <c r="M85" i="35"/>
  <c r="J86" i="35"/>
  <c r="K86" i="35"/>
  <c r="L86" i="35"/>
  <c r="M86" i="35"/>
  <c r="J87" i="35"/>
  <c r="K87" i="35"/>
  <c r="L87" i="35"/>
  <c r="M87" i="35"/>
  <c r="J88" i="35"/>
  <c r="K88" i="35"/>
  <c r="L88" i="35"/>
  <c r="M88" i="35"/>
  <c r="J89" i="35"/>
  <c r="K89" i="35"/>
  <c r="L89" i="35"/>
  <c r="M89" i="35"/>
  <c r="J90" i="35"/>
  <c r="K90" i="35"/>
  <c r="L90" i="35"/>
  <c r="M90" i="35"/>
  <c r="J91" i="35"/>
  <c r="K91" i="35"/>
  <c r="L91" i="35"/>
  <c r="M91" i="35"/>
  <c r="J92" i="35"/>
  <c r="K92" i="35"/>
  <c r="L92" i="35"/>
  <c r="M92" i="35"/>
  <c r="J93" i="35"/>
  <c r="K93" i="35"/>
  <c r="L93" i="35"/>
  <c r="M93" i="35"/>
  <c r="J94" i="35"/>
  <c r="K94" i="35"/>
  <c r="L94" i="35"/>
  <c r="M94" i="35"/>
  <c r="J95" i="35"/>
  <c r="K95" i="35"/>
  <c r="L95" i="35"/>
  <c r="M95" i="35"/>
  <c r="J96" i="35"/>
  <c r="K96" i="35"/>
  <c r="L96" i="35"/>
  <c r="M96" i="35"/>
  <c r="J99" i="35"/>
  <c r="K99" i="35"/>
  <c r="L99" i="35"/>
  <c r="M99" i="35"/>
  <c r="J72" i="35"/>
  <c r="K72" i="35"/>
  <c r="L72" i="35"/>
  <c r="M72" i="35"/>
  <c r="K42" i="35"/>
  <c r="L42" i="35"/>
  <c r="M42" i="35"/>
  <c r="K43" i="35"/>
  <c r="L43" i="35"/>
  <c r="M43" i="35"/>
  <c r="K44" i="35"/>
  <c r="L44" i="35"/>
  <c r="M44" i="35"/>
  <c r="K45" i="35"/>
  <c r="L45" i="35"/>
  <c r="M45" i="35"/>
  <c r="K46" i="35"/>
  <c r="L46" i="35"/>
  <c r="M46" i="35"/>
  <c r="K47" i="35"/>
  <c r="L47" i="35"/>
  <c r="M47" i="35"/>
  <c r="K48" i="35"/>
  <c r="L48" i="35"/>
  <c r="M48" i="35"/>
  <c r="K49" i="35"/>
  <c r="L49" i="35"/>
  <c r="M49" i="35"/>
  <c r="K50" i="35"/>
  <c r="L50" i="35"/>
  <c r="M50" i="35"/>
  <c r="K51" i="35"/>
  <c r="L51" i="35"/>
  <c r="M51" i="35"/>
  <c r="K52" i="35"/>
  <c r="L52" i="35"/>
  <c r="M52" i="35"/>
  <c r="K53" i="35"/>
  <c r="L53" i="35"/>
  <c r="M53" i="35"/>
  <c r="K54" i="35"/>
  <c r="L54" i="35"/>
  <c r="M54" i="35"/>
  <c r="K55" i="35"/>
  <c r="L55" i="35"/>
  <c r="M55" i="35"/>
  <c r="K56" i="35"/>
  <c r="L56" i="35"/>
  <c r="M56" i="35"/>
  <c r="K57" i="35"/>
  <c r="L57" i="35"/>
  <c r="M57" i="35"/>
  <c r="K58" i="35"/>
  <c r="L58" i="35"/>
  <c r="M58" i="35"/>
  <c r="K59" i="35"/>
  <c r="L59" i="35"/>
  <c r="M59" i="35"/>
  <c r="K60" i="35"/>
  <c r="L60" i="35"/>
  <c r="M60" i="35"/>
  <c r="K61" i="35"/>
  <c r="L61" i="35"/>
  <c r="M61" i="35"/>
  <c r="K62" i="35"/>
  <c r="L62" i="35"/>
  <c r="M62" i="35"/>
  <c r="K63" i="35"/>
  <c r="L63" i="35"/>
  <c r="M63" i="35"/>
  <c r="K64" i="35"/>
  <c r="L64" i="35"/>
  <c r="M64" i="35"/>
  <c r="K65" i="35"/>
  <c r="L65" i="35"/>
  <c r="M65" i="35"/>
  <c r="K68" i="35"/>
  <c r="L68" i="35"/>
  <c r="M68" i="35"/>
  <c r="K41" i="35"/>
  <c r="L41" i="35"/>
  <c r="M41" i="35"/>
  <c r="K35" i="35"/>
  <c r="L35" i="35"/>
  <c r="L66" i="35" s="1"/>
  <c r="J73" i="34"/>
  <c r="K73" i="34"/>
  <c r="L73" i="34"/>
  <c r="M73" i="34"/>
  <c r="J74" i="34"/>
  <c r="K74" i="34"/>
  <c r="L74" i="34"/>
  <c r="M74" i="34"/>
  <c r="J75" i="34"/>
  <c r="K75" i="34"/>
  <c r="L75" i="34"/>
  <c r="M75" i="34"/>
  <c r="J76" i="34"/>
  <c r="K76" i="34"/>
  <c r="L76" i="34"/>
  <c r="M76" i="34"/>
  <c r="J77" i="34"/>
  <c r="K77" i="34"/>
  <c r="L77" i="34"/>
  <c r="M77" i="34"/>
  <c r="J78" i="34"/>
  <c r="K78" i="34"/>
  <c r="L78" i="34"/>
  <c r="M78" i="34"/>
  <c r="J79" i="34"/>
  <c r="K79" i="34"/>
  <c r="L79" i="34"/>
  <c r="M79" i="34"/>
  <c r="J80" i="34"/>
  <c r="K80" i="34"/>
  <c r="L80" i="34"/>
  <c r="M80" i="34"/>
  <c r="J81" i="34"/>
  <c r="K81" i="34"/>
  <c r="L81" i="34"/>
  <c r="M81" i="34"/>
  <c r="J82" i="34"/>
  <c r="K82" i="34"/>
  <c r="L82" i="34"/>
  <c r="M82" i="34"/>
  <c r="J83" i="34"/>
  <c r="K83" i="34"/>
  <c r="L83" i="34"/>
  <c r="M83" i="34"/>
  <c r="J84" i="34"/>
  <c r="K84" i="34"/>
  <c r="L84" i="34"/>
  <c r="M84" i="34"/>
  <c r="J85" i="34"/>
  <c r="K85" i="34"/>
  <c r="L85" i="34"/>
  <c r="M85" i="34"/>
  <c r="J86" i="34"/>
  <c r="K86" i="34"/>
  <c r="L86" i="34"/>
  <c r="M86" i="34"/>
  <c r="J87" i="34"/>
  <c r="K87" i="34"/>
  <c r="L87" i="34"/>
  <c r="M87" i="34"/>
  <c r="J88" i="34"/>
  <c r="K88" i="34"/>
  <c r="L88" i="34"/>
  <c r="M88" i="34"/>
  <c r="J89" i="34"/>
  <c r="K89" i="34"/>
  <c r="L89" i="34"/>
  <c r="M89" i="34"/>
  <c r="J90" i="34"/>
  <c r="K90" i="34"/>
  <c r="L90" i="34"/>
  <c r="M90" i="34"/>
  <c r="J91" i="34"/>
  <c r="K91" i="34"/>
  <c r="L91" i="34"/>
  <c r="M91" i="34"/>
  <c r="J92" i="34"/>
  <c r="K92" i="34"/>
  <c r="L92" i="34"/>
  <c r="M92" i="34"/>
  <c r="J93" i="34"/>
  <c r="K93" i="34"/>
  <c r="L93" i="34"/>
  <c r="M93" i="34"/>
  <c r="J94" i="34"/>
  <c r="K94" i="34"/>
  <c r="L94" i="34"/>
  <c r="M94" i="34"/>
  <c r="J95" i="34"/>
  <c r="K95" i="34"/>
  <c r="L95" i="34"/>
  <c r="M95" i="34"/>
  <c r="J96" i="34"/>
  <c r="K96" i="34"/>
  <c r="L96" i="34"/>
  <c r="M96" i="34"/>
  <c r="J99" i="34"/>
  <c r="K99" i="34"/>
  <c r="L99" i="34"/>
  <c r="M99" i="34"/>
  <c r="J72" i="34"/>
  <c r="K72" i="34"/>
  <c r="L72" i="34"/>
  <c r="M72" i="34"/>
  <c r="K42" i="34"/>
  <c r="L42" i="34"/>
  <c r="M42" i="34"/>
  <c r="K43" i="34"/>
  <c r="L43" i="34"/>
  <c r="M43" i="34"/>
  <c r="K44" i="34"/>
  <c r="L44" i="34"/>
  <c r="M44" i="34"/>
  <c r="K45" i="34"/>
  <c r="L45" i="34"/>
  <c r="M45" i="34"/>
  <c r="K46" i="34"/>
  <c r="L46" i="34"/>
  <c r="M46" i="34"/>
  <c r="K47" i="34"/>
  <c r="L47" i="34"/>
  <c r="M47" i="34"/>
  <c r="K48" i="34"/>
  <c r="L48" i="34"/>
  <c r="M48" i="34"/>
  <c r="K49" i="34"/>
  <c r="L49" i="34"/>
  <c r="M49" i="34"/>
  <c r="K50" i="34"/>
  <c r="L50" i="34"/>
  <c r="M50" i="34"/>
  <c r="K51" i="34"/>
  <c r="L51" i="34"/>
  <c r="M51" i="34"/>
  <c r="K52" i="34"/>
  <c r="L52" i="34"/>
  <c r="M52" i="34"/>
  <c r="K53" i="34"/>
  <c r="L53" i="34"/>
  <c r="M53" i="34"/>
  <c r="K54" i="34"/>
  <c r="L54" i="34"/>
  <c r="M54" i="34"/>
  <c r="K55" i="34"/>
  <c r="L55" i="34"/>
  <c r="M55" i="34"/>
  <c r="K56" i="34"/>
  <c r="L56" i="34"/>
  <c r="M56" i="34"/>
  <c r="K57" i="34"/>
  <c r="L57" i="34"/>
  <c r="M57" i="34"/>
  <c r="K58" i="34"/>
  <c r="L58" i="34"/>
  <c r="M58" i="34"/>
  <c r="K59" i="34"/>
  <c r="L59" i="34"/>
  <c r="M59" i="34"/>
  <c r="K60" i="34"/>
  <c r="L60" i="34"/>
  <c r="M60" i="34"/>
  <c r="K61" i="34"/>
  <c r="L61" i="34"/>
  <c r="M61" i="34"/>
  <c r="K62" i="34"/>
  <c r="L62" i="34"/>
  <c r="M62" i="34"/>
  <c r="K63" i="34"/>
  <c r="L63" i="34"/>
  <c r="M63" i="34"/>
  <c r="K64" i="34"/>
  <c r="L64" i="34"/>
  <c r="M64" i="34"/>
  <c r="K65" i="34"/>
  <c r="L65" i="34"/>
  <c r="M65" i="34"/>
  <c r="K68" i="34"/>
  <c r="L68" i="34"/>
  <c r="M68" i="34"/>
  <c r="K41" i="34"/>
  <c r="L41" i="34"/>
  <c r="M41" i="34"/>
  <c r="K35" i="34"/>
  <c r="K66" i="34" s="1"/>
  <c r="J73" i="33"/>
  <c r="K73" i="33"/>
  <c r="L73" i="33"/>
  <c r="M73" i="33"/>
  <c r="N73" i="33"/>
  <c r="J74" i="33"/>
  <c r="K74" i="33"/>
  <c r="L74" i="33"/>
  <c r="M74" i="33"/>
  <c r="N74" i="33"/>
  <c r="J75" i="33"/>
  <c r="K75" i="33"/>
  <c r="L75" i="33"/>
  <c r="M75" i="33"/>
  <c r="N75" i="33"/>
  <c r="J76" i="33"/>
  <c r="K76" i="33"/>
  <c r="L76" i="33"/>
  <c r="M76" i="33"/>
  <c r="N76" i="33"/>
  <c r="J77" i="33"/>
  <c r="K77" i="33"/>
  <c r="L77" i="33"/>
  <c r="M77" i="33"/>
  <c r="N77" i="33"/>
  <c r="J78" i="33"/>
  <c r="K78" i="33"/>
  <c r="L78" i="33"/>
  <c r="M78" i="33"/>
  <c r="N78" i="33"/>
  <c r="J79" i="33"/>
  <c r="K79" i="33"/>
  <c r="L79" i="33"/>
  <c r="M79" i="33"/>
  <c r="N79" i="33"/>
  <c r="J80" i="33"/>
  <c r="K80" i="33"/>
  <c r="L80" i="33"/>
  <c r="M80" i="33"/>
  <c r="N80" i="33"/>
  <c r="J81" i="33"/>
  <c r="K81" i="33"/>
  <c r="L81" i="33"/>
  <c r="M81" i="33"/>
  <c r="N81" i="33"/>
  <c r="J82" i="33"/>
  <c r="K82" i="33"/>
  <c r="L82" i="33"/>
  <c r="M82" i="33"/>
  <c r="N82" i="33"/>
  <c r="J83" i="33"/>
  <c r="K83" i="33"/>
  <c r="L83" i="33"/>
  <c r="M83" i="33"/>
  <c r="N83" i="33"/>
  <c r="J84" i="33"/>
  <c r="K84" i="33"/>
  <c r="L84" i="33"/>
  <c r="M84" i="33"/>
  <c r="N84" i="33"/>
  <c r="J85" i="33"/>
  <c r="K85" i="33"/>
  <c r="L85" i="33"/>
  <c r="M85" i="33"/>
  <c r="N85" i="33"/>
  <c r="J86" i="33"/>
  <c r="K86" i="33"/>
  <c r="L86" i="33"/>
  <c r="M86" i="33"/>
  <c r="N86" i="33"/>
  <c r="J87" i="33"/>
  <c r="K87" i="33"/>
  <c r="L87" i="33"/>
  <c r="M87" i="33"/>
  <c r="N87" i="33"/>
  <c r="J88" i="33"/>
  <c r="K88" i="33"/>
  <c r="L88" i="33"/>
  <c r="M88" i="33"/>
  <c r="N88" i="33"/>
  <c r="J89" i="33"/>
  <c r="K89" i="33"/>
  <c r="L89" i="33"/>
  <c r="M89" i="33"/>
  <c r="N89" i="33"/>
  <c r="J90" i="33"/>
  <c r="K90" i="33"/>
  <c r="L90" i="33"/>
  <c r="M90" i="33"/>
  <c r="N90" i="33"/>
  <c r="J91" i="33"/>
  <c r="K91" i="33"/>
  <c r="L91" i="33"/>
  <c r="M91" i="33"/>
  <c r="N91" i="33"/>
  <c r="J92" i="33"/>
  <c r="K92" i="33"/>
  <c r="L92" i="33"/>
  <c r="M92" i="33"/>
  <c r="N92" i="33"/>
  <c r="J93" i="33"/>
  <c r="K93" i="33"/>
  <c r="L93" i="33"/>
  <c r="M93" i="33"/>
  <c r="N93" i="33"/>
  <c r="J94" i="33"/>
  <c r="K94" i="33"/>
  <c r="L94" i="33"/>
  <c r="M94" i="33"/>
  <c r="N94" i="33"/>
  <c r="J95" i="33"/>
  <c r="K95" i="33"/>
  <c r="L95" i="33"/>
  <c r="M95" i="33"/>
  <c r="N95" i="33"/>
  <c r="J96" i="33"/>
  <c r="K96" i="33"/>
  <c r="L96" i="33"/>
  <c r="M96" i="33"/>
  <c r="N96" i="33"/>
  <c r="J99" i="33"/>
  <c r="K99" i="33"/>
  <c r="L99" i="33"/>
  <c r="M99" i="33"/>
  <c r="N99" i="33"/>
  <c r="J72" i="33"/>
  <c r="K72" i="33"/>
  <c r="L72" i="33"/>
  <c r="M72" i="33"/>
  <c r="N72" i="33"/>
  <c r="J42" i="33"/>
  <c r="K42" i="33"/>
  <c r="L42" i="33"/>
  <c r="M42" i="33"/>
  <c r="J43" i="33"/>
  <c r="K43" i="33"/>
  <c r="L43" i="33"/>
  <c r="M43" i="33"/>
  <c r="J44" i="33"/>
  <c r="K44" i="33"/>
  <c r="L44" i="33"/>
  <c r="M44" i="33"/>
  <c r="J45" i="33"/>
  <c r="K45" i="33"/>
  <c r="L45" i="33"/>
  <c r="M45" i="33"/>
  <c r="J46" i="33"/>
  <c r="K46" i="33"/>
  <c r="L46" i="33"/>
  <c r="M46" i="33"/>
  <c r="J47" i="33"/>
  <c r="K47" i="33"/>
  <c r="L47" i="33"/>
  <c r="M47" i="33"/>
  <c r="J48" i="33"/>
  <c r="K48" i="33"/>
  <c r="L48" i="33"/>
  <c r="M48" i="33"/>
  <c r="J49" i="33"/>
  <c r="K49" i="33"/>
  <c r="L49" i="33"/>
  <c r="M49" i="33"/>
  <c r="J50" i="33"/>
  <c r="K50" i="33"/>
  <c r="L50" i="33"/>
  <c r="M50" i="33"/>
  <c r="J51" i="33"/>
  <c r="K51" i="33"/>
  <c r="L51" i="33"/>
  <c r="M51" i="33"/>
  <c r="J52" i="33"/>
  <c r="K52" i="33"/>
  <c r="L52" i="33"/>
  <c r="M52" i="33"/>
  <c r="J53" i="33"/>
  <c r="K53" i="33"/>
  <c r="L53" i="33"/>
  <c r="M53" i="33"/>
  <c r="J54" i="33"/>
  <c r="K54" i="33"/>
  <c r="L54" i="33"/>
  <c r="M54" i="33"/>
  <c r="J55" i="33"/>
  <c r="K55" i="33"/>
  <c r="L55" i="33"/>
  <c r="M55" i="33"/>
  <c r="J56" i="33"/>
  <c r="K56" i="33"/>
  <c r="L56" i="33"/>
  <c r="M56" i="33"/>
  <c r="J57" i="33"/>
  <c r="K57" i="33"/>
  <c r="L57" i="33"/>
  <c r="M57" i="33"/>
  <c r="J58" i="33"/>
  <c r="K58" i="33"/>
  <c r="L58" i="33"/>
  <c r="M58" i="33"/>
  <c r="J59" i="33"/>
  <c r="K59" i="33"/>
  <c r="L59" i="33"/>
  <c r="M59" i="33"/>
  <c r="J60" i="33"/>
  <c r="K60" i="33"/>
  <c r="L60" i="33"/>
  <c r="M60" i="33"/>
  <c r="J61" i="33"/>
  <c r="K61" i="33"/>
  <c r="L61" i="33"/>
  <c r="M61" i="33"/>
  <c r="J62" i="33"/>
  <c r="K62" i="33"/>
  <c r="L62" i="33"/>
  <c r="M62" i="33"/>
  <c r="J63" i="33"/>
  <c r="K63" i="33"/>
  <c r="L63" i="33"/>
  <c r="M63" i="33"/>
  <c r="J64" i="33"/>
  <c r="K64" i="33"/>
  <c r="L64" i="33"/>
  <c r="M64" i="33"/>
  <c r="J65" i="33"/>
  <c r="K65" i="33"/>
  <c r="L65" i="33"/>
  <c r="M65" i="33"/>
  <c r="J68" i="33"/>
  <c r="K68" i="33"/>
  <c r="L68" i="33"/>
  <c r="M68" i="33"/>
  <c r="L41" i="33"/>
  <c r="M41" i="33"/>
  <c r="K35" i="33"/>
  <c r="K36" i="33" s="1"/>
  <c r="L35" i="33"/>
  <c r="L36" i="33" s="1"/>
  <c r="L67" i="33" s="1"/>
  <c r="J73" i="32"/>
  <c r="K73" i="32"/>
  <c r="L73" i="32"/>
  <c r="M73" i="32"/>
  <c r="J74" i="32"/>
  <c r="K74" i="32"/>
  <c r="L74" i="32"/>
  <c r="M74" i="32"/>
  <c r="J75" i="32"/>
  <c r="K75" i="32"/>
  <c r="L75" i="32"/>
  <c r="M75" i="32"/>
  <c r="J76" i="32"/>
  <c r="K76" i="32"/>
  <c r="L76" i="32"/>
  <c r="M76" i="32"/>
  <c r="J77" i="32"/>
  <c r="K77" i="32"/>
  <c r="L77" i="32"/>
  <c r="M77" i="32"/>
  <c r="J78" i="32"/>
  <c r="K78" i="32"/>
  <c r="L78" i="32"/>
  <c r="M78" i="32"/>
  <c r="J79" i="32"/>
  <c r="K79" i="32"/>
  <c r="L79" i="32"/>
  <c r="M79" i="32"/>
  <c r="J80" i="32"/>
  <c r="K80" i="32"/>
  <c r="L80" i="32"/>
  <c r="M80" i="32"/>
  <c r="J81" i="32"/>
  <c r="K81" i="32"/>
  <c r="L81" i="32"/>
  <c r="M81" i="32"/>
  <c r="J82" i="32"/>
  <c r="K82" i="32"/>
  <c r="L82" i="32"/>
  <c r="M82" i="32"/>
  <c r="J83" i="32"/>
  <c r="K83" i="32"/>
  <c r="L83" i="32"/>
  <c r="M83" i="32"/>
  <c r="J84" i="32"/>
  <c r="K84" i="32"/>
  <c r="L84" i="32"/>
  <c r="M84" i="32"/>
  <c r="J85" i="32"/>
  <c r="K85" i="32"/>
  <c r="L85" i="32"/>
  <c r="M85" i="32"/>
  <c r="J86" i="32"/>
  <c r="K86" i="32"/>
  <c r="L86" i="32"/>
  <c r="M86" i="32"/>
  <c r="J87" i="32"/>
  <c r="K87" i="32"/>
  <c r="L87" i="32"/>
  <c r="M87" i="32"/>
  <c r="J88" i="32"/>
  <c r="K88" i="32"/>
  <c r="L88" i="32"/>
  <c r="M88" i="32"/>
  <c r="J89" i="32"/>
  <c r="K89" i="32"/>
  <c r="L89" i="32"/>
  <c r="M89" i="32"/>
  <c r="J90" i="32"/>
  <c r="K90" i="32"/>
  <c r="L90" i="32"/>
  <c r="M90" i="32"/>
  <c r="J91" i="32"/>
  <c r="K91" i="32"/>
  <c r="L91" i="32"/>
  <c r="M91" i="32"/>
  <c r="J92" i="32"/>
  <c r="K92" i="32"/>
  <c r="L92" i="32"/>
  <c r="M92" i="32"/>
  <c r="J93" i="32"/>
  <c r="K93" i="32"/>
  <c r="L93" i="32"/>
  <c r="M93" i="32"/>
  <c r="J94" i="32"/>
  <c r="K94" i="32"/>
  <c r="L94" i="32"/>
  <c r="M94" i="32"/>
  <c r="J95" i="32"/>
  <c r="K95" i="32"/>
  <c r="L95" i="32"/>
  <c r="M95" i="32"/>
  <c r="J96" i="32"/>
  <c r="K96" i="32"/>
  <c r="L96" i="32"/>
  <c r="M96" i="32"/>
  <c r="J99" i="32"/>
  <c r="K99" i="32"/>
  <c r="L99" i="32"/>
  <c r="M99" i="32"/>
  <c r="J72" i="32"/>
  <c r="K72" i="32"/>
  <c r="L72" i="32"/>
  <c r="M72" i="32"/>
  <c r="J42" i="32"/>
  <c r="K42" i="32"/>
  <c r="L42" i="32"/>
  <c r="J43" i="32"/>
  <c r="K43" i="32"/>
  <c r="L43" i="32"/>
  <c r="J44" i="32"/>
  <c r="K44" i="32"/>
  <c r="L44" i="32"/>
  <c r="J45" i="32"/>
  <c r="K45" i="32"/>
  <c r="L45" i="32"/>
  <c r="J46" i="32"/>
  <c r="K46" i="32"/>
  <c r="L46" i="32"/>
  <c r="J47" i="32"/>
  <c r="K47" i="32"/>
  <c r="L47" i="32"/>
  <c r="J48" i="32"/>
  <c r="K48" i="32"/>
  <c r="L48" i="32"/>
  <c r="J49" i="32"/>
  <c r="K49" i="32"/>
  <c r="L49" i="32"/>
  <c r="J50" i="32"/>
  <c r="K50" i="32"/>
  <c r="L50" i="32"/>
  <c r="J51" i="32"/>
  <c r="K51" i="32"/>
  <c r="L51" i="32"/>
  <c r="J52" i="32"/>
  <c r="K52" i="32"/>
  <c r="L52" i="32"/>
  <c r="J53" i="32"/>
  <c r="K53" i="32"/>
  <c r="L53" i="32"/>
  <c r="J54" i="32"/>
  <c r="K54" i="32"/>
  <c r="L54" i="32"/>
  <c r="J55" i="32"/>
  <c r="K55" i="32"/>
  <c r="L55" i="32"/>
  <c r="J56" i="32"/>
  <c r="K56" i="32"/>
  <c r="L56" i="32"/>
  <c r="J57" i="32"/>
  <c r="K57" i="32"/>
  <c r="L57" i="32"/>
  <c r="J58" i="32"/>
  <c r="K58" i="32"/>
  <c r="L58" i="32"/>
  <c r="J59" i="32"/>
  <c r="K59" i="32"/>
  <c r="L59" i="32"/>
  <c r="J60" i="32"/>
  <c r="K60" i="32"/>
  <c r="L60" i="32"/>
  <c r="J61" i="32"/>
  <c r="K61" i="32"/>
  <c r="L61" i="32"/>
  <c r="J62" i="32"/>
  <c r="K62" i="32"/>
  <c r="L62" i="32"/>
  <c r="J63" i="32"/>
  <c r="K63" i="32"/>
  <c r="L63" i="32"/>
  <c r="J64" i="32"/>
  <c r="K64" i="32"/>
  <c r="L64" i="32"/>
  <c r="J65" i="32"/>
  <c r="K65" i="32"/>
  <c r="L65" i="32"/>
  <c r="J68" i="32"/>
  <c r="K68" i="32"/>
  <c r="L68" i="32"/>
  <c r="K41" i="32"/>
  <c r="L41" i="32"/>
  <c r="K35" i="32"/>
  <c r="K66" i="32" s="1"/>
  <c r="L96" i="31"/>
  <c r="J73" i="31"/>
  <c r="K73" i="31"/>
  <c r="L73" i="31"/>
  <c r="M73" i="31"/>
  <c r="J74" i="31"/>
  <c r="K74" i="31"/>
  <c r="L74" i="31"/>
  <c r="M74" i="31"/>
  <c r="J75" i="31"/>
  <c r="K75" i="31"/>
  <c r="L75" i="31"/>
  <c r="M75" i="31"/>
  <c r="J76" i="31"/>
  <c r="K76" i="31"/>
  <c r="L76" i="31"/>
  <c r="M76" i="31"/>
  <c r="J77" i="31"/>
  <c r="K77" i="31"/>
  <c r="L77" i="31"/>
  <c r="M77" i="31"/>
  <c r="J78" i="31"/>
  <c r="K78" i="31"/>
  <c r="L78" i="31"/>
  <c r="M78" i="31"/>
  <c r="J79" i="31"/>
  <c r="K79" i="31"/>
  <c r="L79" i="31"/>
  <c r="M79" i="31"/>
  <c r="J80" i="31"/>
  <c r="K80" i="31"/>
  <c r="L80" i="31"/>
  <c r="M80" i="31"/>
  <c r="J81" i="31"/>
  <c r="K81" i="31"/>
  <c r="L81" i="31"/>
  <c r="M81" i="31"/>
  <c r="J82" i="31"/>
  <c r="K82" i="31"/>
  <c r="L82" i="31"/>
  <c r="M82" i="31"/>
  <c r="J83" i="31"/>
  <c r="K83" i="31"/>
  <c r="L83" i="31"/>
  <c r="M83" i="31"/>
  <c r="J84" i="31"/>
  <c r="K84" i="31"/>
  <c r="L84" i="31"/>
  <c r="M84" i="31"/>
  <c r="J85" i="31"/>
  <c r="K85" i="31"/>
  <c r="L85" i="31"/>
  <c r="M85" i="31"/>
  <c r="J86" i="31"/>
  <c r="K86" i="31"/>
  <c r="L86" i="31"/>
  <c r="M86" i="31"/>
  <c r="J87" i="31"/>
  <c r="K87" i="31"/>
  <c r="L87" i="31"/>
  <c r="M87" i="31"/>
  <c r="J88" i="31"/>
  <c r="K88" i="31"/>
  <c r="L88" i="31"/>
  <c r="M88" i="31"/>
  <c r="J89" i="31"/>
  <c r="K89" i="31"/>
  <c r="L89" i="31"/>
  <c r="M89" i="31"/>
  <c r="J90" i="31"/>
  <c r="K90" i="31"/>
  <c r="L90" i="31"/>
  <c r="M90" i="31"/>
  <c r="J91" i="31"/>
  <c r="K91" i="31"/>
  <c r="L91" i="31"/>
  <c r="M91" i="31"/>
  <c r="J92" i="31"/>
  <c r="K92" i="31"/>
  <c r="L92" i="31"/>
  <c r="M92" i="31"/>
  <c r="J93" i="31"/>
  <c r="K93" i="31"/>
  <c r="L93" i="31"/>
  <c r="M93" i="31"/>
  <c r="J94" i="31"/>
  <c r="K94" i="31"/>
  <c r="L94" i="31"/>
  <c r="M94" i="31"/>
  <c r="J95" i="31"/>
  <c r="K95" i="31"/>
  <c r="L95" i="31"/>
  <c r="M95" i="31"/>
  <c r="J96" i="31"/>
  <c r="K96" i="31"/>
  <c r="M96" i="31"/>
  <c r="J99" i="31"/>
  <c r="K99" i="31"/>
  <c r="L99" i="31"/>
  <c r="M99" i="31"/>
  <c r="J72" i="31"/>
  <c r="K72" i="31"/>
  <c r="L72" i="31"/>
  <c r="M72" i="31"/>
  <c r="J42" i="31"/>
  <c r="K42" i="31"/>
  <c r="L42" i="31"/>
  <c r="J43" i="31"/>
  <c r="K43" i="31"/>
  <c r="L43" i="31"/>
  <c r="J44" i="31"/>
  <c r="K44" i="31"/>
  <c r="L44" i="31"/>
  <c r="J45" i="31"/>
  <c r="K45" i="31"/>
  <c r="L45" i="31"/>
  <c r="J46" i="31"/>
  <c r="K46" i="31"/>
  <c r="L46" i="31"/>
  <c r="J47" i="31"/>
  <c r="K47" i="31"/>
  <c r="L47" i="31"/>
  <c r="J48" i="31"/>
  <c r="K48" i="31"/>
  <c r="L48" i="31"/>
  <c r="J49" i="31"/>
  <c r="K49" i="31"/>
  <c r="L49" i="31"/>
  <c r="J50" i="31"/>
  <c r="K50" i="31"/>
  <c r="L50" i="31"/>
  <c r="J51" i="31"/>
  <c r="K51" i="31"/>
  <c r="L51" i="31"/>
  <c r="J52" i="31"/>
  <c r="K52" i="31"/>
  <c r="L52" i="31"/>
  <c r="J53" i="31"/>
  <c r="K53" i="31"/>
  <c r="L53" i="31"/>
  <c r="J54" i="31"/>
  <c r="K54" i="31"/>
  <c r="L54" i="31"/>
  <c r="J55" i="31"/>
  <c r="K55" i="31"/>
  <c r="L55" i="31"/>
  <c r="J56" i="31"/>
  <c r="K56" i="31"/>
  <c r="L56" i="31"/>
  <c r="J57" i="31"/>
  <c r="K57" i="31"/>
  <c r="L57" i="31"/>
  <c r="J58" i="31"/>
  <c r="K58" i="31"/>
  <c r="L58" i="31"/>
  <c r="J59" i="31"/>
  <c r="K59" i="31"/>
  <c r="L59" i="31"/>
  <c r="J60" i="31"/>
  <c r="K60" i="31"/>
  <c r="L60" i="31"/>
  <c r="J61" i="31"/>
  <c r="K61" i="31"/>
  <c r="L61" i="31"/>
  <c r="J62" i="31"/>
  <c r="K62" i="31"/>
  <c r="L62" i="31"/>
  <c r="J63" i="31"/>
  <c r="K63" i="31"/>
  <c r="L63" i="31"/>
  <c r="J64" i="31"/>
  <c r="K64" i="31"/>
  <c r="L64" i="31"/>
  <c r="J65" i="31"/>
  <c r="K65" i="31"/>
  <c r="L65" i="31"/>
  <c r="J68" i="31"/>
  <c r="K68" i="31"/>
  <c r="L68" i="31"/>
  <c r="K41" i="31"/>
  <c r="L41" i="31"/>
  <c r="K35" i="31"/>
  <c r="K36" i="31" s="1"/>
  <c r="J73" i="30"/>
  <c r="K73" i="30"/>
  <c r="L73" i="30"/>
  <c r="M73" i="30"/>
  <c r="J74" i="30"/>
  <c r="K74" i="30"/>
  <c r="L74" i="30"/>
  <c r="M74" i="30"/>
  <c r="J75" i="30"/>
  <c r="K75" i="30"/>
  <c r="L75" i="30"/>
  <c r="M75" i="30"/>
  <c r="J76" i="30"/>
  <c r="K76" i="30"/>
  <c r="L76" i="30"/>
  <c r="M76" i="30"/>
  <c r="J77" i="30"/>
  <c r="K77" i="30"/>
  <c r="L77" i="30"/>
  <c r="M77" i="30"/>
  <c r="J78" i="30"/>
  <c r="K78" i="30"/>
  <c r="L78" i="30"/>
  <c r="M78" i="30"/>
  <c r="J79" i="30"/>
  <c r="K79" i="30"/>
  <c r="L79" i="30"/>
  <c r="M79" i="30"/>
  <c r="J80" i="30"/>
  <c r="K80" i="30"/>
  <c r="L80" i="30"/>
  <c r="M80" i="30"/>
  <c r="J81" i="30"/>
  <c r="K81" i="30"/>
  <c r="L81" i="30"/>
  <c r="M81" i="30"/>
  <c r="J82" i="30"/>
  <c r="K82" i="30"/>
  <c r="L82" i="30"/>
  <c r="M82" i="30"/>
  <c r="J83" i="30"/>
  <c r="K83" i="30"/>
  <c r="L83" i="30"/>
  <c r="M83" i="30"/>
  <c r="J84" i="30"/>
  <c r="K84" i="30"/>
  <c r="L84" i="30"/>
  <c r="M84" i="30"/>
  <c r="J85" i="30"/>
  <c r="K85" i="30"/>
  <c r="L85" i="30"/>
  <c r="M85" i="30"/>
  <c r="J86" i="30"/>
  <c r="K86" i="30"/>
  <c r="L86" i="30"/>
  <c r="M86" i="30"/>
  <c r="J87" i="30"/>
  <c r="K87" i="30"/>
  <c r="L87" i="30"/>
  <c r="M87" i="30"/>
  <c r="J88" i="30"/>
  <c r="K88" i="30"/>
  <c r="L88" i="30"/>
  <c r="M88" i="30"/>
  <c r="J89" i="30"/>
  <c r="K89" i="30"/>
  <c r="L89" i="30"/>
  <c r="M89" i="30"/>
  <c r="J90" i="30"/>
  <c r="K90" i="30"/>
  <c r="L90" i="30"/>
  <c r="M90" i="30"/>
  <c r="J91" i="30"/>
  <c r="K91" i="30"/>
  <c r="L91" i="30"/>
  <c r="M91" i="30"/>
  <c r="J92" i="30"/>
  <c r="K92" i="30"/>
  <c r="L92" i="30"/>
  <c r="M92" i="30"/>
  <c r="J93" i="30"/>
  <c r="K93" i="30"/>
  <c r="L93" i="30"/>
  <c r="M93" i="30"/>
  <c r="J94" i="30"/>
  <c r="K94" i="30"/>
  <c r="L94" i="30"/>
  <c r="M94" i="30"/>
  <c r="J95" i="30"/>
  <c r="K95" i="30"/>
  <c r="L95" i="30"/>
  <c r="M95" i="30"/>
  <c r="J96" i="30"/>
  <c r="K96" i="30"/>
  <c r="L96" i="30"/>
  <c r="M96" i="30"/>
  <c r="J99" i="30"/>
  <c r="K99" i="30"/>
  <c r="L99" i="30"/>
  <c r="M99" i="30"/>
  <c r="J72" i="30"/>
  <c r="K72" i="30"/>
  <c r="L72" i="30"/>
  <c r="M72" i="30"/>
  <c r="K42" i="30"/>
  <c r="L42" i="30"/>
  <c r="K43" i="30"/>
  <c r="L43" i="30"/>
  <c r="K44" i="30"/>
  <c r="L44" i="30"/>
  <c r="K45" i="30"/>
  <c r="L45" i="30"/>
  <c r="K46" i="30"/>
  <c r="L46" i="30"/>
  <c r="K47" i="30"/>
  <c r="L47" i="30"/>
  <c r="K48" i="30"/>
  <c r="L48" i="30"/>
  <c r="K49" i="30"/>
  <c r="L49" i="30"/>
  <c r="K50" i="30"/>
  <c r="L50" i="30"/>
  <c r="K51" i="30"/>
  <c r="L51" i="30"/>
  <c r="K52" i="30"/>
  <c r="L52" i="30"/>
  <c r="K53" i="30"/>
  <c r="L53" i="30"/>
  <c r="K54" i="30"/>
  <c r="L54" i="30"/>
  <c r="K55" i="30"/>
  <c r="L55" i="30"/>
  <c r="K56" i="30"/>
  <c r="L56" i="30"/>
  <c r="K57" i="30"/>
  <c r="L57" i="30"/>
  <c r="K58" i="30"/>
  <c r="L58" i="30"/>
  <c r="K59" i="30"/>
  <c r="L59" i="30"/>
  <c r="K60" i="30"/>
  <c r="L60" i="30"/>
  <c r="K61" i="30"/>
  <c r="L61" i="30"/>
  <c r="K62" i="30"/>
  <c r="L62" i="30"/>
  <c r="K63" i="30"/>
  <c r="L63" i="30"/>
  <c r="K64" i="30"/>
  <c r="L64" i="30"/>
  <c r="K65" i="30"/>
  <c r="L65" i="30"/>
  <c r="K68" i="30"/>
  <c r="L68" i="30"/>
  <c r="K41" i="30"/>
  <c r="L41" i="30"/>
  <c r="K35" i="30"/>
  <c r="K36" i="30" s="1"/>
  <c r="K67" i="30" s="1"/>
  <c r="L35" i="30"/>
  <c r="J73" i="29"/>
  <c r="K73" i="29"/>
  <c r="L73" i="29"/>
  <c r="M73" i="29"/>
  <c r="J74" i="29"/>
  <c r="K74" i="29"/>
  <c r="L74" i="29"/>
  <c r="M74" i="29"/>
  <c r="J75" i="29"/>
  <c r="K75" i="29"/>
  <c r="L75" i="29"/>
  <c r="M75" i="29"/>
  <c r="J76" i="29"/>
  <c r="K76" i="29"/>
  <c r="L76" i="29"/>
  <c r="M76" i="29"/>
  <c r="J77" i="29"/>
  <c r="K77" i="29"/>
  <c r="L77" i="29"/>
  <c r="M77" i="29"/>
  <c r="J78" i="29"/>
  <c r="K78" i="29"/>
  <c r="L78" i="29"/>
  <c r="M78" i="29"/>
  <c r="J79" i="29"/>
  <c r="K79" i="29"/>
  <c r="L79" i="29"/>
  <c r="M79" i="29"/>
  <c r="J80" i="29"/>
  <c r="K80" i="29"/>
  <c r="L80" i="29"/>
  <c r="M80" i="29"/>
  <c r="J81" i="29"/>
  <c r="K81" i="29"/>
  <c r="L81" i="29"/>
  <c r="M81" i="29"/>
  <c r="J82" i="29"/>
  <c r="K82" i="29"/>
  <c r="L82" i="29"/>
  <c r="M82" i="29"/>
  <c r="J83" i="29"/>
  <c r="K83" i="29"/>
  <c r="L83" i="29"/>
  <c r="M83" i="29"/>
  <c r="J84" i="29"/>
  <c r="K84" i="29"/>
  <c r="L84" i="29"/>
  <c r="M84" i="29"/>
  <c r="J85" i="29"/>
  <c r="K85" i="29"/>
  <c r="L85" i="29"/>
  <c r="M85" i="29"/>
  <c r="J86" i="29"/>
  <c r="K86" i="29"/>
  <c r="L86" i="29"/>
  <c r="M86" i="29"/>
  <c r="J87" i="29"/>
  <c r="K87" i="29"/>
  <c r="L87" i="29"/>
  <c r="M87" i="29"/>
  <c r="J88" i="29"/>
  <c r="K88" i="29"/>
  <c r="L88" i="29"/>
  <c r="M88" i="29"/>
  <c r="J89" i="29"/>
  <c r="K89" i="29"/>
  <c r="L89" i="29"/>
  <c r="M89" i="29"/>
  <c r="J90" i="29"/>
  <c r="K90" i="29"/>
  <c r="L90" i="29"/>
  <c r="M90" i="29"/>
  <c r="J91" i="29"/>
  <c r="K91" i="29"/>
  <c r="L91" i="29"/>
  <c r="M91" i="29"/>
  <c r="J92" i="29"/>
  <c r="K92" i="29"/>
  <c r="L92" i="29"/>
  <c r="M92" i="29"/>
  <c r="J93" i="29"/>
  <c r="K93" i="29"/>
  <c r="L93" i="29"/>
  <c r="M93" i="29"/>
  <c r="J94" i="29"/>
  <c r="K94" i="29"/>
  <c r="L94" i="29"/>
  <c r="M94" i="29"/>
  <c r="J95" i="29"/>
  <c r="K95" i="29"/>
  <c r="L95" i="29"/>
  <c r="M95" i="29"/>
  <c r="J96" i="29"/>
  <c r="K96" i="29"/>
  <c r="L96" i="29"/>
  <c r="M96" i="29"/>
  <c r="J99" i="29"/>
  <c r="K99" i="29"/>
  <c r="L99" i="29"/>
  <c r="M99" i="29"/>
  <c r="J72" i="29"/>
  <c r="K72" i="29"/>
  <c r="L72" i="29"/>
  <c r="M72" i="29"/>
  <c r="J42" i="29"/>
  <c r="K42" i="29"/>
  <c r="L42" i="29"/>
  <c r="J43" i="29"/>
  <c r="K43" i="29"/>
  <c r="L43" i="29"/>
  <c r="J44" i="29"/>
  <c r="K44" i="29"/>
  <c r="L44" i="29"/>
  <c r="J45" i="29"/>
  <c r="K45" i="29"/>
  <c r="L45" i="29"/>
  <c r="J46" i="29"/>
  <c r="K46" i="29"/>
  <c r="L46" i="29"/>
  <c r="J47" i="29"/>
  <c r="K47" i="29"/>
  <c r="L47" i="29"/>
  <c r="J48" i="29"/>
  <c r="K48" i="29"/>
  <c r="L48" i="29"/>
  <c r="J49" i="29"/>
  <c r="K49" i="29"/>
  <c r="L49" i="29"/>
  <c r="J50" i="29"/>
  <c r="K50" i="29"/>
  <c r="L50" i="29"/>
  <c r="J51" i="29"/>
  <c r="K51" i="29"/>
  <c r="L51" i="29"/>
  <c r="J52" i="29"/>
  <c r="K52" i="29"/>
  <c r="L52" i="29"/>
  <c r="J53" i="29"/>
  <c r="K53" i="29"/>
  <c r="L53" i="29"/>
  <c r="J54" i="29"/>
  <c r="K54" i="29"/>
  <c r="L54" i="29"/>
  <c r="J55" i="29"/>
  <c r="K55" i="29"/>
  <c r="L55" i="29"/>
  <c r="J56" i="29"/>
  <c r="K56" i="29"/>
  <c r="L56" i="29"/>
  <c r="J57" i="29"/>
  <c r="K57" i="29"/>
  <c r="L57" i="29"/>
  <c r="J58" i="29"/>
  <c r="K58" i="29"/>
  <c r="L58" i="29"/>
  <c r="J59" i="29"/>
  <c r="K59" i="29"/>
  <c r="L59" i="29"/>
  <c r="J60" i="29"/>
  <c r="K60" i="29"/>
  <c r="L60" i="29"/>
  <c r="J61" i="29"/>
  <c r="K61" i="29"/>
  <c r="L61" i="29"/>
  <c r="J62" i="29"/>
  <c r="K62" i="29"/>
  <c r="L62" i="29"/>
  <c r="J63" i="29"/>
  <c r="K63" i="29"/>
  <c r="L63" i="29"/>
  <c r="J64" i="29"/>
  <c r="K64" i="29"/>
  <c r="L64" i="29"/>
  <c r="J65" i="29"/>
  <c r="K65" i="29"/>
  <c r="L65" i="29"/>
  <c r="J68" i="29"/>
  <c r="K68" i="29"/>
  <c r="L68" i="29"/>
  <c r="K41" i="29"/>
  <c r="L41" i="29"/>
  <c r="K35" i="29"/>
  <c r="K36" i="29" s="1"/>
  <c r="K67" i="29" s="1"/>
  <c r="J73" i="65"/>
  <c r="K73" i="65"/>
  <c r="L73" i="65"/>
  <c r="M73" i="65"/>
  <c r="J74" i="65"/>
  <c r="K74" i="65"/>
  <c r="L74" i="65"/>
  <c r="M74" i="65"/>
  <c r="J75" i="65"/>
  <c r="K75" i="65"/>
  <c r="L75" i="65"/>
  <c r="M75" i="65"/>
  <c r="J76" i="65"/>
  <c r="K76" i="65"/>
  <c r="L76" i="65"/>
  <c r="M76" i="65"/>
  <c r="J77" i="65"/>
  <c r="K77" i="65"/>
  <c r="L77" i="65"/>
  <c r="M77" i="65"/>
  <c r="J78" i="65"/>
  <c r="K78" i="65"/>
  <c r="L78" i="65"/>
  <c r="M78" i="65"/>
  <c r="J79" i="65"/>
  <c r="K79" i="65"/>
  <c r="L79" i="65"/>
  <c r="M79" i="65"/>
  <c r="J80" i="65"/>
  <c r="K80" i="65"/>
  <c r="L80" i="65"/>
  <c r="M80" i="65"/>
  <c r="J81" i="65"/>
  <c r="K81" i="65"/>
  <c r="L81" i="65"/>
  <c r="M81" i="65"/>
  <c r="J82" i="65"/>
  <c r="K82" i="65"/>
  <c r="L82" i="65"/>
  <c r="M82" i="65"/>
  <c r="J83" i="65"/>
  <c r="K83" i="65"/>
  <c r="L83" i="65"/>
  <c r="M83" i="65"/>
  <c r="J84" i="65"/>
  <c r="K84" i="65"/>
  <c r="L84" i="65"/>
  <c r="M84" i="65"/>
  <c r="J85" i="65"/>
  <c r="K85" i="65"/>
  <c r="L85" i="65"/>
  <c r="M85" i="65"/>
  <c r="J86" i="65"/>
  <c r="K86" i="65"/>
  <c r="L86" i="65"/>
  <c r="M86" i="65"/>
  <c r="J87" i="65"/>
  <c r="K87" i="65"/>
  <c r="L87" i="65"/>
  <c r="M87" i="65"/>
  <c r="J88" i="65"/>
  <c r="K88" i="65"/>
  <c r="L88" i="65"/>
  <c r="M88" i="65"/>
  <c r="J89" i="65"/>
  <c r="K89" i="65"/>
  <c r="L89" i="65"/>
  <c r="M89" i="65"/>
  <c r="J90" i="65"/>
  <c r="K90" i="65"/>
  <c r="L90" i="65"/>
  <c r="M90" i="65"/>
  <c r="J91" i="65"/>
  <c r="K91" i="65"/>
  <c r="L91" i="65"/>
  <c r="M91" i="65"/>
  <c r="J92" i="65"/>
  <c r="K92" i="65"/>
  <c r="L92" i="65"/>
  <c r="M92" i="65"/>
  <c r="J93" i="65"/>
  <c r="K93" i="65"/>
  <c r="L93" i="65"/>
  <c r="M93" i="65"/>
  <c r="J94" i="65"/>
  <c r="K94" i="65"/>
  <c r="L94" i="65"/>
  <c r="M94" i="65"/>
  <c r="J95" i="65"/>
  <c r="K95" i="65"/>
  <c r="L95" i="65"/>
  <c r="M95" i="65"/>
  <c r="J96" i="65"/>
  <c r="K96" i="65"/>
  <c r="L96" i="65"/>
  <c r="M96" i="65"/>
  <c r="J99" i="65"/>
  <c r="K99" i="65"/>
  <c r="L99" i="65"/>
  <c r="M99" i="65"/>
  <c r="J72" i="65"/>
  <c r="K72" i="65"/>
  <c r="L72" i="65"/>
  <c r="M72" i="65"/>
  <c r="J42" i="65"/>
  <c r="K42" i="65"/>
  <c r="L42" i="65"/>
  <c r="J43" i="65"/>
  <c r="K43" i="65"/>
  <c r="L43" i="65"/>
  <c r="J44" i="65"/>
  <c r="K44" i="65"/>
  <c r="L44" i="65"/>
  <c r="J45" i="65"/>
  <c r="K45" i="65"/>
  <c r="L45" i="65"/>
  <c r="J46" i="65"/>
  <c r="K46" i="65"/>
  <c r="L46" i="65"/>
  <c r="J47" i="65"/>
  <c r="K47" i="65"/>
  <c r="L47" i="65"/>
  <c r="J48" i="65"/>
  <c r="K48" i="65"/>
  <c r="L48" i="65"/>
  <c r="J49" i="65"/>
  <c r="K49" i="65"/>
  <c r="L49" i="65"/>
  <c r="J50" i="65"/>
  <c r="K50" i="65"/>
  <c r="L50" i="65"/>
  <c r="J51" i="65"/>
  <c r="K51" i="65"/>
  <c r="L51" i="65"/>
  <c r="J52" i="65"/>
  <c r="K52" i="65"/>
  <c r="L52" i="65"/>
  <c r="J53" i="65"/>
  <c r="K53" i="65"/>
  <c r="L53" i="65"/>
  <c r="J54" i="65"/>
  <c r="K54" i="65"/>
  <c r="L54" i="65"/>
  <c r="J55" i="65"/>
  <c r="K55" i="65"/>
  <c r="L55" i="65"/>
  <c r="J56" i="65"/>
  <c r="K56" i="65"/>
  <c r="L56" i="65"/>
  <c r="J57" i="65"/>
  <c r="K57" i="65"/>
  <c r="L57" i="65"/>
  <c r="J58" i="65"/>
  <c r="K58" i="65"/>
  <c r="L58" i="65"/>
  <c r="J59" i="65"/>
  <c r="K59" i="65"/>
  <c r="L59" i="65"/>
  <c r="J60" i="65"/>
  <c r="K60" i="65"/>
  <c r="L60" i="65"/>
  <c r="J61" i="65"/>
  <c r="K61" i="65"/>
  <c r="L61" i="65"/>
  <c r="J62" i="65"/>
  <c r="K62" i="65"/>
  <c r="L62" i="65"/>
  <c r="J63" i="65"/>
  <c r="K63" i="65"/>
  <c r="L63" i="65"/>
  <c r="J64" i="65"/>
  <c r="K64" i="65"/>
  <c r="L64" i="65"/>
  <c r="J65" i="65"/>
  <c r="K65" i="65"/>
  <c r="L65" i="65"/>
  <c r="J68" i="65"/>
  <c r="K68" i="65"/>
  <c r="L68" i="65"/>
  <c r="K41" i="65"/>
  <c r="L41" i="65"/>
  <c r="K35" i="65"/>
  <c r="K36" i="65" s="1"/>
  <c r="L35" i="65"/>
  <c r="J73" i="27"/>
  <c r="K73" i="27"/>
  <c r="L73" i="27"/>
  <c r="M73" i="27"/>
  <c r="J74" i="27"/>
  <c r="K74" i="27"/>
  <c r="L74" i="27"/>
  <c r="M74" i="27"/>
  <c r="J75" i="27"/>
  <c r="K75" i="27"/>
  <c r="L75" i="27"/>
  <c r="M75" i="27"/>
  <c r="J76" i="27"/>
  <c r="K76" i="27"/>
  <c r="L76" i="27"/>
  <c r="M76" i="27"/>
  <c r="J77" i="27"/>
  <c r="K77" i="27"/>
  <c r="L77" i="27"/>
  <c r="M77" i="27"/>
  <c r="J78" i="27"/>
  <c r="K78" i="27"/>
  <c r="L78" i="27"/>
  <c r="M78" i="27"/>
  <c r="J79" i="27"/>
  <c r="K79" i="27"/>
  <c r="L79" i="27"/>
  <c r="M79" i="27"/>
  <c r="J80" i="27"/>
  <c r="K80" i="27"/>
  <c r="L80" i="27"/>
  <c r="M80" i="27"/>
  <c r="J81" i="27"/>
  <c r="K81" i="27"/>
  <c r="L81" i="27"/>
  <c r="M81" i="27"/>
  <c r="J82" i="27"/>
  <c r="K82" i="27"/>
  <c r="L82" i="27"/>
  <c r="M82" i="27"/>
  <c r="J83" i="27"/>
  <c r="K83" i="27"/>
  <c r="L83" i="27"/>
  <c r="M83" i="27"/>
  <c r="J84" i="27"/>
  <c r="K84" i="27"/>
  <c r="L84" i="27"/>
  <c r="M84" i="27"/>
  <c r="J85" i="27"/>
  <c r="K85" i="27"/>
  <c r="L85" i="27"/>
  <c r="M85" i="27"/>
  <c r="J86" i="27"/>
  <c r="K86" i="27"/>
  <c r="L86" i="27"/>
  <c r="M86" i="27"/>
  <c r="J87" i="27"/>
  <c r="K87" i="27"/>
  <c r="L87" i="27"/>
  <c r="M87" i="27"/>
  <c r="J88" i="27"/>
  <c r="K88" i="27"/>
  <c r="L88" i="27"/>
  <c r="M88" i="27"/>
  <c r="J89" i="27"/>
  <c r="K89" i="27"/>
  <c r="L89" i="27"/>
  <c r="M89" i="27"/>
  <c r="J90" i="27"/>
  <c r="K90" i="27"/>
  <c r="L90" i="27"/>
  <c r="M90" i="27"/>
  <c r="J91" i="27"/>
  <c r="K91" i="27"/>
  <c r="L91" i="27"/>
  <c r="M91" i="27"/>
  <c r="J92" i="27"/>
  <c r="K92" i="27"/>
  <c r="L92" i="27"/>
  <c r="M92" i="27"/>
  <c r="J93" i="27"/>
  <c r="K93" i="27"/>
  <c r="L93" i="27"/>
  <c r="M93" i="27"/>
  <c r="J94" i="27"/>
  <c r="K94" i="27"/>
  <c r="L94" i="27"/>
  <c r="M94" i="27"/>
  <c r="J95" i="27"/>
  <c r="K95" i="27"/>
  <c r="L95" i="27"/>
  <c r="M95" i="27"/>
  <c r="J96" i="27"/>
  <c r="K96" i="27"/>
  <c r="L96" i="27"/>
  <c r="M96" i="27"/>
  <c r="J99" i="27"/>
  <c r="K99" i="27"/>
  <c r="L99" i="27"/>
  <c r="M99" i="27"/>
  <c r="J72" i="27"/>
  <c r="K72" i="27"/>
  <c r="L72" i="27"/>
  <c r="M72" i="27"/>
  <c r="J42" i="27"/>
  <c r="K42" i="27"/>
  <c r="L42" i="27"/>
  <c r="J43" i="27"/>
  <c r="K43" i="27"/>
  <c r="L43" i="27"/>
  <c r="J44" i="27"/>
  <c r="K44" i="27"/>
  <c r="L44" i="27"/>
  <c r="J45" i="27"/>
  <c r="K45" i="27"/>
  <c r="L45" i="27"/>
  <c r="J46" i="27"/>
  <c r="K46" i="27"/>
  <c r="L46" i="27"/>
  <c r="J47" i="27"/>
  <c r="K47" i="27"/>
  <c r="L47" i="27"/>
  <c r="J48" i="27"/>
  <c r="K48" i="27"/>
  <c r="L48" i="27"/>
  <c r="J49" i="27"/>
  <c r="K49" i="27"/>
  <c r="L49" i="27"/>
  <c r="J50" i="27"/>
  <c r="K50" i="27"/>
  <c r="L50" i="27"/>
  <c r="J51" i="27"/>
  <c r="K51" i="27"/>
  <c r="L51" i="27"/>
  <c r="J52" i="27"/>
  <c r="K52" i="27"/>
  <c r="L52" i="27"/>
  <c r="J53" i="27"/>
  <c r="K53" i="27"/>
  <c r="L53" i="27"/>
  <c r="J54" i="27"/>
  <c r="K54" i="27"/>
  <c r="L54" i="27"/>
  <c r="J55" i="27"/>
  <c r="K55" i="27"/>
  <c r="L55" i="27"/>
  <c r="J56" i="27"/>
  <c r="K56" i="27"/>
  <c r="L56" i="27"/>
  <c r="J57" i="27"/>
  <c r="K57" i="27"/>
  <c r="L57" i="27"/>
  <c r="J58" i="27"/>
  <c r="K58" i="27"/>
  <c r="L58" i="27"/>
  <c r="J59" i="27"/>
  <c r="K59" i="27"/>
  <c r="L59" i="27"/>
  <c r="J60" i="27"/>
  <c r="K60" i="27"/>
  <c r="L60" i="27"/>
  <c r="J61" i="27"/>
  <c r="K61" i="27"/>
  <c r="L61" i="27"/>
  <c r="J62" i="27"/>
  <c r="K62" i="27"/>
  <c r="L62" i="27"/>
  <c r="J63" i="27"/>
  <c r="K63" i="27"/>
  <c r="L63" i="27"/>
  <c r="J64" i="27"/>
  <c r="K64" i="27"/>
  <c r="L64" i="27"/>
  <c r="J65" i="27"/>
  <c r="K65" i="27"/>
  <c r="L65" i="27"/>
  <c r="J68" i="27"/>
  <c r="K68" i="27"/>
  <c r="L68" i="27"/>
  <c r="K41" i="27"/>
  <c r="L41" i="27"/>
  <c r="K35" i="27"/>
  <c r="K36" i="27" s="1"/>
  <c r="K67" i="27" s="1"/>
  <c r="J50" i="58"/>
  <c r="K50" i="58"/>
  <c r="L50" i="58"/>
  <c r="M50" i="58"/>
  <c r="J51" i="58"/>
  <c r="K51" i="58"/>
  <c r="L51" i="58"/>
  <c r="M51" i="58"/>
  <c r="J52" i="58"/>
  <c r="K52" i="58"/>
  <c r="L52" i="58"/>
  <c r="M52" i="58"/>
  <c r="J53" i="58"/>
  <c r="K53" i="58"/>
  <c r="L53" i="58"/>
  <c r="M53" i="58"/>
  <c r="J54" i="58"/>
  <c r="K54" i="58"/>
  <c r="L54" i="58"/>
  <c r="M54" i="58"/>
  <c r="J55" i="58"/>
  <c r="K55" i="58"/>
  <c r="L55" i="58"/>
  <c r="M55" i="58"/>
  <c r="J56" i="58"/>
  <c r="K56" i="58"/>
  <c r="L56" i="58"/>
  <c r="M56" i="58"/>
  <c r="J58" i="58"/>
  <c r="K58" i="58"/>
  <c r="L58" i="58"/>
  <c r="M58" i="58"/>
  <c r="J59" i="58"/>
  <c r="K59" i="58"/>
  <c r="L59" i="58"/>
  <c r="M59" i="58"/>
  <c r="J60" i="58"/>
  <c r="K60" i="58"/>
  <c r="L60" i="58"/>
  <c r="M60" i="58"/>
  <c r="J61" i="58"/>
  <c r="K61" i="58"/>
  <c r="L61" i="58"/>
  <c r="M61" i="58"/>
  <c r="J62" i="58"/>
  <c r="K62" i="58"/>
  <c r="L62" i="58"/>
  <c r="M62" i="58"/>
  <c r="J65" i="58"/>
  <c r="K65" i="58"/>
  <c r="L65" i="58"/>
  <c r="M65" i="58"/>
  <c r="J49" i="58"/>
  <c r="K49" i="58"/>
  <c r="L49" i="58"/>
  <c r="M49" i="58"/>
  <c r="J30" i="58"/>
  <c r="K30" i="58"/>
  <c r="L30" i="58"/>
  <c r="J31" i="58"/>
  <c r="K31" i="58"/>
  <c r="L31" i="58"/>
  <c r="J32" i="58"/>
  <c r="K32" i="58"/>
  <c r="L32" i="58"/>
  <c r="J33" i="58"/>
  <c r="K33" i="58"/>
  <c r="L33" i="58"/>
  <c r="J34" i="58"/>
  <c r="K34" i="58"/>
  <c r="L34" i="58"/>
  <c r="J35" i="58"/>
  <c r="K35" i="58"/>
  <c r="L35" i="58"/>
  <c r="J36" i="58"/>
  <c r="K36" i="58"/>
  <c r="L36" i="58"/>
  <c r="J38" i="58"/>
  <c r="K38" i="58"/>
  <c r="L38" i="58"/>
  <c r="J39" i="58"/>
  <c r="K39" i="58"/>
  <c r="L39" i="58"/>
  <c r="J40" i="58"/>
  <c r="K40" i="58"/>
  <c r="L40" i="58"/>
  <c r="J41" i="58"/>
  <c r="K41" i="58"/>
  <c r="L41" i="58"/>
  <c r="J42" i="58"/>
  <c r="K42" i="58"/>
  <c r="L42" i="58"/>
  <c r="J45" i="58"/>
  <c r="K45" i="58"/>
  <c r="L45" i="58"/>
  <c r="K29" i="58"/>
  <c r="L29" i="58"/>
  <c r="K23" i="58"/>
  <c r="K17" i="58"/>
  <c r="K37" i="58" s="1"/>
  <c r="J50" i="45"/>
  <c r="K50" i="45"/>
  <c r="L50" i="45"/>
  <c r="M50" i="45"/>
  <c r="J51" i="45"/>
  <c r="K51" i="45"/>
  <c r="L51" i="45"/>
  <c r="M51" i="45"/>
  <c r="J52" i="45"/>
  <c r="K52" i="45"/>
  <c r="L52" i="45"/>
  <c r="M52" i="45"/>
  <c r="J53" i="45"/>
  <c r="K53" i="45"/>
  <c r="L53" i="45"/>
  <c r="M53" i="45"/>
  <c r="J54" i="45"/>
  <c r="K54" i="45"/>
  <c r="L54" i="45"/>
  <c r="M54" i="45"/>
  <c r="J55" i="45"/>
  <c r="K55" i="45"/>
  <c r="L55" i="45"/>
  <c r="M55" i="45"/>
  <c r="J56" i="45"/>
  <c r="K56" i="45"/>
  <c r="L56" i="45"/>
  <c r="M56" i="45"/>
  <c r="J58" i="45"/>
  <c r="K58" i="45"/>
  <c r="L58" i="45"/>
  <c r="M58" i="45"/>
  <c r="J59" i="45"/>
  <c r="K59" i="45"/>
  <c r="L59" i="45"/>
  <c r="M59" i="45"/>
  <c r="J60" i="45"/>
  <c r="K60" i="45"/>
  <c r="L60" i="45"/>
  <c r="M60" i="45"/>
  <c r="J61" i="45"/>
  <c r="K61" i="45"/>
  <c r="L61" i="45"/>
  <c r="M61" i="45"/>
  <c r="J62" i="45"/>
  <c r="K62" i="45"/>
  <c r="L62" i="45"/>
  <c r="M62" i="45"/>
  <c r="J65" i="45"/>
  <c r="K65" i="45"/>
  <c r="L65" i="45"/>
  <c r="M65" i="45"/>
  <c r="J49" i="45"/>
  <c r="K49" i="45"/>
  <c r="L49" i="45"/>
  <c r="M49" i="45"/>
  <c r="J45" i="45"/>
  <c r="K45" i="45"/>
  <c r="L45" i="45"/>
  <c r="J30" i="45"/>
  <c r="K30" i="45"/>
  <c r="L30" i="45"/>
  <c r="J31" i="45"/>
  <c r="K31" i="45"/>
  <c r="L31" i="45"/>
  <c r="J32" i="45"/>
  <c r="K32" i="45"/>
  <c r="L32" i="45"/>
  <c r="J33" i="45"/>
  <c r="K33" i="45"/>
  <c r="L33" i="45"/>
  <c r="J34" i="45"/>
  <c r="K34" i="45"/>
  <c r="L34" i="45"/>
  <c r="J35" i="45"/>
  <c r="K35" i="45"/>
  <c r="L35" i="45"/>
  <c r="J36" i="45"/>
  <c r="K36" i="45"/>
  <c r="L36" i="45"/>
  <c r="J38" i="45"/>
  <c r="K38" i="45"/>
  <c r="L38" i="45"/>
  <c r="J39" i="45"/>
  <c r="K39" i="45"/>
  <c r="L39" i="45"/>
  <c r="J40" i="45"/>
  <c r="K40" i="45"/>
  <c r="L40" i="45"/>
  <c r="J41" i="45"/>
  <c r="K41" i="45"/>
  <c r="L41" i="45"/>
  <c r="J42" i="45"/>
  <c r="K42" i="45"/>
  <c r="L42" i="45"/>
  <c r="K29" i="45"/>
  <c r="L29" i="45"/>
  <c r="K23" i="45"/>
  <c r="K43" i="45" s="1"/>
  <c r="L23" i="45"/>
  <c r="L43" i="45" s="1"/>
  <c r="K17" i="45"/>
  <c r="K37" i="45" s="1"/>
  <c r="J50" i="22"/>
  <c r="K50" i="22"/>
  <c r="L50" i="22"/>
  <c r="M50" i="22"/>
  <c r="J51" i="22"/>
  <c r="K51" i="22"/>
  <c r="L51" i="22"/>
  <c r="M51" i="22"/>
  <c r="J52" i="22"/>
  <c r="K52" i="22"/>
  <c r="L52" i="22"/>
  <c r="M52" i="22"/>
  <c r="J53" i="22"/>
  <c r="K53" i="22"/>
  <c r="L53" i="22"/>
  <c r="M53" i="22"/>
  <c r="J54" i="22"/>
  <c r="K54" i="22"/>
  <c r="L54" i="22"/>
  <c r="M54" i="22"/>
  <c r="J55" i="22"/>
  <c r="K55" i="22"/>
  <c r="L55" i="22"/>
  <c r="M55" i="22"/>
  <c r="J56" i="22"/>
  <c r="K56" i="22"/>
  <c r="L56" i="22"/>
  <c r="M56" i="22"/>
  <c r="J57" i="22"/>
  <c r="K57" i="22"/>
  <c r="L57" i="22"/>
  <c r="M57" i="22"/>
  <c r="J59" i="22"/>
  <c r="K59" i="22"/>
  <c r="L59" i="22"/>
  <c r="M59" i="22"/>
  <c r="J60" i="22"/>
  <c r="K60" i="22"/>
  <c r="L60" i="22"/>
  <c r="M60" i="22"/>
  <c r="J61" i="22"/>
  <c r="K61" i="22"/>
  <c r="L61" i="22"/>
  <c r="M61" i="22"/>
  <c r="J62" i="22"/>
  <c r="K62" i="22"/>
  <c r="L62" i="22"/>
  <c r="M62" i="22"/>
  <c r="J65" i="22"/>
  <c r="K65" i="22"/>
  <c r="L65" i="22"/>
  <c r="M65" i="22"/>
  <c r="J49" i="22"/>
  <c r="K49" i="22"/>
  <c r="L49" i="22"/>
  <c r="M49" i="22"/>
  <c r="K30" i="22"/>
  <c r="K31" i="22"/>
  <c r="K32" i="22"/>
  <c r="K33" i="22"/>
  <c r="K34" i="22"/>
  <c r="K35" i="22"/>
  <c r="K36" i="22"/>
  <c r="K37" i="22"/>
  <c r="K39" i="22"/>
  <c r="K40" i="22"/>
  <c r="K41" i="22"/>
  <c r="K42" i="22"/>
  <c r="K45" i="22"/>
  <c r="K29" i="22"/>
  <c r="M23" i="22"/>
  <c r="M24" i="22" s="1"/>
  <c r="N23" i="22"/>
  <c r="N24" i="22" s="1"/>
  <c r="O23" i="22"/>
  <c r="O24" i="22" s="1"/>
  <c r="P23" i="22"/>
  <c r="P24" i="22" s="1"/>
  <c r="Q23" i="22"/>
  <c r="Q24" i="22" s="1"/>
  <c r="R23" i="22"/>
  <c r="R24" i="22" s="1"/>
  <c r="S23" i="22"/>
  <c r="S24" i="22" s="1"/>
  <c r="T23" i="22"/>
  <c r="T24" i="22" s="1"/>
  <c r="U23" i="22"/>
  <c r="U24" i="22" s="1"/>
  <c r="V23" i="22"/>
  <c r="V24" i="22" s="1"/>
  <c r="W23" i="22"/>
  <c r="W24" i="22" s="1"/>
  <c r="X23" i="22"/>
  <c r="X24" i="22" s="1"/>
  <c r="Y23" i="22"/>
  <c r="Z23" i="22"/>
  <c r="AA23" i="22"/>
  <c r="Y24" i="22"/>
  <c r="H23" i="22"/>
  <c r="I23" i="22"/>
  <c r="J63" i="22" s="1"/>
  <c r="J23" i="22"/>
  <c r="J24" i="22" s="1"/>
  <c r="K23" i="22"/>
  <c r="K24" i="22" s="1"/>
  <c r="K44" i="22" s="1"/>
  <c r="L23" i="22"/>
  <c r="M63" i="22" s="1"/>
  <c r="C23" i="22"/>
  <c r="H18" i="22"/>
  <c r="I18" i="22"/>
  <c r="J58" i="22" s="1"/>
  <c r="J18" i="22"/>
  <c r="K18" i="22"/>
  <c r="K38" i="22" s="1"/>
  <c r="L18" i="22"/>
  <c r="M18" i="22"/>
  <c r="N18" i="22"/>
  <c r="O18" i="22"/>
  <c r="P18" i="22"/>
  <c r="Q18" i="22"/>
  <c r="R18" i="22"/>
  <c r="S18" i="22"/>
  <c r="T18" i="22"/>
  <c r="U18" i="22"/>
  <c r="V18" i="22"/>
  <c r="W18" i="22"/>
  <c r="X18" i="22"/>
  <c r="Y18" i="22"/>
  <c r="Z18" i="22"/>
  <c r="AA58" i="22" s="1"/>
  <c r="C18" i="22"/>
  <c r="J65" i="44"/>
  <c r="K65" i="44"/>
  <c r="L65" i="44"/>
  <c r="M65" i="44"/>
  <c r="M49" i="44"/>
  <c r="M50" i="44"/>
  <c r="M51" i="44"/>
  <c r="M52" i="44"/>
  <c r="M53" i="44"/>
  <c r="M54" i="44"/>
  <c r="M55" i="44"/>
  <c r="M56" i="44"/>
  <c r="M58" i="44"/>
  <c r="M59" i="44"/>
  <c r="M60" i="44"/>
  <c r="M61" i="44"/>
  <c r="M62" i="44"/>
  <c r="J50" i="44"/>
  <c r="K50" i="44"/>
  <c r="L50" i="44"/>
  <c r="J51" i="44"/>
  <c r="K51" i="44"/>
  <c r="L51" i="44"/>
  <c r="J52" i="44"/>
  <c r="K52" i="44"/>
  <c r="L52" i="44"/>
  <c r="J53" i="44"/>
  <c r="K53" i="44"/>
  <c r="L53" i="44"/>
  <c r="J54" i="44"/>
  <c r="K54" i="44"/>
  <c r="L54" i="44"/>
  <c r="J55" i="44"/>
  <c r="K55" i="44"/>
  <c r="L55" i="44"/>
  <c r="J56" i="44"/>
  <c r="K56" i="44"/>
  <c r="L56" i="44"/>
  <c r="J58" i="44"/>
  <c r="K58" i="44"/>
  <c r="L58" i="44"/>
  <c r="J59" i="44"/>
  <c r="K59" i="44"/>
  <c r="L59" i="44"/>
  <c r="J60" i="44"/>
  <c r="K60" i="44"/>
  <c r="L60" i="44"/>
  <c r="J61" i="44"/>
  <c r="K61" i="44"/>
  <c r="L61" i="44"/>
  <c r="J62" i="44"/>
  <c r="K62" i="44"/>
  <c r="L62" i="44"/>
  <c r="J49" i="44"/>
  <c r="K49" i="44"/>
  <c r="L49" i="44"/>
  <c r="J30" i="44"/>
  <c r="K30" i="44"/>
  <c r="L30" i="44"/>
  <c r="J31" i="44"/>
  <c r="K31" i="44"/>
  <c r="L31" i="44"/>
  <c r="J32" i="44"/>
  <c r="K32" i="44"/>
  <c r="L32" i="44"/>
  <c r="J33" i="44"/>
  <c r="K33" i="44"/>
  <c r="L33" i="44"/>
  <c r="J34" i="44"/>
  <c r="K34" i="44"/>
  <c r="L34" i="44"/>
  <c r="J35" i="44"/>
  <c r="K35" i="44"/>
  <c r="L35" i="44"/>
  <c r="J36" i="44"/>
  <c r="K36" i="44"/>
  <c r="L36" i="44"/>
  <c r="J38" i="44"/>
  <c r="K38" i="44"/>
  <c r="L38" i="44"/>
  <c r="J39" i="44"/>
  <c r="K39" i="44"/>
  <c r="L39" i="44"/>
  <c r="J40" i="44"/>
  <c r="K40" i="44"/>
  <c r="L40" i="44"/>
  <c r="J41" i="44"/>
  <c r="K41" i="44"/>
  <c r="L41" i="44"/>
  <c r="J42" i="44"/>
  <c r="K42" i="44"/>
  <c r="L42" i="44"/>
  <c r="J45" i="44"/>
  <c r="K45" i="44"/>
  <c r="L45" i="44"/>
  <c r="K29" i="44"/>
  <c r="L29" i="44"/>
  <c r="L23" i="44"/>
  <c r="L43" i="44" s="1"/>
  <c r="K23" i="44"/>
  <c r="K24" i="44" s="1"/>
  <c r="K17" i="44"/>
  <c r="K37" i="44" s="1"/>
  <c r="J50" i="39"/>
  <c r="K50" i="39"/>
  <c r="L50" i="39"/>
  <c r="M50" i="39"/>
  <c r="J51" i="39"/>
  <c r="K51" i="39"/>
  <c r="L51" i="39"/>
  <c r="M51" i="39"/>
  <c r="J52" i="39"/>
  <c r="K52" i="39"/>
  <c r="L52" i="39"/>
  <c r="M52" i="39"/>
  <c r="J53" i="39"/>
  <c r="K53" i="39"/>
  <c r="L53" i="39"/>
  <c r="M53" i="39"/>
  <c r="J54" i="39"/>
  <c r="K54" i="39"/>
  <c r="L54" i="39"/>
  <c r="M54" i="39"/>
  <c r="J55" i="39"/>
  <c r="K55" i="39"/>
  <c r="L55" i="39"/>
  <c r="M55" i="39"/>
  <c r="J56" i="39"/>
  <c r="K56" i="39"/>
  <c r="L56" i="39"/>
  <c r="M56" i="39"/>
  <c r="J57" i="39"/>
  <c r="K57" i="39"/>
  <c r="L57" i="39"/>
  <c r="M57" i="39"/>
  <c r="J59" i="39"/>
  <c r="K59" i="39"/>
  <c r="L59" i="39"/>
  <c r="M59" i="39"/>
  <c r="J60" i="39"/>
  <c r="K60" i="39"/>
  <c r="L60" i="39"/>
  <c r="M60" i="39"/>
  <c r="J61" i="39"/>
  <c r="K61" i="39"/>
  <c r="L61" i="39"/>
  <c r="M61" i="39"/>
  <c r="J62" i="39"/>
  <c r="K62" i="39"/>
  <c r="L62" i="39"/>
  <c r="M62" i="39"/>
  <c r="J65" i="39"/>
  <c r="K65" i="39"/>
  <c r="L65" i="39"/>
  <c r="M65" i="39"/>
  <c r="J49" i="39"/>
  <c r="K49" i="39"/>
  <c r="L49" i="39"/>
  <c r="M49" i="39"/>
  <c r="K30" i="39"/>
  <c r="L30" i="39"/>
  <c r="K31" i="39"/>
  <c r="L31" i="39"/>
  <c r="K32" i="39"/>
  <c r="L32" i="39"/>
  <c r="K33" i="39"/>
  <c r="L33" i="39"/>
  <c r="K34" i="39"/>
  <c r="L34" i="39"/>
  <c r="K35" i="39"/>
  <c r="L35" i="39"/>
  <c r="K36" i="39"/>
  <c r="L36" i="39"/>
  <c r="K37" i="39"/>
  <c r="L37" i="39"/>
  <c r="K39" i="39"/>
  <c r="L39" i="39"/>
  <c r="K40" i="39"/>
  <c r="L40" i="39"/>
  <c r="K41" i="39"/>
  <c r="L41" i="39"/>
  <c r="K42" i="39"/>
  <c r="L42" i="39"/>
  <c r="K45" i="39"/>
  <c r="L45" i="39"/>
  <c r="L29" i="39"/>
  <c r="K29" i="39"/>
  <c r="K23" i="39"/>
  <c r="K24" i="39" s="1"/>
  <c r="K44" i="39" s="1"/>
  <c r="K18" i="39"/>
  <c r="J50" i="43"/>
  <c r="K50" i="43"/>
  <c r="L50" i="43"/>
  <c r="M50" i="43"/>
  <c r="J51" i="43"/>
  <c r="K51" i="43"/>
  <c r="L51" i="43"/>
  <c r="M51" i="43"/>
  <c r="J52" i="43"/>
  <c r="K52" i="43"/>
  <c r="L52" i="43"/>
  <c r="M52" i="43"/>
  <c r="J53" i="43"/>
  <c r="K53" i="43"/>
  <c r="L53" i="43"/>
  <c r="M53" i="43"/>
  <c r="J54" i="43"/>
  <c r="K54" i="43"/>
  <c r="L54" i="43"/>
  <c r="M54" i="43"/>
  <c r="J55" i="43"/>
  <c r="K55" i="43"/>
  <c r="L55" i="43"/>
  <c r="M55" i="43"/>
  <c r="J56" i="43"/>
  <c r="K56" i="43"/>
  <c r="L56" i="43"/>
  <c r="M56" i="43"/>
  <c r="J58" i="43"/>
  <c r="K58" i="43"/>
  <c r="L58" i="43"/>
  <c r="M58" i="43"/>
  <c r="J59" i="43"/>
  <c r="K59" i="43"/>
  <c r="L59" i="43"/>
  <c r="M59" i="43"/>
  <c r="J60" i="43"/>
  <c r="K60" i="43"/>
  <c r="L60" i="43"/>
  <c r="M60" i="43"/>
  <c r="J61" i="43"/>
  <c r="K61" i="43"/>
  <c r="L61" i="43"/>
  <c r="M61" i="43"/>
  <c r="J62" i="43"/>
  <c r="K62" i="43"/>
  <c r="L62" i="43"/>
  <c r="M62" i="43"/>
  <c r="J65" i="43"/>
  <c r="K65" i="43"/>
  <c r="L65" i="43"/>
  <c r="M65" i="43"/>
  <c r="J49" i="43"/>
  <c r="K49" i="43"/>
  <c r="L49" i="43"/>
  <c r="M49" i="43"/>
  <c r="K30" i="43"/>
  <c r="K31" i="43"/>
  <c r="K32" i="43"/>
  <c r="K33" i="43"/>
  <c r="K34" i="43"/>
  <c r="K35" i="43"/>
  <c r="K36" i="43"/>
  <c r="K38" i="43"/>
  <c r="K39" i="43"/>
  <c r="K40" i="43"/>
  <c r="K41" i="43"/>
  <c r="K42" i="43"/>
  <c r="K45" i="43"/>
  <c r="K29" i="43"/>
  <c r="K23" i="43"/>
  <c r="K37" i="43"/>
  <c r="K53" i="38"/>
  <c r="L53" i="38"/>
  <c r="K54" i="38"/>
  <c r="L54" i="38"/>
  <c r="K55" i="38"/>
  <c r="L55" i="38"/>
  <c r="K56" i="38"/>
  <c r="L56" i="38"/>
  <c r="K58" i="38"/>
  <c r="L58" i="38"/>
  <c r="K59" i="38"/>
  <c r="L59" i="38"/>
  <c r="L52" i="38"/>
  <c r="J50" i="38"/>
  <c r="K50" i="38"/>
  <c r="L50" i="38"/>
  <c r="M50" i="38"/>
  <c r="J51" i="38"/>
  <c r="K51" i="38"/>
  <c r="L51" i="38"/>
  <c r="M51" i="38"/>
  <c r="J52" i="38"/>
  <c r="K52" i="38"/>
  <c r="M52" i="38"/>
  <c r="J53" i="38"/>
  <c r="M53" i="38"/>
  <c r="J54" i="38"/>
  <c r="M54" i="38"/>
  <c r="J55" i="38"/>
  <c r="M55" i="38"/>
  <c r="J56" i="38"/>
  <c r="M56" i="38"/>
  <c r="J58" i="38"/>
  <c r="M58" i="38"/>
  <c r="J59" i="38"/>
  <c r="M59" i="38"/>
  <c r="J60" i="38"/>
  <c r="K60" i="38"/>
  <c r="L60" i="38"/>
  <c r="M60" i="38"/>
  <c r="J61" i="38"/>
  <c r="K61" i="38"/>
  <c r="L61" i="38"/>
  <c r="M61" i="38"/>
  <c r="J62" i="38"/>
  <c r="K62" i="38"/>
  <c r="L62" i="38"/>
  <c r="M62" i="38"/>
  <c r="J65" i="38"/>
  <c r="K65" i="38"/>
  <c r="L65" i="38"/>
  <c r="M65" i="38"/>
  <c r="J49" i="38"/>
  <c r="K49" i="38"/>
  <c r="L49" i="38"/>
  <c r="M49" i="38"/>
  <c r="K30" i="38"/>
  <c r="K31" i="38"/>
  <c r="K32" i="38"/>
  <c r="K33" i="38"/>
  <c r="K34" i="38"/>
  <c r="K35" i="38"/>
  <c r="K36" i="38"/>
  <c r="K38" i="38"/>
  <c r="K39" i="38"/>
  <c r="K40" i="38"/>
  <c r="K41" i="38"/>
  <c r="K42" i="38"/>
  <c r="K45" i="38"/>
  <c r="K29" i="38"/>
  <c r="K23" i="38"/>
  <c r="K17" i="38"/>
  <c r="K37" i="38" s="1"/>
  <c r="K50" i="42"/>
  <c r="L50" i="42"/>
  <c r="M50" i="42"/>
  <c r="K51" i="42"/>
  <c r="L51" i="42"/>
  <c r="M51" i="42"/>
  <c r="K52" i="42"/>
  <c r="L52" i="42"/>
  <c r="M52" i="42"/>
  <c r="K53" i="42"/>
  <c r="L53" i="42"/>
  <c r="M53" i="42"/>
  <c r="K54" i="42"/>
  <c r="L54" i="42"/>
  <c r="M54" i="42"/>
  <c r="K55" i="42"/>
  <c r="L55" i="42"/>
  <c r="M55" i="42"/>
  <c r="K56" i="42"/>
  <c r="L56" i="42"/>
  <c r="M56" i="42"/>
  <c r="K57" i="42"/>
  <c r="L57" i="42"/>
  <c r="M57" i="42"/>
  <c r="K59" i="42"/>
  <c r="L59" i="42"/>
  <c r="M59" i="42"/>
  <c r="K60" i="42"/>
  <c r="L60" i="42"/>
  <c r="M60" i="42"/>
  <c r="K61" i="42"/>
  <c r="L61" i="42"/>
  <c r="M61" i="42"/>
  <c r="K62" i="42"/>
  <c r="L62" i="42"/>
  <c r="M62" i="42"/>
  <c r="K65" i="42"/>
  <c r="L65" i="42"/>
  <c r="M65" i="42"/>
  <c r="J49" i="42"/>
  <c r="K49" i="42"/>
  <c r="L49" i="42"/>
  <c r="M49" i="42"/>
  <c r="K30" i="42"/>
  <c r="K31" i="42"/>
  <c r="K32" i="42"/>
  <c r="K33" i="42"/>
  <c r="K34" i="42"/>
  <c r="K35" i="42"/>
  <c r="K36" i="42"/>
  <c r="K37" i="42"/>
  <c r="K39" i="42"/>
  <c r="K40" i="42"/>
  <c r="K41" i="42"/>
  <c r="K42" i="42"/>
  <c r="K45" i="42"/>
  <c r="K29" i="42"/>
  <c r="K23" i="42"/>
  <c r="K24" i="42" s="1"/>
  <c r="K18" i="42"/>
  <c r="AA43" i="22" l="1"/>
  <c r="AB63" i="22"/>
  <c r="AC18" i="22"/>
  <c r="AC58" i="22"/>
  <c r="AC23" i="22"/>
  <c r="AC63" i="22"/>
  <c r="Z24" i="22"/>
  <c r="AA63" i="22"/>
  <c r="K22" i="63"/>
  <c r="K31" i="60"/>
  <c r="K31" i="55"/>
  <c r="K33" i="46"/>
  <c r="I63" i="22"/>
  <c r="H43" i="22"/>
  <c r="H63" i="22"/>
  <c r="H38" i="22"/>
  <c r="I58" i="22"/>
  <c r="H58" i="22"/>
  <c r="H24" i="22"/>
  <c r="AA24" i="22"/>
  <c r="K66" i="29"/>
  <c r="L98" i="33"/>
  <c r="M58" i="22"/>
  <c r="D58" i="22"/>
  <c r="C38" i="22"/>
  <c r="C24" i="22"/>
  <c r="D63" i="22"/>
  <c r="C43" i="22"/>
  <c r="K64" i="22"/>
  <c r="L24" i="45"/>
  <c r="L44" i="45" s="1"/>
  <c r="J24" i="46"/>
  <c r="J13" i="48"/>
  <c r="L31" i="62"/>
  <c r="K44" i="44"/>
  <c r="L24" i="22"/>
  <c r="L64" i="22" s="1"/>
  <c r="K67" i="33"/>
  <c r="K24" i="46"/>
  <c r="K22" i="55"/>
  <c r="L24" i="44"/>
  <c r="L44" i="44" s="1"/>
  <c r="I24" i="22"/>
  <c r="J64" i="22" s="1"/>
  <c r="L97" i="30"/>
  <c r="K66" i="30"/>
  <c r="L66" i="33"/>
  <c r="K22" i="62"/>
  <c r="K66" i="33"/>
  <c r="K13" i="48"/>
  <c r="K44" i="42"/>
  <c r="K24" i="38"/>
  <c r="K43" i="39"/>
  <c r="K43" i="44"/>
  <c r="L63" i="44"/>
  <c r="K63" i="22"/>
  <c r="L58" i="22"/>
  <c r="K24" i="58"/>
  <c r="K67" i="65"/>
  <c r="L97" i="65"/>
  <c r="L33" i="46"/>
  <c r="L24" i="46"/>
  <c r="K43" i="42"/>
  <c r="K43" i="38"/>
  <c r="K24" i="43"/>
  <c r="K43" i="43"/>
  <c r="K58" i="22"/>
  <c r="L36" i="30"/>
  <c r="L66" i="30"/>
  <c r="J22" i="47"/>
  <c r="J22" i="54"/>
  <c r="J22" i="59"/>
  <c r="K38" i="42"/>
  <c r="K38" i="39"/>
  <c r="K43" i="22"/>
  <c r="K24" i="45"/>
  <c r="L63" i="45"/>
  <c r="K66" i="27"/>
  <c r="L66" i="65"/>
  <c r="L63" i="22"/>
  <c r="K43" i="58"/>
  <c r="L36" i="65"/>
  <c r="K66" i="65"/>
  <c r="L97" i="35"/>
  <c r="K36" i="35"/>
  <c r="K66" i="35"/>
  <c r="K36" i="36"/>
  <c r="L98" i="36" s="1"/>
  <c r="L97" i="36"/>
  <c r="K36" i="32"/>
  <c r="L97" i="33"/>
  <c r="K36" i="34"/>
  <c r="L36" i="35"/>
  <c r="K22" i="47"/>
  <c r="K22" i="60"/>
  <c r="J22" i="62"/>
  <c r="L67" i="36"/>
  <c r="L66" i="36"/>
  <c r="K31" i="47"/>
  <c r="K66" i="36"/>
  <c r="K67" i="31"/>
  <c r="K66" i="31"/>
  <c r="K67" i="36" l="1"/>
  <c r="AB64" i="22"/>
  <c r="AA44" i="22"/>
  <c r="AA64" i="22"/>
  <c r="AC24" i="22"/>
  <c r="AC64" i="22"/>
  <c r="M64" i="22"/>
  <c r="D64" i="22"/>
  <c r="C44" i="22"/>
  <c r="H44" i="22"/>
  <c r="I64" i="22"/>
  <c r="H64" i="22"/>
  <c r="L64" i="44"/>
  <c r="L67" i="35"/>
  <c r="K67" i="34"/>
  <c r="L98" i="35"/>
  <c r="K67" i="35"/>
  <c r="K44" i="58"/>
  <c r="L67" i="65"/>
  <c r="L98" i="30"/>
  <c r="L67" i="30"/>
  <c r="K44" i="38"/>
  <c r="K67" i="32"/>
  <c r="L64" i="45"/>
  <c r="K44" i="45"/>
  <c r="K44" i="43"/>
  <c r="L98" i="65"/>
  <c r="K23" i="12"/>
  <c r="L57" i="12"/>
  <c r="K24" i="12" l="1"/>
  <c r="K10" i="10"/>
  <c r="L10" i="10"/>
  <c r="M10" i="10"/>
  <c r="K11" i="10"/>
  <c r="L11" i="10"/>
  <c r="M11" i="10"/>
  <c r="K12" i="10"/>
  <c r="L12" i="10"/>
  <c r="M12" i="10"/>
  <c r="K9" i="10"/>
  <c r="L9" i="10"/>
  <c r="M9" i="10"/>
  <c r="I26" i="37"/>
  <c r="J26" i="37"/>
  <c r="K26" i="37"/>
  <c r="L26" i="37"/>
  <c r="I27" i="37"/>
  <c r="J27" i="37"/>
  <c r="K27" i="37"/>
  <c r="L27" i="37"/>
  <c r="I28" i="37"/>
  <c r="J28" i="37"/>
  <c r="K28" i="37"/>
  <c r="L28" i="37"/>
  <c r="I25" i="37"/>
  <c r="J25" i="37"/>
  <c r="K25" i="37"/>
  <c r="L25" i="37"/>
  <c r="I13" i="37"/>
  <c r="J13" i="37"/>
  <c r="K13" i="37"/>
  <c r="K19" i="37" l="1"/>
  <c r="K17" i="37"/>
  <c r="K18" i="37"/>
  <c r="K20" i="37"/>
  <c r="K21" i="37"/>
  <c r="J19" i="37"/>
  <c r="J21" i="37"/>
  <c r="J18" i="37"/>
  <c r="J17" i="37"/>
  <c r="J20" i="37"/>
  <c r="J13" i="10"/>
  <c r="I17" i="37"/>
  <c r="I20" i="37"/>
  <c r="I19" i="37"/>
  <c r="I21" i="37"/>
  <c r="I18" i="37"/>
  <c r="I13" i="10"/>
  <c r="K29" i="37"/>
  <c r="J29" i="37"/>
  <c r="J21" i="10" l="1"/>
  <c r="J17" i="10"/>
  <c r="J18" i="10"/>
  <c r="J20" i="10"/>
  <c r="J19" i="10"/>
  <c r="I21" i="10"/>
  <c r="I17" i="10"/>
  <c r="I19" i="10"/>
  <c r="I18" i="10"/>
  <c r="I20" i="10"/>
  <c r="I26" i="40"/>
  <c r="J26" i="40"/>
  <c r="K26" i="40"/>
  <c r="L26" i="40"/>
  <c r="I27" i="40"/>
  <c r="J27" i="40"/>
  <c r="K27" i="40"/>
  <c r="L27" i="40"/>
  <c r="I28" i="40"/>
  <c r="J28" i="40"/>
  <c r="K28" i="40"/>
  <c r="L28" i="40"/>
  <c r="L25" i="40"/>
  <c r="I25" i="40"/>
  <c r="J25" i="40"/>
  <c r="K25" i="40"/>
  <c r="K13" i="10"/>
  <c r="K17" i="40" l="1"/>
  <c r="J20" i="40"/>
  <c r="K29" i="40"/>
  <c r="J21" i="40"/>
  <c r="J19" i="40"/>
  <c r="J29" i="40"/>
  <c r="K19" i="10"/>
  <c r="K21" i="10"/>
  <c r="K17" i="10"/>
  <c r="K20" i="10"/>
  <c r="K18" i="10"/>
  <c r="J17" i="40"/>
  <c r="J18" i="40"/>
  <c r="N72" i="65" l="1"/>
  <c r="O72" i="65"/>
  <c r="P72" i="65"/>
  <c r="Q72" i="65"/>
  <c r="R72" i="65"/>
  <c r="S72" i="65"/>
  <c r="T72" i="65"/>
  <c r="U72" i="65"/>
  <c r="V72" i="65"/>
  <c r="W72" i="65"/>
  <c r="X72" i="65"/>
  <c r="Y72" i="65"/>
  <c r="Z72" i="65"/>
  <c r="AA72" i="65"/>
  <c r="N73" i="65"/>
  <c r="O73" i="65"/>
  <c r="P73" i="65"/>
  <c r="Q73" i="65"/>
  <c r="R73" i="65"/>
  <c r="S73" i="65"/>
  <c r="T73" i="65"/>
  <c r="U73" i="65"/>
  <c r="V73" i="65"/>
  <c r="W73" i="65"/>
  <c r="X73" i="65"/>
  <c r="Y73" i="65"/>
  <c r="Z73" i="65"/>
  <c r="N74" i="65"/>
  <c r="O74" i="65"/>
  <c r="P74" i="65"/>
  <c r="Q74" i="65"/>
  <c r="R74" i="65"/>
  <c r="S74" i="65"/>
  <c r="T74" i="65"/>
  <c r="U74" i="65"/>
  <c r="V74" i="65"/>
  <c r="W74" i="65"/>
  <c r="X74" i="65"/>
  <c r="Y74" i="65"/>
  <c r="Z74" i="65"/>
  <c r="N75" i="65"/>
  <c r="O75" i="65"/>
  <c r="P75" i="65"/>
  <c r="Q75" i="65"/>
  <c r="R75" i="65"/>
  <c r="S75" i="65"/>
  <c r="T75" i="65"/>
  <c r="U75" i="65"/>
  <c r="V75" i="65"/>
  <c r="W75" i="65"/>
  <c r="X75" i="65"/>
  <c r="Y75" i="65"/>
  <c r="Z75" i="65"/>
  <c r="N76" i="65"/>
  <c r="O76" i="65"/>
  <c r="P76" i="65"/>
  <c r="Q76" i="65"/>
  <c r="R76" i="65"/>
  <c r="S76" i="65"/>
  <c r="T76" i="65"/>
  <c r="U76" i="65"/>
  <c r="V76" i="65"/>
  <c r="W76" i="65"/>
  <c r="X76" i="65"/>
  <c r="Y76" i="65"/>
  <c r="Z76" i="65"/>
  <c r="N77" i="65"/>
  <c r="O77" i="65"/>
  <c r="P77" i="65"/>
  <c r="Q77" i="65"/>
  <c r="R77" i="65"/>
  <c r="S77" i="65"/>
  <c r="T77" i="65"/>
  <c r="U77" i="65"/>
  <c r="V77" i="65"/>
  <c r="W77" i="65"/>
  <c r="X77" i="65"/>
  <c r="Y77" i="65"/>
  <c r="Z77" i="65"/>
  <c r="N78" i="65"/>
  <c r="O78" i="65"/>
  <c r="P78" i="65"/>
  <c r="Q78" i="65"/>
  <c r="R78" i="65"/>
  <c r="S78" i="65"/>
  <c r="T78" i="65"/>
  <c r="U78" i="65"/>
  <c r="V78" i="65"/>
  <c r="W78" i="65"/>
  <c r="X78" i="65"/>
  <c r="Y78" i="65"/>
  <c r="Z78" i="65"/>
  <c r="N79" i="65"/>
  <c r="O79" i="65"/>
  <c r="P79" i="65"/>
  <c r="Q79" i="65"/>
  <c r="R79" i="65"/>
  <c r="S79" i="65"/>
  <c r="T79" i="65"/>
  <c r="U79" i="65"/>
  <c r="V79" i="65"/>
  <c r="W79" i="65"/>
  <c r="X79" i="65"/>
  <c r="Y79" i="65"/>
  <c r="Z79" i="65"/>
  <c r="N80" i="65"/>
  <c r="O80" i="65"/>
  <c r="P80" i="65"/>
  <c r="Q80" i="65"/>
  <c r="R80" i="65"/>
  <c r="S80" i="65"/>
  <c r="T80" i="65"/>
  <c r="U80" i="65"/>
  <c r="V80" i="65"/>
  <c r="W80" i="65"/>
  <c r="X80" i="65"/>
  <c r="Y80" i="65"/>
  <c r="Z80" i="65"/>
  <c r="N81" i="65"/>
  <c r="O81" i="65"/>
  <c r="P81" i="65"/>
  <c r="Q81" i="65"/>
  <c r="R81" i="65"/>
  <c r="S81" i="65"/>
  <c r="T81" i="65"/>
  <c r="U81" i="65"/>
  <c r="V81" i="65"/>
  <c r="W81" i="65"/>
  <c r="X81" i="65"/>
  <c r="Y81" i="65"/>
  <c r="Z81" i="65"/>
  <c r="N82" i="65"/>
  <c r="O82" i="65"/>
  <c r="P82" i="65"/>
  <c r="Q82" i="65"/>
  <c r="R82" i="65"/>
  <c r="S82" i="65"/>
  <c r="T82" i="65"/>
  <c r="U82" i="65"/>
  <c r="V82" i="65"/>
  <c r="W82" i="65"/>
  <c r="X82" i="65"/>
  <c r="Y82" i="65"/>
  <c r="Z82" i="65"/>
  <c r="N83" i="65"/>
  <c r="O83" i="65"/>
  <c r="P83" i="65"/>
  <c r="Q83" i="65"/>
  <c r="R83" i="65"/>
  <c r="S83" i="65"/>
  <c r="T83" i="65"/>
  <c r="U83" i="65"/>
  <c r="V83" i="65"/>
  <c r="W83" i="65"/>
  <c r="X83" i="65"/>
  <c r="Y83" i="65"/>
  <c r="Z83" i="65"/>
  <c r="N84" i="65"/>
  <c r="O84" i="65"/>
  <c r="P84" i="65"/>
  <c r="Q84" i="65"/>
  <c r="R84" i="65"/>
  <c r="S84" i="65"/>
  <c r="T84" i="65"/>
  <c r="U84" i="65"/>
  <c r="V84" i="65"/>
  <c r="W84" i="65"/>
  <c r="X84" i="65"/>
  <c r="Y84" i="65"/>
  <c r="Z84" i="65"/>
  <c r="N85" i="65"/>
  <c r="O85" i="65"/>
  <c r="P85" i="65"/>
  <c r="Q85" i="65"/>
  <c r="R85" i="65"/>
  <c r="S85" i="65"/>
  <c r="T85" i="65"/>
  <c r="U85" i="65"/>
  <c r="V85" i="65"/>
  <c r="W85" i="65"/>
  <c r="X85" i="65"/>
  <c r="Y85" i="65"/>
  <c r="Z85" i="65"/>
  <c r="N86" i="65"/>
  <c r="O86" i="65"/>
  <c r="P86" i="65"/>
  <c r="Q86" i="65"/>
  <c r="R86" i="65"/>
  <c r="S86" i="65"/>
  <c r="T86" i="65"/>
  <c r="U86" i="65"/>
  <c r="V86" i="65"/>
  <c r="W86" i="65"/>
  <c r="X86" i="65"/>
  <c r="Y86" i="65"/>
  <c r="Z86" i="65"/>
  <c r="N87" i="65"/>
  <c r="O87" i="65"/>
  <c r="P87" i="65"/>
  <c r="Q87" i="65"/>
  <c r="R87" i="65"/>
  <c r="S87" i="65"/>
  <c r="T87" i="65"/>
  <c r="U87" i="65"/>
  <c r="V87" i="65"/>
  <c r="W87" i="65"/>
  <c r="X87" i="65"/>
  <c r="Y87" i="65"/>
  <c r="Z87" i="65"/>
  <c r="N88" i="65"/>
  <c r="O88" i="65"/>
  <c r="P88" i="65"/>
  <c r="Q88" i="65"/>
  <c r="R88" i="65"/>
  <c r="S88" i="65"/>
  <c r="T88" i="65"/>
  <c r="U88" i="65"/>
  <c r="V88" i="65"/>
  <c r="W88" i="65"/>
  <c r="X88" i="65"/>
  <c r="Y88" i="65"/>
  <c r="Z88" i="65"/>
  <c r="N89" i="65"/>
  <c r="O89" i="65"/>
  <c r="P89" i="65"/>
  <c r="Q89" i="65"/>
  <c r="R89" i="65"/>
  <c r="S89" i="65"/>
  <c r="T89" i="65"/>
  <c r="U89" i="65"/>
  <c r="V89" i="65"/>
  <c r="W89" i="65"/>
  <c r="X89" i="65"/>
  <c r="Y89" i="65"/>
  <c r="Z89" i="65"/>
  <c r="N90" i="65"/>
  <c r="O90" i="65"/>
  <c r="P90" i="65"/>
  <c r="Q90" i="65"/>
  <c r="R90" i="65"/>
  <c r="S90" i="65"/>
  <c r="T90" i="65"/>
  <c r="U90" i="65"/>
  <c r="V90" i="65"/>
  <c r="W90" i="65"/>
  <c r="X90" i="65"/>
  <c r="Y90" i="65"/>
  <c r="Z90" i="65"/>
  <c r="N91" i="65"/>
  <c r="O91" i="65"/>
  <c r="P91" i="65"/>
  <c r="Q91" i="65"/>
  <c r="R91" i="65"/>
  <c r="S91" i="65"/>
  <c r="T91" i="65"/>
  <c r="U91" i="65"/>
  <c r="V91" i="65"/>
  <c r="W91" i="65"/>
  <c r="X91" i="65"/>
  <c r="Y91" i="65"/>
  <c r="Z91" i="65"/>
  <c r="N92" i="65"/>
  <c r="O92" i="65"/>
  <c r="P92" i="65"/>
  <c r="Q92" i="65"/>
  <c r="R92" i="65"/>
  <c r="S92" i="65"/>
  <c r="T92" i="65"/>
  <c r="U92" i="65"/>
  <c r="V92" i="65"/>
  <c r="W92" i="65"/>
  <c r="X92" i="65"/>
  <c r="Y92" i="65"/>
  <c r="Z92" i="65"/>
  <c r="N93" i="65"/>
  <c r="O93" i="65"/>
  <c r="P93" i="65"/>
  <c r="Q93" i="65"/>
  <c r="R93" i="65"/>
  <c r="S93" i="65"/>
  <c r="T93" i="65"/>
  <c r="U93" i="65"/>
  <c r="V93" i="65"/>
  <c r="W93" i="65"/>
  <c r="X93" i="65"/>
  <c r="Y93" i="65"/>
  <c r="Z93" i="65"/>
  <c r="N94" i="65"/>
  <c r="O94" i="65"/>
  <c r="P94" i="65"/>
  <c r="Q94" i="65"/>
  <c r="R94" i="65"/>
  <c r="S94" i="65"/>
  <c r="T94" i="65"/>
  <c r="U94" i="65"/>
  <c r="V94" i="65"/>
  <c r="W94" i="65"/>
  <c r="X94" i="65"/>
  <c r="Y94" i="65"/>
  <c r="Z94" i="65"/>
  <c r="N95" i="65"/>
  <c r="O95" i="65"/>
  <c r="P95" i="65"/>
  <c r="Q95" i="65"/>
  <c r="R95" i="65"/>
  <c r="S95" i="65"/>
  <c r="T95" i="65"/>
  <c r="U95" i="65"/>
  <c r="V95" i="65"/>
  <c r="W95" i="65"/>
  <c r="X95" i="65"/>
  <c r="Y95" i="65"/>
  <c r="Z95" i="65"/>
  <c r="N96" i="65"/>
  <c r="O96" i="65"/>
  <c r="P96" i="65"/>
  <c r="Q96" i="65"/>
  <c r="R96" i="65"/>
  <c r="S96" i="65"/>
  <c r="T96" i="65"/>
  <c r="U96" i="65"/>
  <c r="V96" i="65"/>
  <c r="W96" i="65"/>
  <c r="X96" i="65"/>
  <c r="Y96" i="65"/>
  <c r="Z96" i="65"/>
  <c r="N99" i="65"/>
  <c r="O99" i="65"/>
  <c r="P99" i="65"/>
  <c r="Q99" i="65"/>
  <c r="R99" i="65"/>
  <c r="S99" i="65"/>
  <c r="T99" i="65"/>
  <c r="U99" i="65"/>
  <c r="V99" i="65"/>
  <c r="W99" i="65"/>
  <c r="X99" i="65"/>
  <c r="Y99" i="65"/>
  <c r="Z99" i="65"/>
  <c r="J41" i="65"/>
  <c r="M41" i="65"/>
  <c r="N41" i="65"/>
  <c r="O41" i="65"/>
  <c r="P41" i="65"/>
  <c r="Q41" i="65"/>
  <c r="R41" i="65"/>
  <c r="S41" i="65"/>
  <c r="T41" i="65"/>
  <c r="U41" i="65"/>
  <c r="V41" i="65"/>
  <c r="W41" i="65"/>
  <c r="X41" i="65"/>
  <c r="Y41" i="65"/>
  <c r="Z41" i="65"/>
  <c r="AA41" i="65"/>
  <c r="M42" i="65"/>
  <c r="N42" i="65"/>
  <c r="O42" i="65"/>
  <c r="P42" i="65"/>
  <c r="Q42" i="65"/>
  <c r="R42" i="65"/>
  <c r="S42" i="65"/>
  <c r="T42" i="65"/>
  <c r="U42" i="65"/>
  <c r="V42" i="65"/>
  <c r="W42" i="65"/>
  <c r="X42" i="65"/>
  <c r="Y42" i="65"/>
  <c r="Z42" i="65"/>
  <c r="M43" i="65"/>
  <c r="N43" i="65"/>
  <c r="O43" i="65"/>
  <c r="P43" i="65"/>
  <c r="Q43" i="65"/>
  <c r="R43" i="65"/>
  <c r="S43" i="65"/>
  <c r="T43" i="65"/>
  <c r="U43" i="65"/>
  <c r="V43" i="65"/>
  <c r="W43" i="65"/>
  <c r="X43" i="65"/>
  <c r="Y43" i="65"/>
  <c r="Z43" i="65"/>
  <c r="M44" i="65"/>
  <c r="N44" i="65"/>
  <c r="O44" i="65"/>
  <c r="P44" i="65"/>
  <c r="Q44" i="65"/>
  <c r="R44" i="65"/>
  <c r="S44" i="65"/>
  <c r="T44" i="65"/>
  <c r="U44" i="65"/>
  <c r="V44" i="65"/>
  <c r="W44" i="65"/>
  <c r="X44" i="65"/>
  <c r="Y44" i="65"/>
  <c r="Z44" i="65"/>
  <c r="M45" i="65"/>
  <c r="N45" i="65"/>
  <c r="O45" i="65"/>
  <c r="P45" i="65"/>
  <c r="Q45" i="65"/>
  <c r="R45" i="65"/>
  <c r="S45" i="65"/>
  <c r="T45" i="65"/>
  <c r="U45" i="65"/>
  <c r="V45" i="65"/>
  <c r="W45" i="65"/>
  <c r="X45" i="65"/>
  <c r="Y45" i="65"/>
  <c r="Z45" i="65"/>
  <c r="M46" i="65"/>
  <c r="N46" i="65"/>
  <c r="O46" i="65"/>
  <c r="P46" i="65"/>
  <c r="Q46" i="65"/>
  <c r="R46" i="65"/>
  <c r="S46" i="65"/>
  <c r="T46" i="65"/>
  <c r="U46" i="65"/>
  <c r="V46" i="65"/>
  <c r="W46" i="65"/>
  <c r="X46" i="65"/>
  <c r="Y46" i="65"/>
  <c r="Z46" i="65"/>
  <c r="M47" i="65"/>
  <c r="N47" i="65"/>
  <c r="O47" i="65"/>
  <c r="P47" i="65"/>
  <c r="Q47" i="65"/>
  <c r="R47" i="65"/>
  <c r="S47" i="65"/>
  <c r="T47" i="65"/>
  <c r="U47" i="65"/>
  <c r="V47" i="65"/>
  <c r="W47" i="65"/>
  <c r="X47" i="65"/>
  <c r="Y47" i="65"/>
  <c r="Z47" i="65"/>
  <c r="M48" i="65"/>
  <c r="N48" i="65"/>
  <c r="O48" i="65"/>
  <c r="P48" i="65"/>
  <c r="Q48" i="65"/>
  <c r="R48" i="65"/>
  <c r="S48" i="65"/>
  <c r="T48" i="65"/>
  <c r="U48" i="65"/>
  <c r="V48" i="65"/>
  <c r="W48" i="65"/>
  <c r="X48" i="65"/>
  <c r="Y48" i="65"/>
  <c r="Z48" i="65"/>
  <c r="M49" i="65"/>
  <c r="N49" i="65"/>
  <c r="O49" i="65"/>
  <c r="P49" i="65"/>
  <c r="Q49" i="65"/>
  <c r="R49" i="65"/>
  <c r="S49" i="65"/>
  <c r="T49" i="65"/>
  <c r="U49" i="65"/>
  <c r="V49" i="65"/>
  <c r="W49" i="65"/>
  <c r="X49" i="65"/>
  <c r="Y49" i="65"/>
  <c r="Z49" i="65"/>
  <c r="M50" i="65"/>
  <c r="N50" i="65"/>
  <c r="O50" i="65"/>
  <c r="P50" i="65"/>
  <c r="Q50" i="65"/>
  <c r="R50" i="65"/>
  <c r="S50" i="65"/>
  <c r="T50" i="65"/>
  <c r="U50" i="65"/>
  <c r="V50" i="65"/>
  <c r="W50" i="65"/>
  <c r="X50" i="65"/>
  <c r="Y50" i="65"/>
  <c r="Z50" i="65"/>
  <c r="M51" i="65"/>
  <c r="N51" i="65"/>
  <c r="O51" i="65"/>
  <c r="P51" i="65"/>
  <c r="Q51" i="65"/>
  <c r="R51" i="65"/>
  <c r="S51" i="65"/>
  <c r="T51" i="65"/>
  <c r="U51" i="65"/>
  <c r="V51" i="65"/>
  <c r="W51" i="65"/>
  <c r="X51" i="65"/>
  <c r="Y51" i="65"/>
  <c r="Z51" i="65"/>
  <c r="M52" i="65"/>
  <c r="N52" i="65"/>
  <c r="O52" i="65"/>
  <c r="P52" i="65"/>
  <c r="Q52" i="65"/>
  <c r="R52" i="65"/>
  <c r="S52" i="65"/>
  <c r="T52" i="65"/>
  <c r="U52" i="65"/>
  <c r="V52" i="65"/>
  <c r="W52" i="65"/>
  <c r="X52" i="65"/>
  <c r="Y52" i="65"/>
  <c r="Z52" i="65"/>
  <c r="M53" i="65"/>
  <c r="N53" i="65"/>
  <c r="O53" i="65"/>
  <c r="P53" i="65"/>
  <c r="Q53" i="65"/>
  <c r="R53" i="65"/>
  <c r="S53" i="65"/>
  <c r="T53" i="65"/>
  <c r="U53" i="65"/>
  <c r="V53" i="65"/>
  <c r="W53" i="65"/>
  <c r="X53" i="65"/>
  <c r="Y53" i="65"/>
  <c r="Z53" i="65"/>
  <c r="M54" i="65"/>
  <c r="N54" i="65"/>
  <c r="O54" i="65"/>
  <c r="P54" i="65"/>
  <c r="Q54" i="65"/>
  <c r="R54" i="65"/>
  <c r="S54" i="65"/>
  <c r="T54" i="65"/>
  <c r="U54" i="65"/>
  <c r="V54" i="65"/>
  <c r="W54" i="65"/>
  <c r="X54" i="65"/>
  <c r="Y54" i="65"/>
  <c r="Z54" i="65"/>
  <c r="M55" i="65"/>
  <c r="N55" i="65"/>
  <c r="O55" i="65"/>
  <c r="P55" i="65"/>
  <c r="Q55" i="65"/>
  <c r="R55" i="65"/>
  <c r="S55" i="65"/>
  <c r="T55" i="65"/>
  <c r="U55" i="65"/>
  <c r="V55" i="65"/>
  <c r="W55" i="65"/>
  <c r="X55" i="65"/>
  <c r="Y55" i="65"/>
  <c r="Z55" i="65"/>
  <c r="M56" i="65"/>
  <c r="N56" i="65"/>
  <c r="O56" i="65"/>
  <c r="P56" i="65"/>
  <c r="Q56" i="65"/>
  <c r="R56" i="65"/>
  <c r="S56" i="65"/>
  <c r="T56" i="65"/>
  <c r="U56" i="65"/>
  <c r="V56" i="65"/>
  <c r="W56" i="65"/>
  <c r="X56" i="65"/>
  <c r="Y56" i="65"/>
  <c r="Z56" i="65"/>
  <c r="M57" i="65"/>
  <c r="N57" i="65"/>
  <c r="O57" i="65"/>
  <c r="P57" i="65"/>
  <c r="Q57" i="65"/>
  <c r="R57" i="65"/>
  <c r="S57" i="65"/>
  <c r="T57" i="65"/>
  <c r="U57" i="65"/>
  <c r="V57" i="65"/>
  <c r="W57" i="65"/>
  <c r="X57" i="65"/>
  <c r="Y57" i="65"/>
  <c r="Z57" i="65"/>
  <c r="M58" i="65"/>
  <c r="N58" i="65"/>
  <c r="O58" i="65"/>
  <c r="P58" i="65"/>
  <c r="Q58" i="65"/>
  <c r="R58" i="65"/>
  <c r="S58" i="65"/>
  <c r="T58" i="65"/>
  <c r="U58" i="65"/>
  <c r="V58" i="65"/>
  <c r="W58" i="65"/>
  <c r="X58" i="65"/>
  <c r="Y58" i="65"/>
  <c r="Z58" i="65"/>
  <c r="M59" i="65"/>
  <c r="N59" i="65"/>
  <c r="O59" i="65"/>
  <c r="P59" i="65"/>
  <c r="Q59" i="65"/>
  <c r="R59" i="65"/>
  <c r="S59" i="65"/>
  <c r="T59" i="65"/>
  <c r="U59" i="65"/>
  <c r="V59" i="65"/>
  <c r="W59" i="65"/>
  <c r="X59" i="65"/>
  <c r="Y59" i="65"/>
  <c r="Z59" i="65"/>
  <c r="M60" i="65"/>
  <c r="N60" i="65"/>
  <c r="O60" i="65"/>
  <c r="P60" i="65"/>
  <c r="Q60" i="65"/>
  <c r="R60" i="65"/>
  <c r="S60" i="65"/>
  <c r="T60" i="65"/>
  <c r="U60" i="65"/>
  <c r="V60" i="65"/>
  <c r="W60" i="65"/>
  <c r="X60" i="65"/>
  <c r="Y60" i="65"/>
  <c r="Z60" i="65"/>
  <c r="M61" i="65"/>
  <c r="N61" i="65"/>
  <c r="O61" i="65"/>
  <c r="P61" i="65"/>
  <c r="Q61" i="65"/>
  <c r="R61" i="65"/>
  <c r="S61" i="65"/>
  <c r="T61" i="65"/>
  <c r="U61" i="65"/>
  <c r="V61" i="65"/>
  <c r="W61" i="65"/>
  <c r="X61" i="65"/>
  <c r="Y61" i="65"/>
  <c r="Z61" i="65"/>
  <c r="M62" i="65"/>
  <c r="N62" i="65"/>
  <c r="O62" i="65"/>
  <c r="P62" i="65"/>
  <c r="Q62" i="65"/>
  <c r="R62" i="65"/>
  <c r="S62" i="65"/>
  <c r="T62" i="65"/>
  <c r="U62" i="65"/>
  <c r="V62" i="65"/>
  <c r="W62" i="65"/>
  <c r="X62" i="65"/>
  <c r="Y62" i="65"/>
  <c r="Z62" i="65"/>
  <c r="M63" i="65"/>
  <c r="N63" i="65"/>
  <c r="O63" i="65"/>
  <c r="P63" i="65"/>
  <c r="Q63" i="65"/>
  <c r="R63" i="65"/>
  <c r="S63" i="65"/>
  <c r="T63" i="65"/>
  <c r="U63" i="65"/>
  <c r="V63" i="65"/>
  <c r="W63" i="65"/>
  <c r="X63" i="65"/>
  <c r="Y63" i="65"/>
  <c r="Z63" i="65"/>
  <c r="M64" i="65"/>
  <c r="N64" i="65"/>
  <c r="O64" i="65"/>
  <c r="P64" i="65"/>
  <c r="Q64" i="65"/>
  <c r="R64" i="65"/>
  <c r="S64" i="65"/>
  <c r="T64" i="65"/>
  <c r="U64" i="65"/>
  <c r="V64" i="65"/>
  <c r="W64" i="65"/>
  <c r="X64" i="65"/>
  <c r="Y64" i="65"/>
  <c r="Z64" i="65"/>
  <c r="M65" i="65"/>
  <c r="N65" i="65"/>
  <c r="O65" i="65"/>
  <c r="P65" i="65"/>
  <c r="Q65" i="65"/>
  <c r="R65" i="65"/>
  <c r="S65" i="65"/>
  <c r="T65" i="65"/>
  <c r="U65" i="65"/>
  <c r="V65" i="65"/>
  <c r="W65" i="65"/>
  <c r="X65" i="65"/>
  <c r="Y65" i="65"/>
  <c r="Z65" i="65"/>
  <c r="M68" i="65"/>
  <c r="N68" i="65"/>
  <c r="O68" i="65"/>
  <c r="P68" i="65"/>
  <c r="Q68" i="65"/>
  <c r="R68" i="65"/>
  <c r="S68" i="65"/>
  <c r="T68" i="65"/>
  <c r="U68" i="65"/>
  <c r="V68" i="65"/>
  <c r="W68" i="65"/>
  <c r="X68" i="65"/>
  <c r="Y68" i="65"/>
  <c r="Z68" i="65"/>
  <c r="C41" i="65"/>
  <c r="C35" i="65" l="1"/>
  <c r="I35" i="65"/>
  <c r="J35" i="65"/>
  <c r="M35" i="65"/>
  <c r="M97" i="65" s="1"/>
  <c r="N35" i="65"/>
  <c r="O35" i="65"/>
  <c r="P35" i="65"/>
  <c r="Q35" i="65"/>
  <c r="Q36" i="65" s="1"/>
  <c r="R35" i="65"/>
  <c r="S35" i="65"/>
  <c r="T35" i="65"/>
  <c r="T36" i="65" s="1"/>
  <c r="U35" i="65"/>
  <c r="V35" i="65"/>
  <c r="W35" i="65"/>
  <c r="X35" i="65"/>
  <c r="X36" i="65" s="1"/>
  <c r="Y35" i="65"/>
  <c r="Y36" i="65" s="1"/>
  <c r="Z35" i="65"/>
  <c r="AA97" i="65" s="1"/>
  <c r="AA35" i="65"/>
  <c r="P36" i="65"/>
  <c r="AC68" i="65"/>
  <c r="I72" i="65"/>
  <c r="AB97" i="65" l="1"/>
  <c r="AA66" i="65"/>
  <c r="AC35" i="65"/>
  <c r="AC66" i="65" s="1"/>
  <c r="J97" i="65"/>
  <c r="I66" i="65"/>
  <c r="I97" i="65"/>
  <c r="D97" i="65"/>
  <c r="C66" i="65"/>
  <c r="C36" i="65"/>
  <c r="K97" i="65"/>
  <c r="J66" i="65"/>
  <c r="Z36" i="65"/>
  <c r="AA98" i="65" s="1"/>
  <c r="Z66" i="65"/>
  <c r="V36" i="65"/>
  <c r="V66" i="65"/>
  <c r="W97" i="65"/>
  <c r="R36" i="65"/>
  <c r="R66" i="65"/>
  <c r="S97" i="65"/>
  <c r="N36" i="65"/>
  <c r="N66" i="65"/>
  <c r="O97" i="65"/>
  <c r="I36" i="65"/>
  <c r="AC64" i="65"/>
  <c r="AC60" i="65"/>
  <c r="AC56" i="65"/>
  <c r="AC52" i="65"/>
  <c r="AC48" i="65"/>
  <c r="AC44" i="65"/>
  <c r="AC51" i="65"/>
  <c r="V97" i="65"/>
  <c r="U66" i="65"/>
  <c r="N97" i="65"/>
  <c r="M66" i="65"/>
  <c r="AC63" i="65"/>
  <c r="AC55" i="65"/>
  <c r="AC43" i="65"/>
  <c r="X67" i="65"/>
  <c r="Y98" i="65"/>
  <c r="P67" i="65"/>
  <c r="Q98" i="65"/>
  <c r="Y97" i="65"/>
  <c r="X66" i="65"/>
  <c r="U97" i="65"/>
  <c r="T66" i="65"/>
  <c r="Q97" i="65"/>
  <c r="P66" i="65"/>
  <c r="AC62" i="65"/>
  <c r="AC58" i="65"/>
  <c r="AC54" i="65"/>
  <c r="AC50" i="65"/>
  <c r="AC46" i="65"/>
  <c r="AC42" i="65"/>
  <c r="T67" i="65"/>
  <c r="Y67" i="65"/>
  <c r="Q67" i="65"/>
  <c r="Z97" i="65"/>
  <c r="Y66" i="65"/>
  <c r="R97" i="65"/>
  <c r="Q66" i="65"/>
  <c r="AC59" i="65"/>
  <c r="AC47" i="65"/>
  <c r="U36" i="65"/>
  <c r="M36" i="65"/>
  <c r="M98" i="65" s="1"/>
  <c r="AA36" i="65"/>
  <c r="W36" i="65"/>
  <c r="X97" i="65"/>
  <c r="W66" i="65"/>
  <c r="S36" i="65"/>
  <c r="T97" i="65"/>
  <c r="S66" i="65"/>
  <c r="O36" i="65"/>
  <c r="P97" i="65"/>
  <c r="O66" i="65"/>
  <c r="J36" i="65"/>
  <c r="AC65" i="65"/>
  <c r="AC61" i="65"/>
  <c r="AC57" i="65"/>
  <c r="AC53" i="65"/>
  <c r="AC49" i="65"/>
  <c r="AC45" i="65"/>
  <c r="AC41" i="65"/>
  <c r="P72" i="36"/>
  <c r="Q72" i="36"/>
  <c r="R72" i="36"/>
  <c r="S72" i="36"/>
  <c r="T72" i="36"/>
  <c r="U72" i="36"/>
  <c r="V72" i="36"/>
  <c r="W72" i="36"/>
  <c r="X72" i="36"/>
  <c r="Y72" i="36"/>
  <c r="Z72" i="36"/>
  <c r="AA72" i="36"/>
  <c r="P73" i="36"/>
  <c r="Q73" i="36"/>
  <c r="R73" i="36"/>
  <c r="S73" i="36"/>
  <c r="T73" i="36"/>
  <c r="U73" i="36"/>
  <c r="V73" i="36"/>
  <c r="W73" i="36"/>
  <c r="X73" i="36"/>
  <c r="Y73" i="36"/>
  <c r="Z73" i="36"/>
  <c r="AA73" i="36"/>
  <c r="P74" i="36"/>
  <c r="Q74" i="36"/>
  <c r="R74" i="36"/>
  <c r="S74" i="36"/>
  <c r="T74" i="36"/>
  <c r="U74" i="36"/>
  <c r="V74" i="36"/>
  <c r="W74" i="36"/>
  <c r="X74" i="36"/>
  <c r="Y74" i="36"/>
  <c r="Z74" i="36"/>
  <c r="AA74" i="36"/>
  <c r="P75" i="36"/>
  <c r="Q75" i="36"/>
  <c r="R75" i="36"/>
  <c r="S75" i="36"/>
  <c r="T75" i="36"/>
  <c r="U75" i="36"/>
  <c r="V75" i="36"/>
  <c r="W75" i="36"/>
  <c r="X75" i="36"/>
  <c r="Y75" i="36"/>
  <c r="Z75" i="36"/>
  <c r="AA75" i="36"/>
  <c r="P76" i="36"/>
  <c r="Q76" i="36"/>
  <c r="R76" i="36"/>
  <c r="S76" i="36"/>
  <c r="T76" i="36"/>
  <c r="U76" i="36"/>
  <c r="V76" i="36"/>
  <c r="W76" i="36"/>
  <c r="X76" i="36"/>
  <c r="Y76" i="36"/>
  <c r="Z76" i="36"/>
  <c r="AA76" i="36"/>
  <c r="P77" i="36"/>
  <c r="Q77" i="36"/>
  <c r="R77" i="36"/>
  <c r="S77" i="36"/>
  <c r="T77" i="36"/>
  <c r="U77" i="36"/>
  <c r="V77" i="36"/>
  <c r="W77" i="36"/>
  <c r="X77" i="36"/>
  <c r="Y77" i="36"/>
  <c r="Z77" i="36"/>
  <c r="AA77" i="36"/>
  <c r="P78" i="36"/>
  <c r="Q78" i="36"/>
  <c r="R78" i="36"/>
  <c r="S78" i="36"/>
  <c r="T78" i="36"/>
  <c r="U78" i="36"/>
  <c r="V78" i="36"/>
  <c r="W78" i="36"/>
  <c r="X78" i="36"/>
  <c r="Y78" i="36"/>
  <c r="Z78" i="36"/>
  <c r="AA78" i="36"/>
  <c r="P79" i="36"/>
  <c r="Q79" i="36"/>
  <c r="R79" i="36"/>
  <c r="S79" i="36"/>
  <c r="T79" i="36"/>
  <c r="U79" i="36"/>
  <c r="V79" i="36"/>
  <c r="W79" i="36"/>
  <c r="X79" i="36"/>
  <c r="Y79" i="36"/>
  <c r="Z79" i="36"/>
  <c r="AA79" i="36"/>
  <c r="P80" i="36"/>
  <c r="Q80" i="36"/>
  <c r="R80" i="36"/>
  <c r="S80" i="36"/>
  <c r="T80" i="36"/>
  <c r="U80" i="36"/>
  <c r="V80" i="36"/>
  <c r="W80" i="36"/>
  <c r="X80" i="36"/>
  <c r="Y80" i="36"/>
  <c r="Z80" i="36"/>
  <c r="AA80" i="36"/>
  <c r="P81" i="36"/>
  <c r="Q81" i="36"/>
  <c r="R81" i="36"/>
  <c r="S81" i="36"/>
  <c r="T81" i="36"/>
  <c r="U81" i="36"/>
  <c r="V81" i="36"/>
  <c r="W81" i="36"/>
  <c r="X81" i="36"/>
  <c r="Y81" i="36"/>
  <c r="Z81" i="36"/>
  <c r="AA81" i="36"/>
  <c r="P82" i="36"/>
  <c r="Q82" i="36"/>
  <c r="R82" i="36"/>
  <c r="S82" i="36"/>
  <c r="T82" i="36"/>
  <c r="U82" i="36"/>
  <c r="V82" i="36"/>
  <c r="W82" i="36"/>
  <c r="X82" i="36"/>
  <c r="Y82" i="36"/>
  <c r="Z82" i="36"/>
  <c r="AA82" i="36"/>
  <c r="P83" i="36"/>
  <c r="Q83" i="36"/>
  <c r="R83" i="36"/>
  <c r="S83" i="36"/>
  <c r="T83" i="36"/>
  <c r="U83" i="36"/>
  <c r="V83" i="36"/>
  <c r="W83" i="36"/>
  <c r="X83" i="36"/>
  <c r="Y83" i="36"/>
  <c r="Z83" i="36"/>
  <c r="AA83" i="36"/>
  <c r="P84" i="36"/>
  <c r="Q84" i="36"/>
  <c r="R84" i="36"/>
  <c r="S84" i="36"/>
  <c r="T84" i="36"/>
  <c r="U84" i="36"/>
  <c r="V84" i="36"/>
  <c r="W84" i="36"/>
  <c r="X84" i="36"/>
  <c r="Y84" i="36"/>
  <c r="Z84" i="36"/>
  <c r="AA84" i="36"/>
  <c r="P85" i="36"/>
  <c r="Q85" i="36"/>
  <c r="R85" i="36"/>
  <c r="S85" i="36"/>
  <c r="T85" i="36"/>
  <c r="U85" i="36"/>
  <c r="V85" i="36"/>
  <c r="W85" i="36"/>
  <c r="X85" i="36"/>
  <c r="Y85" i="36"/>
  <c r="Z85" i="36"/>
  <c r="AA85" i="36"/>
  <c r="P86" i="36"/>
  <c r="Q86" i="36"/>
  <c r="R86" i="36"/>
  <c r="S86" i="36"/>
  <c r="T86" i="36"/>
  <c r="U86" i="36"/>
  <c r="V86" i="36"/>
  <c r="W86" i="36"/>
  <c r="X86" i="36"/>
  <c r="Y86" i="36"/>
  <c r="Z86" i="36"/>
  <c r="AA86" i="36"/>
  <c r="P87" i="36"/>
  <c r="Q87" i="36"/>
  <c r="R87" i="36"/>
  <c r="S87" i="36"/>
  <c r="T87" i="36"/>
  <c r="U87" i="36"/>
  <c r="V87" i="36"/>
  <c r="W87" i="36"/>
  <c r="X87" i="36"/>
  <c r="Y87" i="36"/>
  <c r="Z87" i="36"/>
  <c r="AA87" i="36"/>
  <c r="P88" i="36"/>
  <c r="Q88" i="36"/>
  <c r="R88" i="36"/>
  <c r="S88" i="36"/>
  <c r="T88" i="36"/>
  <c r="U88" i="36"/>
  <c r="V88" i="36"/>
  <c r="W88" i="36"/>
  <c r="X88" i="36"/>
  <c r="Y88" i="36"/>
  <c r="Z88" i="36"/>
  <c r="AA88" i="36"/>
  <c r="P89" i="36"/>
  <c r="Q89" i="36"/>
  <c r="R89" i="36"/>
  <c r="S89" i="36"/>
  <c r="T89" i="36"/>
  <c r="U89" i="36"/>
  <c r="V89" i="36"/>
  <c r="W89" i="36"/>
  <c r="X89" i="36"/>
  <c r="Y89" i="36"/>
  <c r="Z89" i="36"/>
  <c r="AA89" i="36"/>
  <c r="P90" i="36"/>
  <c r="Q90" i="36"/>
  <c r="R90" i="36"/>
  <c r="S90" i="36"/>
  <c r="T90" i="36"/>
  <c r="U90" i="36"/>
  <c r="V90" i="36"/>
  <c r="W90" i="36"/>
  <c r="X90" i="36"/>
  <c r="Y90" i="36"/>
  <c r="Z90" i="36"/>
  <c r="AA90" i="36"/>
  <c r="P91" i="36"/>
  <c r="Q91" i="36"/>
  <c r="R91" i="36"/>
  <c r="S91" i="36"/>
  <c r="T91" i="36"/>
  <c r="U91" i="36"/>
  <c r="V91" i="36"/>
  <c r="W91" i="36"/>
  <c r="X91" i="36"/>
  <c r="Y91" i="36"/>
  <c r="Z91" i="36"/>
  <c r="AA91" i="36"/>
  <c r="P92" i="36"/>
  <c r="Q92" i="36"/>
  <c r="R92" i="36"/>
  <c r="S92" i="36"/>
  <c r="T92" i="36"/>
  <c r="U92" i="36"/>
  <c r="V92" i="36"/>
  <c r="W92" i="36"/>
  <c r="X92" i="36"/>
  <c r="Y92" i="36"/>
  <c r="Z92" i="36"/>
  <c r="AA92" i="36"/>
  <c r="P93" i="36"/>
  <c r="Q93" i="36"/>
  <c r="R93" i="36"/>
  <c r="S93" i="36"/>
  <c r="T93" i="36"/>
  <c r="U93" i="36"/>
  <c r="V93" i="36"/>
  <c r="W93" i="36"/>
  <c r="X93" i="36"/>
  <c r="Y93" i="36"/>
  <c r="Z93" i="36"/>
  <c r="AA93" i="36"/>
  <c r="P94" i="36"/>
  <c r="Q94" i="36"/>
  <c r="R94" i="36"/>
  <c r="S94" i="36"/>
  <c r="T94" i="36"/>
  <c r="U94" i="36"/>
  <c r="V94" i="36"/>
  <c r="W94" i="36"/>
  <c r="X94" i="36"/>
  <c r="Y94" i="36"/>
  <c r="Z94" i="36"/>
  <c r="AA94" i="36"/>
  <c r="P95" i="36"/>
  <c r="Q95" i="36"/>
  <c r="R95" i="36"/>
  <c r="S95" i="36"/>
  <c r="T95" i="36"/>
  <c r="U95" i="36"/>
  <c r="V95" i="36"/>
  <c r="W95" i="36"/>
  <c r="X95" i="36"/>
  <c r="Y95" i="36"/>
  <c r="Z95" i="36"/>
  <c r="AA95" i="36"/>
  <c r="P96" i="36"/>
  <c r="Q96" i="36"/>
  <c r="R96" i="36"/>
  <c r="S96" i="36"/>
  <c r="T96" i="36"/>
  <c r="U96" i="36"/>
  <c r="V96" i="36"/>
  <c r="W96" i="36"/>
  <c r="X96" i="36"/>
  <c r="Y96" i="36"/>
  <c r="Z96" i="36"/>
  <c r="AA96" i="36"/>
  <c r="P99" i="36"/>
  <c r="Q99" i="36"/>
  <c r="R99" i="36"/>
  <c r="S99" i="36"/>
  <c r="T99" i="36"/>
  <c r="U99" i="36"/>
  <c r="V99" i="36"/>
  <c r="W99" i="36"/>
  <c r="X99" i="36"/>
  <c r="Y99" i="36"/>
  <c r="Z99" i="36"/>
  <c r="AA99" i="36"/>
  <c r="H35" i="36"/>
  <c r="I35" i="36"/>
  <c r="J35" i="36"/>
  <c r="M35" i="36"/>
  <c r="M36" i="36" s="1"/>
  <c r="N35" i="36"/>
  <c r="O35" i="36"/>
  <c r="P35" i="36"/>
  <c r="P66" i="36" s="1"/>
  <c r="Q35" i="36"/>
  <c r="Q66" i="36" s="1"/>
  <c r="R35" i="36"/>
  <c r="S35" i="36"/>
  <c r="T35" i="36"/>
  <c r="U35" i="36"/>
  <c r="U66" i="36" s="1"/>
  <c r="V35" i="36"/>
  <c r="W35" i="36"/>
  <c r="X35" i="36"/>
  <c r="X66" i="36" s="1"/>
  <c r="Y35" i="36"/>
  <c r="Y66" i="36" s="1"/>
  <c r="Z35" i="36"/>
  <c r="AA35" i="36"/>
  <c r="AB97" i="36" s="1"/>
  <c r="P36" i="36"/>
  <c r="P67" i="36" s="1"/>
  <c r="C35" i="36"/>
  <c r="AC68" i="36"/>
  <c r="N72" i="35"/>
  <c r="O72" i="35"/>
  <c r="P72" i="35"/>
  <c r="Q72" i="35"/>
  <c r="R72" i="35"/>
  <c r="S72" i="35"/>
  <c r="T72" i="35"/>
  <c r="U72" i="35"/>
  <c r="V72" i="35"/>
  <c r="W72" i="35"/>
  <c r="X72" i="35"/>
  <c r="Y72" i="35"/>
  <c r="Z72" i="35"/>
  <c r="AA72" i="35"/>
  <c r="N73" i="35"/>
  <c r="O73" i="35"/>
  <c r="P73" i="35"/>
  <c r="Q73" i="35"/>
  <c r="R73" i="35"/>
  <c r="S73" i="35"/>
  <c r="T73" i="35"/>
  <c r="U73" i="35"/>
  <c r="V73" i="35"/>
  <c r="W73" i="35"/>
  <c r="X73" i="35"/>
  <c r="Y73" i="35"/>
  <c r="Z73" i="35"/>
  <c r="AA73" i="35"/>
  <c r="N74" i="35"/>
  <c r="O74" i="35"/>
  <c r="P74" i="35"/>
  <c r="Q74" i="35"/>
  <c r="R74" i="35"/>
  <c r="S74" i="35"/>
  <c r="T74" i="35"/>
  <c r="U74" i="35"/>
  <c r="V74" i="35"/>
  <c r="W74" i="35"/>
  <c r="X74" i="35"/>
  <c r="Y74" i="35"/>
  <c r="Z74" i="35"/>
  <c r="AA74" i="35"/>
  <c r="N75" i="35"/>
  <c r="O75" i="35"/>
  <c r="P75" i="35"/>
  <c r="Q75" i="35"/>
  <c r="R75" i="35"/>
  <c r="S75" i="35"/>
  <c r="T75" i="35"/>
  <c r="U75" i="35"/>
  <c r="V75" i="35"/>
  <c r="W75" i="35"/>
  <c r="X75" i="35"/>
  <c r="Y75" i="35"/>
  <c r="Z75" i="35"/>
  <c r="AA75" i="35"/>
  <c r="N76" i="35"/>
  <c r="O76" i="35"/>
  <c r="P76" i="35"/>
  <c r="Q76" i="35"/>
  <c r="R76" i="35"/>
  <c r="S76" i="35"/>
  <c r="T76" i="35"/>
  <c r="U76" i="35"/>
  <c r="V76" i="35"/>
  <c r="W76" i="35"/>
  <c r="X76" i="35"/>
  <c r="Y76" i="35"/>
  <c r="Z76" i="35"/>
  <c r="AA76" i="35"/>
  <c r="N77" i="35"/>
  <c r="O77" i="35"/>
  <c r="P77" i="35"/>
  <c r="Q77" i="35"/>
  <c r="R77" i="35"/>
  <c r="S77" i="35"/>
  <c r="T77" i="35"/>
  <c r="U77" i="35"/>
  <c r="V77" i="35"/>
  <c r="W77" i="35"/>
  <c r="X77" i="35"/>
  <c r="Y77" i="35"/>
  <c r="Z77" i="35"/>
  <c r="AA77" i="35"/>
  <c r="N78" i="35"/>
  <c r="O78" i="35"/>
  <c r="P78" i="35"/>
  <c r="Q78" i="35"/>
  <c r="R78" i="35"/>
  <c r="S78" i="35"/>
  <c r="T78" i="35"/>
  <c r="U78" i="35"/>
  <c r="V78" i="35"/>
  <c r="W78" i="35"/>
  <c r="X78" i="35"/>
  <c r="Y78" i="35"/>
  <c r="Z78" i="35"/>
  <c r="AA78" i="35"/>
  <c r="N79" i="35"/>
  <c r="O79" i="35"/>
  <c r="P79" i="35"/>
  <c r="Q79" i="35"/>
  <c r="R79" i="35"/>
  <c r="S79" i="35"/>
  <c r="T79" i="35"/>
  <c r="U79" i="35"/>
  <c r="V79" i="35"/>
  <c r="W79" i="35"/>
  <c r="X79" i="35"/>
  <c r="Y79" i="35"/>
  <c r="Z79" i="35"/>
  <c r="AA79" i="35"/>
  <c r="N80" i="35"/>
  <c r="O80" i="35"/>
  <c r="P80" i="35"/>
  <c r="Q80" i="35"/>
  <c r="R80" i="35"/>
  <c r="S80" i="35"/>
  <c r="T80" i="35"/>
  <c r="U80" i="35"/>
  <c r="V80" i="35"/>
  <c r="W80" i="35"/>
  <c r="X80" i="35"/>
  <c r="Y80" i="35"/>
  <c r="Z80" i="35"/>
  <c r="AA80" i="35"/>
  <c r="N81" i="35"/>
  <c r="O81" i="35"/>
  <c r="P81" i="35"/>
  <c r="Q81" i="35"/>
  <c r="R81" i="35"/>
  <c r="S81" i="35"/>
  <c r="T81" i="35"/>
  <c r="U81" i="35"/>
  <c r="V81" i="35"/>
  <c r="W81" i="35"/>
  <c r="X81" i="35"/>
  <c r="Y81" i="35"/>
  <c r="Z81" i="35"/>
  <c r="AA81" i="35"/>
  <c r="N82" i="35"/>
  <c r="O82" i="35"/>
  <c r="P82" i="35"/>
  <c r="Q82" i="35"/>
  <c r="R82" i="35"/>
  <c r="S82" i="35"/>
  <c r="T82" i="35"/>
  <c r="U82" i="35"/>
  <c r="V82" i="35"/>
  <c r="W82" i="35"/>
  <c r="X82" i="35"/>
  <c r="Y82" i="35"/>
  <c r="Z82" i="35"/>
  <c r="AA82" i="35"/>
  <c r="N83" i="35"/>
  <c r="O83" i="35"/>
  <c r="P83" i="35"/>
  <c r="Q83" i="35"/>
  <c r="R83" i="35"/>
  <c r="S83" i="35"/>
  <c r="T83" i="35"/>
  <c r="U83" i="35"/>
  <c r="V83" i="35"/>
  <c r="W83" i="35"/>
  <c r="X83" i="35"/>
  <c r="Y83" i="35"/>
  <c r="Z83" i="35"/>
  <c r="AA83" i="35"/>
  <c r="N84" i="35"/>
  <c r="O84" i="35"/>
  <c r="P84" i="35"/>
  <c r="Q84" i="35"/>
  <c r="R84" i="35"/>
  <c r="S84" i="35"/>
  <c r="T84" i="35"/>
  <c r="U84" i="35"/>
  <c r="V84" i="35"/>
  <c r="W84" i="35"/>
  <c r="X84" i="35"/>
  <c r="Y84" i="35"/>
  <c r="Z84" i="35"/>
  <c r="AA84" i="35"/>
  <c r="N85" i="35"/>
  <c r="O85" i="35"/>
  <c r="P85" i="35"/>
  <c r="Q85" i="35"/>
  <c r="R85" i="35"/>
  <c r="S85" i="35"/>
  <c r="T85" i="35"/>
  <c r="U85" i="35"/>
  <c r="V85" i="35"/>
  <c r="W85" i="35"/>
  <c r="X85" i="35"/>
  <c r="Y85" i="35"/>
  <c r="Z85" i="35"/>
  <c r="AA85" i="35"/>
  <c r="N86" i="35"/>
  <c r="O86" i="35"/>
  <c r="P86" i="35"/>
  <c r="Q86" i="35"/>
  <c r="R86" i="35"/>
  <c r="S86" i="35"/>
  <c r="T86" i="35"/>
  <c r="U86" i="35"/>
  <c r="V86" i="35"/>
  <c r="W86" i="35"/>
  <c r="X86" i="35"/>
  <c r="Y86" i="35"/>
  <c r="Z86" i="35"/>
  <c r="AA86" i="35"/>
  <c r="N87" i="35"/>
  <c r="O87" i="35"/>
  <c r="P87" i="35"/>
  <c r="Q87" i="35"/>
  <c r="R87" i="35"/>
  <c r="S87" i="35"/>
  <c r="T87" i="35"/>
  <c r="U87" i="35"/>
  <c r="V87" i="35"/>
  <c r="W87" i="35"/>
  <c r="X87" i="35"/>
  <c r="Y87" i="35"/>
  <c r="Z87" i="35"/>
  <c r="AA87" i="35"/>
  <c r="N88" i="35"/>
  <c r="O88" i="35"/>
  <c r="P88" i="35"/>
  <c r="Q88" i="35"/>
  <c r="R88" i="35"/>
  <c r="S88" i="35"/>
  <c r="T88" i="35"/>
  <c r="U88" i="35"/>
  <c r="V88" i="35"/>
  <c r="W88" i="35"/>
  <c r="X88" i="35"/>
  <c r="Y88" i="35"/>
  <c r="Z88" i="35"/>
  <c r="AA88" i="35"/>
  <c r="N89" i="35"/>
  <c r="O89" i="35"/>
  <c r="P89" i="35"/>
  <c r="Q89" i="35"/>
  <c r="R89" i="35"/>
  <c r="S89" i="35"/>
  <c r="T89" i="35"/>
  <c r="U89" i="35"/>
  <c r="V89" i="35"/>
  <c r="W89" i="35"/>
  <c r="X89" i="35"/>
  <c r="Y89" i="35"/>
  <c r="Z89" i="35"/>
  <c r="AA89" i="35"/>
  <c r="N90" i="35"/>
  <c r="O90" i="35"/>
  <c r="P90" i="35"/>
  <c r="Q90" i="35"/>
  <c r="R90" i="35"/>
  <c r="S90" i="35"/>
  <c r="T90" i="35"/>
  <c r="U90" i="35"/>
  <c r="V90" i="35"/>
  <c r="W90" i="35"/>
  <c r="X90" i="35"/>
  <c r="Y90" i="35"/>
  <c r="Z90" i="35"/>
  <c r="AA90" i="35"/>
  <c r="N91" i="35"/>
  <c r="O91" i="35"/>
  <c r="P91" i="35"/>
  <c r="Q91" i="35"/>
  <c r="R91" i="35"/>
  <c r="S91" i="35"/>
  <c r="T91" i="35"/>
  <c r="U91" i="35"/>
  <c r="V91" i="35"/>
  <c r="W91" i="35"/>
  <c r="X91" i="35"/>
  <c r="Y91" i="35"/>
  <c r="Z91" i="35"/>
  <c r="AA91" i="35"/>
  <c r="N92" i="35"/>
  <c r="O92" i="35"/>
  <c r="P92" i="35"/>
  <c r="Q92" i="35"/>
  <c r="R92" i="35"/>
  <c r="S92" i="35"/>
  <c r="T92" i="35"/>
  <c r="U92" i="35"/>
  <c r="V92" i="35"/>
  <c r="W92" i="35"/>
  <c r="X92" i="35"/>
  <c r="Y92" i="35"/>
  <c r="Z92" i="35"/>
  <c r="AA92" i="35"/>
  <c r="N93" i="35"/>
  <c r="O93" i="35"/>
  <c r="P93" i="35"/>
  <c r="Q93" i="35"/>
  <c r="R93" i="35"/>
  <c r="S93" i="35"/>
  <c r="T93" i="35"/>
  <c r="U93" i="35"/>
  <c r="V93" i="35"/>
  <c r="W93" i="35"/>
  <c r="X93" i="35"/>
  <c r="Y93" i="35"/>
  <c r="Z93" i="35"/>
  <c r="AA93" i="35"/>
  <c r="N94" i="35"/>
  <c r="O94" i="35"/>
  <c r="P94" i="35"/>
  <c r="Q94" i="35"/>
  <c r="R94" i="35"/>
  <c r="S94" i="35"/>
  <c r="T94" i="35"/>
  <c r="U94" i="35"/>
  <c r="V94" i="35"/>
  <c r="W94" i="35"/>
  <c r="X94" i="35"/>
  <c r="Y94" i="35"/>
  <c r="Z94" i="35"/>
  <c r="AA94" i="35"/>
  <c r="N95" i="35"/>
  <c r="O95" i="35"/>
  <c r="P95" i="35"/>
  <c r="Q95" i="35"/>
  <c r="R95" i="35"/>
  <c r="S95" i="35"/>
  <c r="T95" i="35"/>
  <c r="U95" i="35"/>
  <c r="V95" i="35"/>
  <c r="W95" i="35"/>
  <c r="X95" i="35"/>
  <c r="Y95" i="35"/>
  <c r="Z95" i="35"/>
  <c r="AA95" i="35"/>
  <c r="N96" i="35"/>
  <c r="O96" i="35"/>
  <c r="P96" i="35"/>
  <c r="Q96" i="35"/>
  <c r="R96" i="35"/>
  <c r="S96" i="35"/>
  <c r="T96" i="35"/>
  <c r="U96" i="35"/>
  <c r="V96" i="35"/>
  <c r="W96" i="35"/>
  <c r="X96" i="35"/>
  <c r="Y96" i="35"/>
  <c r="Z96" i="35"/>
  <c r="AA96" i="35"/>
  <c r="N99" i="35"/>
  <c r="O99" i="35"/>
  <c r="P99" i="35"/>
  <c r="Q99" i="35"/>
  <c r="R99" i="35"/>
  <c r="S99" i="35"/>
  <c r="T99" i="35"/>
  <c r="U99" i="35"/>
  <c r="V99" i="35"/>
  <c r="W99" i="35"/>
  <c r="X99" i="35"/>
  <c r="Y99" i="35"/>
  <c r="Z99" i="35"/>
  <c r="AA99" i="35"/>
  <c r="N41" i="35"/>
  <c r="O41" i="35"/>
  <c r="P41" i="35"/>
  <c r="Q41" i="35"/>
  <c r="R41" i="35"/>
  <c r="S41" i="35"/>
  <c r="T41" i="35"/>
  <c r="U41" i="35"/>
  <c r="V41" i="35"/>
  <c r="W41" i="35"/>
  <c r="X41" i="35"/>
  <c r="Y41" i="35"/>
  <c r="Z41" i="35"/>
  <c r="AA41" i="35"/>
  <c r="N42" i="35"/>
  <c r="O42" i="35"/>
  <c r="P42" i="35"/>
  <c r="Q42" i="35"/>
  <c r="R42" i="35"/>
  <c r="S42" i="35"/>
  <c r="T42" i="35"/>
  <c r="U42" i="35"/>
  <c r="V42" i="35"/>
  <c r="W42" i="35"/>
  <c r="X42" i="35"/>
  <c r="Y42" i="35"/>
  <c r="Z42" i="35"/>
  <c r="AA42" i="35"/>
  <c r="N43" i="35"/>
  <c r="O43" i="35"/>
  <c r="P43" i="35"/>
  <c r="Q43" i="35"/>
  <c r="R43" i="35"/>
  <c r="S43" i="35"/>
  <c r="T43" i="35"/>
  <c r="U43" i="35"/>
  <c r="V43" i="35"/>
  <c r="W43" i="35"/>
  <c r="X43" i="35"/>
  <c r="Y43" i="35"/>
  <c r="Z43" i="35"/>
  <c r="AA43" i="35"/>
  <c r="N44" i="35"/>
  <c r="O44" i="35"/>
  <c r="P44" i="35"/>
  <c r="Q44" i="35"/>
  <c r="R44" i="35"/>
  <c r="S44" i="35"/>
  <c r="T44" i="35"/>
  <c r="U44" i="35"/>
  <c r="V44" i="35"/>
  <c r="W44" i="35"/>
  <c r="X44" i="35"/>
  <c r="Y44" i="35"/>
  <c r="Z44" i="35"/>
  <c r="AA44" i="35"/>
  <c r="N45" i="35"/>
  <c r="O45" i="35"/>
  <c r="P45" i="35"/>
  <c r="Q45" i="35"/>
  <c r="R45" i="35"/>
  <c r="S45" i="35"/>
  <c r="T45" i="35"/>
  <c r="U45" i="35"/>
  <c r="V45" i="35"/>
  <c r="W45" i="35"/>
  <c r="X45" i="35"/>
  <c r="Y45" i="35"/>
  <c r="Z45" i="35"/>
  <c r="AA45" i="35"/>
  <c r="N46" i="35"/>
  <c r="O46" i="35"/>
  <c r="P46" i="35"/>
  <c r="Q46" i="35"/>
  <c r="R46" i="35"/>
  <c r="S46" i="35"/>
  <c r="T46" i="35"/>
  <c r="U46" i="35"/>
  <c r="V46" i="35"/>
  <c r="W46" i="35"/>
  <c r="X46" i="35"/>
  <c r="Y46" i="35"/>
  <c r="Z46" i="35"/>
  <c r="AA46" i="35"/>
  <c r="N47" i="35"/>
  <c r="O47" i="35"/>
  <c r="P47" i="35"/>
  <c r="Q47" i="35"/>
  <c r="R47" i="35"/>
  <c r="S47" i="35"/>
  <c r="T47" i="35"/>
  <c r="U47" i="35"/>
  <c r="V47" i="35"/>
  <c r="W47" i="35"/>
  <c r="X47" i="35"/>
  <c r="Y47" i="35"/>
  <c r="Z47" i="35"/>
  <c r="AA47" i="35"/>
  <c r="N48" i="35"/>
  <c r="O48" i="35"/>
  <c r="P48" i="35"/>
  <c r="Q48" i="35"/>
  <c r="R48" i="35"/>
  <c r="S48" i="35"/>
  <c r="T48" i="35"/>
  <c r="U48" i="35"/>
  <c r="V48" i="35"/>
  <c r="W48" i="35"/>
  <c r="X48" i="35"/>
  <c r="Y48" i="35"/>
  <c r="Z48" i="35"/>
  <c r="AA48" i="35"/>
  <c r="N49" i="35"/>
  <c r="O49" i="35"/>
  <c r="P49" i="35"/>
  <c r="Q49" i="35"/>
  <c r="R49" i="35"/>
  <c r="S49" i="35"/>
  <c r="T49" i="35"/>
  <c r="U49" i="35"/>
  <c r="V49" i="35"/>
  <c r="W49" i="35"/>
  <c r="X49" i="35"/>
  <c r="Y49" i="35"/>
  <c r="Z49" i="35"/>
  <c r="AA49" i="35"/>
  <c r="N50" i="35"/>
  <c r="O50" i="35"/>
  <c r="P50" i="35"/>
  <c r="Q50" i="35"/>
  <c r="R50" i="35"/>
  <c r="S50" i="35"/>
  <c r="T50" i="35"/>
  <c r="U50" i="35"/>
  <c r="V50" i="35"/>
  <c r="W50" i="35"/>
  <c r="X50" i="35"/>
  <c r="Y50" i="35"/>
  <c r="Z50" i="35"/>
  <c r="AA50" i="35"/>
  <c r="N51" i="35"/>
  <c r="O51" i="35"/>
  <c r="P51" i="35"/>
  <c r="Q51" i="35"/>
  <c r="R51" i="35"/>
  <c r="S51" i="35"/>
  <c r="T51" i="35"/>
  <c r="U51" i="35"/>
  <c r="V51" i="35"/>
  <c r="W51" i="35"/>
  <c r="X51" i="35"/>
  <c r="Y51" i="35"/>
  <c r="Z51" i="35"/>
  <c r="AA51" i="35"/>
  <c r="N52" i="35"/>
  <c r="O52" i="35"/>
  <c r="P52" i="35"/>
  <c r="Q52" i="35"/>
  <c r="R52" i="35"/>
  <c r="S52" i="35"/>
  <c r="T52" i="35"/>
  <c r="U52" i="35"/>
  <c r="V52" i="35"/>
  <c r="W52" i="35"/>
  <c r="X52" i="35"/>
  <c r="Y52" i="35"/>
  <c r="Z52" i="35"/>
  <c r="AA52" i="35"/>
  <c r="N53" i="35"/>
  <c r="O53" i="35"/>
  <c r="P53" i="35"/>
  <c r="Q53" i="35"/>
  <c r="R53" i="35"/>
  <c r="S53" i="35"/>
  <c r="T53" i="35"/>
  <c r="U53" i="35"/>
  <c r="V53" i="35"/>
  <c r="W53" i="35"/>
  <c r="X53" i="35"/>
  <c r="Y53" i="35"/>
  <c r="Z53" i="35"/>
  <c r="AA53" i="35"/>
  <c r="N54" i="35"/>
  <c r="O54" i="35"/>
  <c r="P54" i="35"/>
  <c r="Q54" i="35"/>
  <c r="R54" i="35"/>
  <c r="S54" i="35"/>
  <c r="T54" i="35"/>
  <c r="U54" i="35"/>
  <c r="V54" i="35"/>
  <c r="W54" i="35"/>
  <c r="X54" i="35"/>
  <c r="Y54" i="35"/>
  <c r="Z54" i="35"/>
  <c r="AA54" i="35"/>
  <c r="N55" i="35"/>
  <c r="O55" i="35"/>
  <c r="P55" i="35"/>
  <c r="Q55" i="35"/>
  <c r="R55" i="35"/>
  <c r="S55" i="35"/>
  <c r="T55" i="35"/>
  <c r="U55" i="35"/>
  <c r="V55" i="35"/>
  <c r="W55" i="35"/>
  <c r="X55" i="35"/>
  <c r="Y55" i="35"/>
  <c r="Z55" i="35"/>
  <c r="AA55" i="35"/>
  <c r="N56" i="35"/>
  <c r="O56" i="35"/>
  <c r="P56" i="35"/>
  <c r="Q56" i="35"/>
  <c r="R56" i="35"/>
  <c r="S56" i="35"/>
  <c r="T56" i="35"/>
  <c r="U56" i="35"/>
  <c r="V56" i="35"/>
  <c r="W56" i="35"/>
  <c r="X56" i="35"/>
  <c r="Y56" i="35"/>
  <c r="Z56" i="35"/>
  <c r="AA56" i="35"/>
  <c r="N57" i="35"/>
  <c r="O57" i="35"/>
  <c r="P57" i="35"/>
  <c r="Q57" i="35"/>
  <c r="R57" i="35"/>
  <c r="S57" i="35"/>
  <c r="T57" i="35"/>
  <c r="U57" i="35"/>
  <c r="V57" i="35"/>
  <c r="W57" i="35"/>
  <c r="X57" i="35"/>
  <c r="Y57" i="35"/>
  <c r="Z57" i="35"/>
  <c r="AA57" i="35"/>
  <c r="N58" i="35"/>
  <c r="O58" i="35"/>
  <c r="P58" i="35"/>
  <c r="Q58" i="35"/>
  <c r="R58" i="35"/>
  <c r="S58" i="35"/>
  <c r="T58" i="35"/>
  <c r="U58" i="35"/>
  <c r="V58" i="35"/>
  <c r="W58" i="35"/>
  <c r="X58" i="35"/>
  <c r="Y58" i="35"/>
  <c r="Z58" i="35"/>
  <c r="AA58" i="35"/>
  <c r="N59" i="35"/>
  <c r="O59" i="35"/>
  <c r="P59" i="35"/>
  <c r="Q59" i="35"/>
  <c r="R59" i="35"/>
  <c r="S59" i="35"/>
  <c r="T59" i="35"/>
  <c r="U59" i="35"/>
  <c r="V59" i="35"/>
  <c r="W59" i="35"/>
  <c r="X59" i="35"/>
  <c r="Y59" i="35"/>
  <c r="Z59" i="35"/>
  <c r="AA59" i="35"/>
  <c r="N60" i="35"/>
  <c r="O60" i="35"/>
  <c r="P60" i="35"/>
  <c r="Q60" i="35"/>
  <c r="R60" i="35"/>
  <c r="S60" i="35"/>
  <c r="T60" i="35"/>
  <c r="U60" i="35"/>
  <c r="V60" i="35"/>
  <c r="W60" i="35"/>
  <c r="X60" i="35"/>
  <c r="Y60" i="35"/>
  <c r="Z60" i="35"/>
  <c r="AA60" i="35"/>
  <c r="N61" i="35"/>
  <c r="O61" i="35"/>
  <c r="P61" i="35"/>
  <c r="Q61" i="35"/>
  <c r="R61" i="35"/>
  <c r="S61" i="35"/>
  <c r="T61" i="35"/>
  <c r="U61" i="35"/>
  <c r="V61" i="35"/>
  <c r="W61" i="35"/>
  <c r="X61" i="35"/>
  <c r="Y61" i="35"/>
  <c r="Z61" i="35"/>
  <c r="AA61" i="35"/>
  <c r="N62" i="35"/>
  <c r="O62" i="35"/>
  <c r="P62" i="35"/>
  <c r="Q62" i="35"/>
  <c r="R62" i="35"/>
  <c r="S62" i="35"/>
  <c r="T62" i="35"/>
  <c r="U62" i="35"/>
  <c r="V62" i="35"/>
  <c r="W62" i="35"/>
  <c r="X62" i="35"/>
  <c r="Y62" i="35"/>
  <c r="Z62" i="35"/>
  <c r="AA62" i="35"/>
  <c r="N63" i="35"/>
  <c r="O63" i="35"/>
  <c r="P63" i="35"/>
  <c r="Q63" i="35"/>
  <c r="R63" i="35"/>
  <c r="S63" i="35"/>
  <c r="T63" i="35"/>
  <c r="U63" i="35"/>
  <c r="V63" i="35"/>
  <c r="W63" i="35"/>
  <c r="X63" i="35"/>
  <c r="Y63" i="35"/>
  <c r="Z63" i="35"/>
  <c r="AA63" i="35"/>
  <c r="N64" i="35"/>
  <c r="O64" i="35"/>
  <c r="P64" i="35"/>
  <c r="Q64" i="35"/>
  <c r="R64" i="35"/>
  <c r="S64" i="35"/>
  <c r="T64" i="35"/>
  <c r="U64" i="35"/>
  <c r="V64" i="35"/>
  <c r="W64" i="35"/>
  <c r="X64" i="35"/>
  <c r="Y64" i="35"/>
  <c r="Z64" i="35"/>
  <c r="AA64" i="35"/>
  <c r="N65" i="35"/>
  <c r="O65" i="35"/>
  <c r="P65" i="35"/>
  <c r="Q65" i="35"/>
  <c r="R65" i="35"/>
  <c r="S65" i="35"/>
  <c r="T65" i="35"/>
  <c r="U65" i="35"/>
  <c r="V65" i="35"/>
  <c r="W65" i="35"/>
  <c r="X65" i="35"/>
  <c r="Y65" i="35"/>
  <c r="Z65" i="35"/>
  <c r="AA65" i="35"/>
  <c r="N68" i="35"/>
  <c r="O68" i="35"/>
  <c r="P68" i="35"/>
  <c r="Q68" i="35"/>
  <c r="R68" i="35"/>
  <c r="S68" i="35"/>
  <c r="T68" i="35"/>
  <c r="U68" i="35"/>
  <c r="V68" i="35"/>
  <c r="W68" i="35"/>
  <c r="X68" i="35"/>
  <c r="Y68" i="35"/>
  <c r="Z68" i="35"/>
  <c r="AA68" i="35"/>
  <c r="C41" i="35"/>
  <c r="H35" i="35"/>
  <c r="I35" i="35"/>
  <c r="I66" i="35" s="1"/>
  <c r="J35" i="35"/>
  <c r="J66" i="35" s="1"/>
  <c r="M35" i="35"/>
  <c r="N35" i="35"/>
  <c r="N66" i="35" s="1"/>
  <c r="O35" i="35"/>
  <c r="O36" i="35" s="1"/>
  <c r="P35" i="35"/>
  <c r="P36" i="35" s="1"/>
  <c r="Q35" i="35"/>
  <c r="R35" i="35"/>
  <c r="R66" i="35" s="1"/>
  <c r="S35" i="35"/>
  <c r="S36" i="35" s="1"/>
  <c r="T35" i="35"/>
  <c r="T36" i="35" s="1"/>
  <c r="U35" i="35"/>
  <c r="V35" i="35"/>
  <c r="V66" i="35" s="1"/>
  <c r="W35" i="35"/>
  <c r="W36" i="35" s="1"/>
  <c r="X35" i="35"/>
  <c r="X36" i="35" s="1"/>
  <c r="Y35" i="35"/>
  <c r="Z35" i="35"/>
  <c r="Z66" i="35" s="1"/>
  <c r="AA35" i="35"/>
  <c r="AB97" i="35" s="1"/>
  <c r="C35" i="35"/>
  <c r="N72" i="34"/>
  <c r="O72" i="34"/>
  <c r="P72" i="34"/>
  <c r="Q72" i="34"/>
  <c r="R72" i="34"/>
  <c r="S72" i="34"/>
  <c r="T72" i="34"/>
  <c r="U72" i="34"/>
  <c r="V72" i="34"/>
  <c r="W72" i="34"/>
  <c r="X72" i="34"/>
  <c r="Y72" i="34"/>
  <c r="Z72" i="34"/>
  <c r="AA72" i="34"/>
  <c r="N73" i="34"/>
  <c r="O73" i="34"/>
  <c r="P73" i="34"/>
  <c r="Q73" i="34"/>
  <c r="R73" i="34"/>
  <c r="S73" i="34"/>
  <c r="T73" i="34"/>
  <c r="U73" i="34"/>
  <c r="V73" i="34"/>
  <c r="W73" i="34"/>
  <c r="X73" i="34"/>
  <c r="Y73" i="34"/>
  <c r="Z73" i="34"/>
  <c r="AA73" i="34"/>
  <c r="N74" i="34"/>
  <c r="O74" i="34"/>
  <c r="P74" i="34"/>
  <c r="Q74" i="34"/>
  <c r="R74" i="34"/>
  <c r="S74" i="34"/>
  <c r="T74" i="34"/>
  <c r="U74" i="34"/>
  <c r="V74" i="34"/>
  <c r="W74" i="34"/>
  <c r="X74" i="34"/>
  <c r="Y74" i="34"/>
  <c r="Z74" i="34"/>
  <c r="AA74" i="34"/>
  <c r="N75" i="34"/>
  <c r="O75" i="34"/>
  <c r="P75" i="34"/>
  <c r="Q75" i="34"/>
  <c r="R75" i="34"/>
  <c r="S75" i="34"/>
  <c r="T75" i="34"/>
  <c r="U75" i="34"/>
  <c r="V75" i="34"/>
  <c r="W75" i="34"/>
  <c r="X75" i="34"/>
  <c r="Y75" i="34"/>
  <c r="Z75" i="34"/>
  <c r="AA75" i="34"/>
  <c r="N76" i="34"/>
  <c r="O76" i="34"/>
  <c r="P76" i="34"/>
  <c r="Q76" i="34"/>
  <c r="R76" i="34"/>
  <c r="S76" i="34"/>
  <c r="T76" i="34"/>
  <c r="U76" i="34"/>
  <c r="V76" i="34"/>
  <c r="W76" i="34"/>
  <c r="X76" i="34"/>
  <c r="Y76" i="34"/>
  <c r="Z76" i="34"/>
  <c r="AA76" i="34"/>
  <c r="N77" i="34"/>
  <c r="O77" i="34"/>
  <c r="P77" i="34"/>
  <c r="Q77" i="34"/>
  <c r="R77" i="34"/>
  <c r="S77" i="34"/>
  <c r="T77" i="34"/>
  <c r="U77" i="34"/>
  <c r="V77" i="34"/>
  <c r="W77" i="34"/>
  <c r="X77" i="34"/>
  <c r="Y77" i="34"/>
  <c r="Z77" i="34"/>
  <c r="AA77" i="34"/>
  <c r="N78" i="34"/>
  <c r="O78" i="34"/>
  <c r="P78" i="34"/>
  <c r="Q78" i="34"/>
  <c r="R78" i="34"/>
  <c r="S78" i="34"/>
  <c r="T78" i="34"/>
  <c r="U78" i="34"/>
  <c r="V78" i="34"/>
  <c r="W78" i="34"/>
  <c r="X78" i="34"/>
  <c r="Y78" i="34"/>
  <c r="Z78" i="34"/>
  <c r="AA78" i="34"/>
  <c r="N79" i="34"/>
  <c r="O79" i="34"/>
  <c r="P79" i="34"/>
  <c r="Q79" i="34"/>
  <c r="R79" i="34"/>
  <c r="S79" i="34"/>
  <c r="T79" i="34"/>
  <c r="U79" i="34"/>
  <c r="V79" i="34"/>
  <c r="W79" i="34"/>
  <c r="X79" i="34"/>
  <c r="Y79" i="34"/>
  <c r="Z79" i="34"/>
  <c r="AA79" i="34"/>
  <c r="N80" i="34"/>
  <c r="O80" i="34"/>
  <c r="P80" i="34"/>
  <c r="Q80" i="34"/>
  <c r="R80" i="34"/>
  <c r="S80" i="34"/>
  <c r="T80" i="34"/>
  <c r="U80" i="34"/>
  <c r="V80" i="34"/>
  <c r="W80" i="34"/>
  <c r="X80" i="34"/>
  <c r="Y80" i="34"/>
  <c r="Z80" i="34"/>
  <c r="AA80" i="34"/>
  <c r="N81" i="34"/>
  <c r="O81" i="34"/>
  <c r="P81" i="34"/>
  <c r="Q81" i="34"/>
  <c r="R81" i="34"/>
  <c r="S81" i="34"/>
  <c r="T81" i="34"/>
  <c r="U81" i="34"/>
  <c r="V81" i="34"/>
  <c r="W81" i="34"/>
  <c r="X81" i="34"/>
  <c r="Y81" i="34"/>
  <c r="Z81" i="34"/>
  <c r="AA81" i="34"/>
  <c r="N82" i="34"/>
  <c r="O82" i="34"/>
  <c r="P82" i="34"/>
  <c r="Q82" i="34"/>
  <c r="R82" i="34"/>
  <c r="S82" i="34"/>
  <c r="T82" i="34"/>
  <c r="U82" i="34"/>
  <c r="V82" i="34"/>
  <c r="W82" i="34"/>
  <c r="X82" i="34"/>
  <c r="Y82" i="34"/>
  <c r="Z82" i="34"/>
  <c r="AA82" i="34"/>
  <c r="N83" i="34"/>
  <c r="O83" i="34"/>
  <c r="P83" i="34"/>
  <c r="Q83" i="34"/>
  <c r="R83" i="34"/>
  <c r="S83" i="34"/>
  <c r="T83" i="34"/>
  <c r="U83" i="34"/>
  <c r="V83" i="34"/>
  <c r="W83" i="34"/>
  <c r="X83" i="34"/>
  <c r="Y83" i="34"/>
  <c r="Z83" i="34"/>
  <c r="AA83" i="34"/>
  <c r="N84" i="34"/>
  <c r="O84" i="34"/>
  <c r="P84" i="34"/>
  <c r="Q84" i="34"/>
  <c r="R84" i="34"/>
  <c r="S84" i="34"/>
  <c r="T84" i="34"/>
  <c r="U84" i="34"/>
  <c r="V84" i="34"/>
  <c r="W84" i="34"/>
  <c r="X84" i="34"/>
  <c r="Y84" i="34"/>
  <c r="Z84" i="34"/>
  <c r="AA84" i="34"/>
  <c r="N85" i="34"/>
  <c r="O85" i="34"/>
  <c r="P85" i="34"/>
  <c r="Q85" i="34"/>
  <c r="R85" i="34"/>
  <c r="S85" i="34"/>
  <c r="T85" i="34"/>
  <c r="U85" i="34"/>
  <c r="V85" i="34"/>
  <c r="W85" i="34"/>
  <c r="X85" i="34"/>
  <c r="Y85" i="34"/>
  <c r="Z85" i="34"/>
  <c r="AA85" i="34"/>
  <c r="N86" i="34"/>
  <c r="O86" i="34"/>
  <c r="P86" i="34"/>
  <c r="Q86" i="34"/>
  <c r="R86" i="34"/>
  <c r="S86" i="34"/>
  <c r="T86" i="34"/>
  <c r="U86" i="34"/>
  <c r="V86" i="34"/>
  <c r="W86" i="34"/>
  <c r="X86" i="34"/>
  <c r="Y86" i="34"/>
  <c r="Z86" i="34"/>
  <c r="AA86" i="34"/>
  <c r="N87" i="34"/>
  <c r="O87" i="34"/>
  <c r="P87" i="34"/>
  <c r="Q87" i="34"/>
  <c r="R87" i="34"/>
  <c r="S87" i="34"/>
  <c r="T87" i="34"/>
  <c r="U87" i="34"/>
  <c r="V87" i="34"/>
  <c r="W87" i="34"/>
  <c r="X87" i="34"/>
  <c r="Y87" i="34"/>
  <c r="Z87" i="34"/>
  <c r="AA87" i="34"/>
  <c r="N88" i="34"/>
  <c r="O88" i="34"/>
  <c r="P88" i="34"/>
  <c r="Q88" i="34"/>
  <c r="R88" i="34"/>
  <c r="S88" i="34"/>
  <c r="T88" i="34"/>
  <c r="U88" i="34"/>
  <c r="V88" i="34"/>
  <c r="W88" i="34"/>
  <c r="X88" i="34"/>
  <c r="Y88" i="34"/>
  <c r="Z88" i="34"/>
  <c r="AA88" i="34"/>
  <c r="N89" i="34"/>
  <c r="O89" i="34"/>
  <c r="P89" i="34"/>
  <c r="Q89" i="34"/>
  <c r="R89" i="34"/>
  <c r="S89" i="34"/>
  <c r="T89" i="34"/>
  <c r="U89" i="34"/>
  <c r="V89" i="34"/>
  <c r="W89" i="34"/>
  <c r="X89" i="34"/>
  <c r="Y89" i="34"/>
  <c r="Z89" i="34"/>
  <c r="AA89" i="34"/>
  <c r="N90" i="34"/>
  <c r="O90" i="34"/>
  <c r="P90" i="34"/>
  <c r="Q90" i="34"/>
  <c r="R90" i="34"/>
  <c r="S90" i="34"/>
  <c r="T90" i="34"/>
  <c r="U90" i="34"/>
  <c r="V90" i="34"/>
  <c r="W90" i="34"/>
  <c r="X90" i="34"/>
  <c r="Y90" i="34"/>
  <c r="Z90" i="34"/>
  <c r="AA90" i="34"/>
  <c r="N91" i="34"/>
  <c r="O91" i="34"/>
  <c r="P91" i="34"/>
  <c r="Q91" i="34"/>
  <c r="R91" i="34"/>
  <c r="S91" i="34"/>
  <c r="T91" i="34"/>
  <c r="U91" i="34"/>
  <c r="V91" i="34"/>
  <c r="W91" i="34"/>
  <c r="X91" i="34"/>
  <c r="Y91" i="34"/>
  <c r="Z91" i="34"/>
  <c r="AA91" i="34"/>
  <c r="N92" i="34"/>
  <c r="O92" i="34"/>
  <c r="P92" i="34"/>
  <c r="Q92" i="34"/>
  <c r="R92" i="34"/>
  <c r="S92" i="34"/>
  <c r="T92" i="34"/>
  <c r="U92" i="34"/>
  <c r="V92" i="34"/>
  <c r="W92" i="34"/>
  <c r="X92" i="34"/>
  <c r="Y92" i="34"/>
  <c r="Z92" i="34"/>
  <c r="AA92" i="34"/>
  <c r="N93" i="34"/>
  <c r="O93" i="34"/>
  <c r="P93" i="34"/>
  <c r="Q93" i="34"/>
  <c r="R93" i="34"/>
  <c r="S93" i="34"/>
  <c r="T93" i="34"/>
  <c r="U93" i="34"/>
  <c r="V93" i="34"/>
  <c r="W93" i="34"/>
  <c r="X93" i="34"/>
  <c r="Y93" i="34"/>
  <c r="Z93" i="34"/>
  <c r="AA93" i="34"/>
  <c r="N94" i="34"/>
  <c r="O94" i="34"/>
  <c r="P94" i="34"/>
  <c r="Q94" i="34"/>
  <c r="R94" i="34"/>
  <c r="S94" i="34"/>
  <c r="T94" i="34"/>
  <c r="U94" i="34"/>
  <c r="V94" i="34"/>
  <c r="W94" i="34"/>
  <c r="X94" i="34"/>
  <c r="Y94" i="34"/>
  <c r="Z94" i="34"/>
  <c r="AA94" i="34"/>
  <c r="N95" i="34"/>
  <c r="O95" i="34"/>
  <c r="P95" i="34"/>
  <c r="Q95" i="34"/>
  <c r="R95" i="34"/>
  <c r="S95" i="34"/>
  <c r="T95" i="34"/>
  <c r="U95" i="34"/>
  <c r="V95" i="34"/>
  <c r="W95" i="34"/>
  <c r="X95" i="34"/>
  <c r="Y95" i="34"/>
  <c r="Z95" i="34"/>
  <c r="AA95" i="34"/>
  <c r="N96" i="34"/>
  <c r="O96" i="34"/>
  <c r="P96" i="34"/>
  <c r="Q96" i="34"/>
  <c r="R96" i="34"/>
  <c r="S96" i="34"/>
  <c r="T96" i="34"/>
  <c r="U96" i="34"/>
  <c r="V96" i="34"/>
  <c r="W96" i="34"/>
  <c r="X96" i="34"/>
  <c r="Y96" i="34"/>
  <c r="Z96" i="34"/>
  <c r="AA96" i="34"/>
  <c r="N99" i="34"/>
  <c r="O99" i="34"/>
  <c r="P99" i="34"/>
  <c r="Q99" i="34"/>
  <c r="R99" i="34"/>
  <c r="S99" i="34"/>
  <c r="T99" i="34"/>
  <c r="U99" i="34"/>
  <c r="V99" i="34"/>
  <c r="W99" i="34"/>
  <c r="X99" i="34"/>
  <c r="Y99" i="34"/>
  <c r="Z99" i="34"/>
  <c r="AA99" i="34"/>
  <c r="N41" i="34"/>
  <c r="O41" i="34"/>
  <c r="P41" i="34"/>
  <c r="Q41" i="34"/>
  <c r="R41" i="34"/>
  <c r="S41" i="34"/>
  <c r="T41" i="34"/>
  <c r="U41" i="34"/>
  <c r="V41" i="34"/>
  <c r="W41" i="34"/>
  <c r="X41" i="34"/>
  <c r="Y41" i="34"/>
  <c r="Z41" i="34"/>
  <c r="AA41" i="34"/>
  <c r="N42" i="34"/>
  <c r="O42" i="34"/>
  <c r="P42" i="34"/>
  <c r="Q42" i="34"/>
  <c r="R42" i="34"/>
  <c r="S42" i="34"/>
  <c r="T42" i="34"/>
  <c r="U42" i="34"/>
  <c r="V42" i="34"/>
  <c r="W42" i="34"/>
  <c r="X42" i="34"/>
  <c r="Y42" i="34"/>
  <c r="Z42" i="34"/>
  <c r="AA42" i="34"/>
  <c r="N43" i="34"/>
  <c r="O43" i="34"/>
  <c r="P43" i="34"/>
  <c r="Q43" i="34"/>
  <c r="R43" i="34"/>
  <c r="S43" i="34"/>
  <c r="T43" i="34"/>
  <c r="U43" i="34"/>
  <c r="V43" i="34"/>
  <c r="W43" i="34"/>
  <c r="X43" i="34"/>
  <c r="Y43" i="34"/>
  <c r="Z43" i="34"/>
  <c r="AA43" i="34"/>
  <c r="N44" i="34"/>
  <c r="O44" i="34"/>
  <c r="P44" i="34"/>
  <c r="Q44" i="34"/>
  <c r="R44" i="34"/>
  <c r="S44" i="34"/>
  <c r="T44" i="34"/>
  <c r="U44" i="34"/>
  <c r="V44" i="34"/>
  <c r="W44" i="34"/>
  <c r="X44" i="34"/>
  <c r="Y44" i="34"/>
  <c r="Z44" i="34"/>
  <c r="AA44" i="34"/>
  <c r="N45" i="34"/>
  <c r="O45" i="34"/>
  <c r="P45" i="34"/>
  <c r="Q45" i="34"/>
  <c r="R45" i="34"/>
  <c r="S45" i="34"/>
  <c r="T45" i="34"/>
  <c r="U45" i="34"/>
  <c r="V45" i="34"/>
  <c r="W45" i="34"/>
  <c r="X45" i="34"/>
  <c r="Y45" i="34"/>
  <c r="Z45" i="34"/>
  <c r="AA45" i="34"/>
  <c r="N46" i="34"/>
  <c r="O46" i="34"/>
  <c r="P46" i="34"/>
  <c r="Q46" i="34"/>
  <c r="R46" i="34"/>
  <c r="S46" i="34"/>
  <c r="T46" i="34"/>
  <c r="U46" i="34"/>
  <c r="V46" i="34"/>
  <c r="W46" i="34"/>
  <c r="X46" i="34"/>
  <c r="Y46" i="34"/>
  <c r="Z46" i="34"/>
  <c r="AA46" i="34"/>
  <c r="N47" i="34"/>
  <c r="O47" i="34"/>
  <c r="P47" i="34"/>
  <c r="Q47" i="34"/>
  <c r="R47" i="34"/>
  <c r="S47" i="34"/>
  <c r="T47" i="34"/>
  <c r="U47" i="34"/>
  <c r="V47" i="34"/>
  <c r="W47" i="34"/>
  <c r="X47" i="34"/>
  <c r="Y47" i="34"/>
  <c r="Z47" i="34"/>
  <c r="AA47" i="34"/>
  <c r="N48" i="34"/>
  <c r="O48" i="34"/>
  <c r="P48" i="34"/>
  <c r="Q48" i="34"/>
  <c r="R48" i="34"/>
  <c r="S48" i="34"/>
  <c r="T48" i="34"/>
  <c r="U48" i="34"/>
  <c r="V48" i="34"/>
  <c r="W48" i="34"/>
  <c r="X48" i="34"/>
  <c r="Y48" i="34"/>
  <c r="Z48" i="34"/>
  <c r="AA48" i="34"/>
  <c r="N49" i="34"/>
  <c r="O49" i="34"/>
  <c r="P49" i="34"/>
  <c r="Q49" i="34"/>
  <c r="R49" i="34"/>
  <c r="S49" i="34"/>
  <c r="T49" i="34"/>
  <c r="U49" i="34"/>
  <c r="V49" i="34"/>
  <c r="W49" i="34"/>
  <c r="X49" i="34"/>
  <c r="Y49" i="34"/>
  <c r="Z49" i="34"/>
  <c r="AA49" i="34"/>
  <c r="N50" i="34"/>
  <c r="O50" i="34"/>
  <c r="P50" i="34"/>
  <c r="Q50" i="34"/>
  <c r="R50" i="34"/>
  <c r="S50" i="34"/>
  <c r="T50" i="34"/>
  <c r="U50" i="34"/>
  <c r="V50" i="34"/>
  <c r="W50" i="34"/>
  <c r="X50" i="34"/>
  <c r="Y50" i="34"/>
  <c r="Z50" i="34"/>
  <c r="AA50" i="34"/>
  <c r="N51" i="34"/>
  <c r="O51" i="34"/>
  <c r="P51" i="34"/>
  <c r="Q51" i="34"/>
  <c r="R51" i="34"/>
  <c r="S51" i="34"/>
  <c r="T51" i="34"/>
  <c r="U51" i="34"/>
  <c r="V51" i="34"/>
  <c r="W51" i="34"/>
  <c r="X51" i="34"/>
  <c r="Y51" i="34"/>
  <c r="Z51" i="34"/>
  <c r="AA51" i="34"/>
  <c r="N52" i="34"/>
  <c r="O52" i="34"/>
  <c r="P52" i="34"/>
  <c r="Q52" i="34"/>
  <c r="R52" i="34"/>
  <c r="S52" i="34"/>
  <c r="T52" i="34"/>
  <c r="U52" i="34"/>
  <c r="V52" i="34"/>
  <c r="W52" i="34"/>
  <c r="X52" i="34"/>
  <c r="Y52" i="34"/>
  <c r="Z52" i="34"/>
  <c r="AA52" i="34"/>
  <c r="N53" i="34"/>
  <c r="O53" i="34"/>
  <c r="P53" i="34"/>
  <c r="Q53" i="34"/>
  <c r="R53" i="34"/>
  <c r="S53" i="34"/>
  <c r="T53" i="34"/>
  <c r="U53" i="34"/>
  <c r="V53" i="34"/>
  <c r="W53" i="34"/>
  <c r="X53" i="34"/>
  <c r="Y53" i="34"/>
  <c r="Z53" i="34"/>
  <c r="AA53" i="34"/>
  <c r="N54" i="34"/>
  <c r="O54" i="34"/>
  <c r="P54" i="34"/>
  <c r="Q54" i="34"/>
  <c r="R54" i="34"/>
  <c r="S54" i="34"/>
  <c r="T54" i="34"/>
  <c r="U54" i="34"/>
  <c r="V54" i="34"/>
  <c r="W54" i="34"/>
  <c r="X54" i="34"/>
  <c r="Y54" i="34"/>
  <c r="Z54" i="34"/>
  <c r="AA54" i="34"/>
  <c r="N55" i="34"/>
  <c r="O55" i="34"/>
  <c r="P55" i="34"/>
  <c r="Q55" i="34"/>
  <c r="R55" i="34"/>
  <c r="S55" i="34"/>
  <c r="T55" i="34"/>
  <c r="U55" i="34"/>
  <c r="V55" i="34"/>
  <c r="W55" i="34"/>
  <c r="X55" i="34"/>
  <c r="Y55" i="34"/>
  <c r="Z55" i="34"/>
  <c r="AA55" i="34"/>
  <c r="N56" i="34"/>
  <c r="O56" i="34"/>
  <c r="P56" i="34"/>
  <c r="Q56" i="34"/>
  <c r="R56" i="34"/>
  <c r="S56" i="34"/>
  <c r="T56" i="34"/>
  <c r="U56" i="34"/>
  <c r="V56" i="34"/>
  <c r="W56" i="34"/>
  <c r="X56" i="34"/>
  <c r="Y56" i="34"/>
  <c r="Z56" i="34"/>
  <c r="AA56" i="34"/>
  <c r="N57" i="34"/>
  <c r="O57" i="34"/>
  <c r="P57" i="34"/>
  <c r="Q57" i="34"/>
  <c r="R57" i="34"/>
  <c r="S57" i="34"/>
  <c r="T57" i="34"/>
  <c r="U57" i="34"/>
  <c r="V57" i="34"/>
  <c r="W57" i="34"/>
  <c r="X57" i="34"/>
  <c r="Y57" i="34"/>
  <c r="Z57" i="34"/>
  <c r="AA57" i="34"/>
  <c r="N58" i="34"/>
  <c r="O58" i="34"/>
  <c r="P58" i="34"/>
  <c r="Q58" i="34"/>
  <c r="R58" i="34"/>
  <c r="S58" i="34"/>
  <c r="T58" i="34"/>
  <c r="U58" i="34"/>
  <c r="V58" i="34"/>
  <c r="W58" i="34"/>
  <c r="X58" i="34"/>
  <c r="Y58" i="34"/>
  <c r="Z58" i="34"/>
  <c r="AA58" i="34"/>
  <c r="N59" i="34"/>
  <c r="O59" i="34"/>
  <c r="P59" i="34"/>
  <c r="Q59" i="34"/>
  <c r="R59" i="34"/>
  <c r="S59" i="34"/>
  <c r="T59" i="34"/>
  <c r="U59" i="34"/>
  <c r="V59" i="34"/>
  <c r="W59" i="34"/>
  <c r="X59" i="34"/>
  <c r="Y59" i="34"/>
  <c r="Z59" i="34"/>
  <c r="AA59" i="34"/>
  <c r="N60" i="34"/>
  <c r="O60" i="34"/>
  <c r="P60" i="34"/>
  <c r="Q60" i="34"/>
  <c r="R60" i="34"/>
  <c r="S60" i="34"/>
  <c r="T60" i="34"/>
  <c r="U60" i="34"/>
  <c r="V60" i="34"/>
  <c r="W60" i="34"/>
  <c r="X60" i="34"/>
  <c r="Y60" i="34"/>
  <c r="Z60" i="34"/>
  <c r="AA60" i="34"/>
  <c r="N61" i="34"/>
  <c r="O61" i="34"/>
  <c r="P61" i="34"/>
  <c r="Q61" i="34"/>
  <c r="R61" i="34"/>
  <c r="S61" i="34"/>
  <c r="T61" i="34"/>
  <c r="U61" i="34"/>
  <c r="V61" i="34"/>
  <c r="W61" i="34"/>
  <c r="X61" i="34"/>
  <c r="Y61" i="34"/>
  <c r="Z61" i="34"/>
  <c r="AA61" i="34"/>
  <c r="N62" i="34"/>
  <c r="O62" i="34"/>
  <c r="P62" i="34"/>
  <c r="Q62" i="34"/>
  <c r="R62" i="34"/>
  <c r="S62" i="34"/>
  <c r="T62" i="34"/>
  <c r="U62" i="34"/>
  <c r="V62" i="34"/>
  <c r="W62" i="34"/>
  <c r="X62" i="34"/>
  <c r="Y62" i="34"/>
  <c r="Z62" i="34"/>
  <c r="AA62" i="34"/>
  <c r="N63" i="34"/>
  <c r="O63" i="34"/>
  <c r="P63" i="34"/>
  <c r="Q63" i="34"/>
  <c r="R63" i="34"/>
  <c r="S63" i="34"/>
  <c r="T63" i="34"/>
  <c r="U63" i="34"/>
  <c r="V63" i="34"/>
  <c r="W63" i="34"/>
  <c r="X63" i="34"/>
  <c r="Y63" i="34"/>
  <c r="Z63" i="34"/>
  <c r="AA63" i="34"/>
  <c r="N64" i="34"/>
  <c r="O64" i="34"/>
  <c r="P64" i="34"/>
  <c r="Q64" i="34"/>
  <c r="R64" i="34"/>
  <c r="S64" i="34"/>
  <c r="T64" i="34"/>
  <c r="U64" i="34"/>
  <c r="V64" i="34"/>
  <c r="W64" i="34"/>
  <c r="X64" i="34"/>
  <c r="Y64" i="34"/>
  <c r="Z64" i="34"/>
  <c r="AA64" i="34"/>
  <c r="N65" i="34"/>
  <c r="O65" i="34"/>
  <c r="P65" i="34"/>
  <c r="Q65" i="34"/>
  <c r="R65" i="34"/>
  <c r="S65" i="34"/>
  <c r="T65" i="34"/>
  <c r="U65" i="34"/>
  <c r="V65" i="34"/>
  <c r="W65" i="34"/>
  <c r="X65" i="34"/>
  <c r="Y65" i="34"/>
  <c r="Z65" i="34"/>
  <c r="AA65" i="34"/>
  <c r="N68" i="34"/>
  <c r="O68" i="34"/>
  <c r="P68" i="34"/>
  <c r="Q68" i="34"/>
  <c r="R68" i="34"/>
  <c r="S68" i="34"/>
  <c r="T68" i="34"/>
  <c r="U68" i="34"/>
  <c r="V68" i="34"/>
  <c r="W68" i="34"/>
  <c r="X68" i="34"/>
  <c r="Y68" i="34"/>
  <c r="Z68" i="34"/>
  <c r="AA68" i="34"/>
  <c r="C41" i="34"/>
  <c r="J35" i="34"/>
  <c r="J66" i="34" s="1"/>
  <c r="L35" i="34"/>
  <c r="M35" i="34"/>
  <c r="M66" i="34" s="1"/>
  <c r="N35" i="34"/>
  <c r="O35" i="34"/>
  <c r="P35" i="34"/>
  <c r="P66" i="34" s="1"/>
  <c r="Q35" i="34"/>
  <c r="R35" i="34"/>
  <c r="S35" i="34"/>
  <c r="T35" i="34"/>
  <c r="T66" i="34" s="1"/>
  <c r="U35" i="34"/>
  <c r="V35" i="34"/>
  <c r="W35" i="34"/>
  <c r="X35" i="34"/>
  <c r="X66" i="34" s="1"/>
  <c r="Y35" i="34"/>
  <c r="Y36" i="34" s="1"/>
  <c r="Y67" i="34" s="1"/>
  <c r="Z35" i="34"/>
  <c r="AA35" i="34"/>
  <c r="AB97" i="34" s="1"/>
  <c r="Q36" i="34"/>
  <c r="Q67" i="34" s="1"/>
  <c r="U36" i="34"/>
  <c r="C35" i="34"/>
  <c r="O72" i="33"/>
  <c r="P72" i="33"/>
  <c r="Q72" i="33"/>
  <c r="R72" i="33"/>
  <c r="S72" i="33"/>
  <c r="T72" i="33"/>
  <c r="U72" i="33"/>
  <c r="V72" i="33"/>
  <c r="W72" i="33"/>
  <c r="X72" i="33"/>
  <c r="Y72" i="33"/>
  <c r="Z72" i="33"/>
  <c r="AA72" i="33"/>
  <c r="O73" i="33"/>
  <c r="P73" i="33"/>
  <c r="Q73" i="33"/>
  <c r="R73" i="33"/>
  <c r="S73" i="33"/>
  <c r="T73" i="33"/>
  <c r="U73" i="33"/>
  <c r="V73" i="33"/>
  <c r="W73" i="33"/>
  <c r="X73" i="33"/>
  <c r="Y73" i="33"/>
  <c r="Z73" i="33"/>
  <c r="AA73" i="33"/>
  <c r="O74" i="33"/>
  <c r="P74" i="33"/>
  <c r="Q74" i="33"/>
  <c r="R74" i="33"/>
  <c r="S74" i="33"/>
  <c r="T74" i="33"/>
  <c r="U74" i="33"/>
  <c r="V74" i="33"/>
  <c r="W74" i="33"/>
  <c r="X74" i="33"/>
  <c r="Y74" i="33"/>
  <c r="Z74" i="33"/>
  <c r="AA74" i="33"/>
  <c r="O75" i="33"/>
  <c r="P75" i="33"/>
  <c r="Q75" i="33"/>
  <c r="R75" i="33"/>
  <c r="S75" i="33"/>
  <c r="T75" i="33"/>
  <c r="U75" i="33"/>
  <c r="V75" i="33"/>
  <c r="W75" i="33"/>
  <c r="X75" i="33"/>
  <c r="Y75" i="33"/>
  <c r="Z75" i="33"/>
  <c r="AA75" i="33"/>
  <c r="O76" i="33"/>
  <c r="P76" i="33"/>
  <c r="Q76" i="33"/>
  <c r="R76" i="33"/>
  <c r="S76" i="33"/>
  <c r="T76" i="33"/>
  <c r="U76" i="33"/>
  <c r="V76" i="33"/>
  <c r="W76" i="33"/>
  <c r="X76" i="33"/>
  <c r="Y76" i="33"/>
  <c r="Z76" i="33"/>
  <c r="AA76" i="33"/>
  <c r="O77" i="33"/>
  <c r="P77" i="33"/>
  <c r="Q77" i="33"/>
  <c r="R77" i="33"/>
  <c r="S77" i="33"/>
  <c r="T77" i="33"/>
  <c r="U77" i="33"/>
  <c r="V77" i="33"/>
  <c r="W77" i="33"/>
  <c r="X77" i="33"/>
  <c r="Y77" i="33"/>
  <c r="Z77" i="33"/>
  <c r="AA77" i="33"/>
  <c r="O78" i="33"/>
  <c r="P78" i="33"/>
  <c r="Q78" i="33"/>
  <c r="R78" i="33"/>
  <c r="S78" i="33"/>
  <c r="T78" i="33"/>
  <c r="U78" i="33"/>
  <c r="V78" i="33"/>
  <c r="W78" i="33"/>
  <c r="X78" i="33"/>
  <c r="Y78" i="33"/>
  <c r="Z78" i="33"/>
  <c r="AA78" i="33"/>
  <c r="O79" i="33"/>
  <c r="P79" i="33"/>
  <c r="Q79" i="33"/>
  <c r="R79" i="33"/>
  <c r="S79" i="33"/>
  <c r="T79" i="33"/>
  <c r="U79" i="33"/>
  <c r="V79" i="33"/>
  <c r="W79" i="33"/>
  <c r="X79" i="33"/>
  <c r="Y79" i="33"/>
  <c r="Z79" i="33"/>
  <c r="AA79" i="33"/>
  <c r="O80" i="33"/>
  <c r="P80" i="33"/>
  <c r="Q80" i="33"/>
  <c r="R80" i="33"/>
  <c r="S80" i="33"/>
  <c r="T80" i="33"/>
  <c r="U80" i="33"/>
  <c r="V80" i="33"/>
  <c r="W80" i="33"/>
  <c r="X80" i="33"/>
  <c r="Y80" i="33"/>
  <c r="Z80" i="33"/>
  <c r="AA80" i="33"/>
  <c r="O81" i="33"/>
  <c r="P81" i="33"/>
  <c r="Q81" i="33"/>
  <c r="R81" i="33"/>
  <c r="S81" i="33"/>
  <c r="T81" i="33"/>
  <c r="U81" i="33"/>
  <c r="V81" i="33"/>
  <c r="W81" i="33"/>
  <c r="X81" i="33"/>
  <c r="Y81" i="33"/>
  <c r="Z81" i="33"/>
  <c r="AA81" i="33"/>
  <c r="O82" i="33"/>
  <c r="P82" i="33"/>
  <c r="Q82" i="33"/>
  <c r="R82" i="33"/>
  <c r="S82" i="33"/>
  <c r="T82" i="33"/>
  <c r="U82" i="33"/>
  <c r="V82" i="33"/>
  <c r="W82" i="33"/>
  <c r="X82" i="33"/>
  <c r="Y82" i="33"/>
  <c r="Z82" i="33"/>
  <c r="AA82" i="33"/>
  <c r="O83" i="33"/>
  <c r="P83" i="33"/>
  <c r="Q83" i="33"/>
  <c r="R83" i="33"/>
  <c r="S83" i="33"/>
  <c r="T83" i="33"/>
  <c r="U83" i="33"/>
  <c r="V83" i="33"/>
  <c r="W83" i="33"/>
  <c r="X83" i="33"/>
  <c r="Y83" i="33"/>
  <c r="Z83" i="33"/>
  <c r="AA83" i="33"/>
  <c r="O84" i="33"/>
  <c r="P84" i="33"/>
  <c r="Q84" i="33"/>
  <c r="R84" i="33"/>
  <c r="S84" i="33"/>
  <c r="T84" i="33"/>
  <c r="U84" i="33"/>
  <c r="V84" i="33"/>
  <c r="W84" i="33"/>
  <c r="X84" i="33"/>
  <c r="Y84" i="33"/>
  <c r="Z84" i="33"/>
  <c r="AA84" i="33"/>
  <c r="O85" i="33"/>
  <c r="P85" i="33"/>
  <c r="Q85" i="33"/>
  <c r="R85" i="33"/>
  <c r="S85" i="33"/>
  <c r="T85" i="33"/>
  <c r="U85" i="33"/>
  <c r="V85" i="33"/>
  <c r="W85" i="33"/>
  <c r="X85" i="33"/>
  <c r="Y85" i="33"/>
  <c r="Z85" i="33"/>
  <c r="AA85" i="33"/>
  <c r="O86" i="33"/>
  <c r="P86" i="33"/>
  <c r="Q86" i="33"/>
  <c r="R86" i="33"/>
  <c r="S86" i="33"/>
  <c r="T86" i="33"/>
  <c r="U86" i="33"/>
  <c r="V86" i="33"/>
  <c r="W86" i="33"/>
  <c r="X86" i="33"/>
  <c r="Y86" i="33"/>
  <c r="Z86" i="33"/>
  <c r="AA86" i="33"/>
  <c r="O87" i="33"/>
  <c r="P87" i="33"/>
  <c r="Q87" i="33"/>
  <c r="R87" i="33"/>
  <c r="S87" i="33"/>
  <c r="T87" i="33"/>
  <c r="U87" i="33"/>
  <c r="V87" i="33"/>
  <c r="W87" i="33"/>
  <c r="X87" i="33"/>
  <c r="Y87" i="33"/>
  <c r="Z87" i="33"/>
  <c r="AA87" i="33"/>
  <c r="O88" i="33"/>
  <c r="P88" i="33"/>
  <c r="Q88" i="33"/>
  <c r="R88" i="33"/>
  <c r="S88" i="33"/>
  <c r="T88" i="33"/>
  <c r="U88" i="33"/>
  <c r="V88" i="33"/>
  <c r="W88" i="33"/>
  <c r="X88" i="33"/>
  <c r="Y88" i="33"/>
  <c r="Z88" i="33"/>
  <c r="AA88" i="33"/>
  <c r="O89" i="33"/>
  <c r="P89" i="33"/>
  <c r="Q89" i="33"/>
  <c r="R89" i="33"/>
  <c r="S89" i="33"/>
  <c r="T89" i="33"/>
  <c r="U89" i="33"/>
  <c r="V89" i="33"/>
  <c r="W89" i="33"/>
  <c r="X89" i="33"/>
  <c r="Y89" i="33"/>
  <c r="Z89" i="33"/>
  <c r="AA89" i="33"/>
  <c r="O90" i="33"/>
  <c r="P90" i="33"/>
  <c r="Q90" i="33"/>
  <c r="R90" i="33"/>
  <c r="S90" i="33"/>
  <c r="T90" i="33"/>
  <c r="U90" i="33"/>
  <c r="V90" i="33"/>
  <c r="W90" i="33"/>
  <c r="X90" i="33"/>
  <c r="Y90" i="33"/>
  <c r="Z90" i="33"/>
  <c r="AA90" i="33"/>
  <c r="O91" i="33"/>
  <c r="P91" i="33"/>
  <c r="Q91" i="33"/>
  <c r="R91" i="33"/>
  <c r="S91" i="33"/>
  <c r="T91" i="33"/>
  <c r="U91" i="33"/>
  <c r="V91" i="33"/>
  <c r="W91" i="33"/>
  <c r="X91" i="33"/>
  <c r="Y91" i="33"/>
  <c r="Z91" i="33"/>
  <c r="AA91" i="33"/>
  <c r="O92" i="33"/>
  <c r="P92" i="33"/>
  <c r="Q92" i="33"/>
  <c r="R92" i="33"/>
  <c r="S92" i="33"/>
  <c r="T92" i="33"/>
  <c r="U92" i="33"/>
  <c r="V92" i="33"/>
  <c r="W92" i="33"/>
  <c r="X92" i="33"/>
  <c r="Y92" i="33"/>
  <c r="Z92" i="33"/>
  <c r="AA92" i="33"/>
  <c r="O93" i="33"/>
  <c r="P93" i="33"/>
  <c r="Q93" i="33"/>
  <c r="R93" i="33"/>
  <c r="S93" i="33"/>
  <c r="T93" i="33"/>
  <c r="U93" i="33"/>
  <c r="V93" i="33"/>
  <c r="W93" i="33"/>
  <c r="X93" i="33"/>
  <c r="Y93" i="33"/>
  <c r="Z93" i="33"/>
  <c r="AA93" i="33"/>
  <c r="O94" i="33"/>
  <c r="P94" i="33"/>
  <c r="Q94" i="33"/>
  <c r="R94" i="33"/>
  <c r="S94" i="33"/>
  <c r="T94" i="33"/>
  <c r="U94" i="33"/>
  <c r="V94" i="33"/>
  <c r="W94" i="33"/>
  <c r="X94" i="33"/>
  <c r="Y94" i="33"/>
  <c r="Z94" i="33"/>
  <c r="AA94" i="33"/>
  <c r="O95" i="33"/>
  <c r="P95" i="33"/>
  <c r="Q95" i="33"/>
  <c r="R95" i="33"/>
  <c r="S95" i="33"/>
  <c r="T95" i="33"/>
  <c r="U95" i="33"/>
  <c r="V95" i="33"/>
  <c r="W95" i="33"/>
  <c r="X95" i="33"/>
  <c r="Y95" i="33"/>
  <c r="Z95" i="33"/>
  <c r="AA95" i="33"/>
  <c r="O96" i="33"/>
  <c r="P96" i="33"/>
  <c r="Q96" i="33"/>
  <c r="R96" i="33"/>
  <c r="S96" i="33"/>
  <c r="T96" i="33"/>
  <c r="U96" i="33"/>
  <c r="V96" i="33"/>
  <c r="W96" i="33"/>
  <c r="X96" i="33"/>
  <c r="Y96" i="33"/>
  <c r="Z96" i="33"/>
  <c r="AA96" i="33"/>
  <c r="O99" i="33"/>
  <c r="P99" i="33"/>
  <c r="Q99" i="33"/>
  <c r="R99" i="33"/>
  <c r="S99" i="33"/>
  <c r="T99" i="33"/>
  <c r="U99" i="33"/>
  <c r="V99" i="33"/>
  <c r="W99" i="33"/>
  <c r="X99" i="33"/>
  <c r="Y99" i="33"/>
  <c r="Z99" i="33"/>
  <c r="AA99" i="33"/>
  <c r="N41" i="33"/>
  <c r="O41" i="33"/>
  <c r="P41" i="33"/>
  <c r="Q41" i="33"/>
  <c r="R41" i="33"/>
  <c r="S41" i="33"/>
  <c r="T41" i="33"/>
  <c r="U41" i="33"/>
  <c r="V41" i="33"/>
  <c r="W41" i="33"/>
  <c r="X41" i="33"/>
  <c r="Y41" i="33"/>
  <c r="Z41" i="33"/>
  <c r="AA41" i="33"/>
  <c r="I42" i="33"/>
  <c r="N42" i="33"/>
  <c r="O42" i="33"/>
  <c r="P42" i="33"/>
  <c r="Q42" i="33"/>
  <c r="R42" i="33"/>
  <c r="S42" i="33"/>
  <c r="T42" i="33"/>
  <c r="U42" i="33"/>
  <c r="V42" i="33"/>
  <c r="W42" i="33"/>
  <c r="X42" i="33"/>
  <c r="Y42" i="33"/>
  <c r="Z42" i="33"/>
  <c r="I43" i="33"/>
  <c r="N43" i="33"/>
  <c r="O43" i="33"/>
  <c r="P43" i="33"/>
  <c r="Q43" i="33"/>
  <c r="R43" i="33"/>
  <c r="S43" i="33"/>
  <c r="T43" i="33"/>
  <c r="U43" i="33"/>
  <c r="V43" i="33"/>
  <c r="W43" i="33"/>
  <c r="X43" i="33"/>
  <c r="Y43" i="33"/>
  <c r="Z43" i="33"/>
  <c r="I44" i="33"/>
  <c r="N44" i="33"/>
  <c r="O44" i="33"/>
  <c r="P44" i="33"/>
  <c r="Q44" i="33"/>
  <c r="R44" i="33"/>
  <c r="S44" i="33"/>
  <c r="T44" i="33"/>
  <c r="U44" i="33"/>
  <c r="V44" i="33"/>
  <c r="W44" i="33"/>
  <c r="X44" i="33"/>
  <c r="Y44" i="33"/>
  <c r="Z44" i="33"/>
  <c r="I45" i="33"/>
  <c r="N45" i="33"/>
  <c r="O45" i="33"/>
  <c r="P45" i="33"/>
  <c r="Q45" i="33"/>
  <c r="R45" i="33"/>
  <c r="S45" i="33"/>
  <c r="T45" i="33"/>
  <c r="U45" i="33"/>
  <c r="V45" i="33"/>
  <c r="W45" i="33"/>
  <c r="X45" i="33"/>
  <c r="Y45" i="33"/>
  <c r="Z45" i="33"/>
  <c r="I46" i="33"/>
  <c r="N46" i="33"/>
  <c r="O46" i="33"/>
  <c r="P46" i="33"/>
  <c r="Q46" i="33"/>
  <c r="R46" i="33"/>
  <c r="S46" i="33"/>
  <c r="T46" i="33"/>
  <c r="U46" i="33"/>
  <c r="V46" i="33"/>
  <c r="W46" i="33"/>
  <c r="X46" i="33"/>
  <c r="Y46" i="33"/>
  <c r="Z46" i="33"/>
  <c r="I47" i="33"/>
  <c r="N47" i="33"/>
  <c r="O47" i="33"/>
  <c r="P47" i="33"/>
  <c r="Q47" i="33"/>
  <c r="R47" i="33"/>
  <c r="S47" i="33"/>
  <c r="T47" i="33"/>
  <c r="U47" i="33"/>
  <c r="V47" i="33"/>
  <c r="W47" i="33"/>
  <c r="X47" i="33"/>
  <c r="Y47" i="33"/>
  <c r="Z47" i="33"/>
  <c r="I48" i="33"/>
  <c r="N48" i="33"/>
  <c r="O48" i="33"/>
  <c r="P48" i="33"/>
  <c r="Q48" i="33"/>
  <c r="R48" i="33"/>
  <c r="S48" i="33"/>
  <c r="T48" i="33"/>
  <c r="U48" i="33"/>
  <c r="V48" i="33"/>
  <c r="W48" i="33"/>
  <c r="X48" i="33"/>
  <c r="Y48" i="33"/>
  <c r="Z48" i="33"/>
  <c r="I49" i="33"/>
  <c r="N49" i="33"/>
  <c r="O49" i="33"/>
  <c r="P49" i="33"/>
  <c r="Q49" i="33"/>
  <c r="R49" i="33"/>
  <c r="S49" i="33"/>
  <c r="T49" i="33"/>
  <c r="U49" i="33"/>
  <c r="V49" i="33"/>
  <c r="W49" i="33"/>
  <c r="X49" i="33"/>
  <c r="Y49" i="33"/>
  <c r="Z49" i="33"/>
  <c r="I50" i="33"/>
  <c r="N50" i="33"/>
  <c r="O50" i="33"/>
  <c r="P50" i="33"/>
  <c r="Q50" i="33"/>
  <c r="R50" i="33"/>
  <c r="S50" i="33"/>
  <c r="T50" i="33"/>
  <c r="U50" i="33"/>
  <c r="V50" i="33"/>
  <c r="W50" i="33"/>
  <c r="X50" i="33"/>
  <c r="Y50" i="33"/>
  <c r="Z50" i="33"/>
  <c r="I51" i="33"/>
  <c r="N51" i="33"/>
  <c r="O51" i="33"/>
  <c r="P51" i="33"/>
  <c r="Q51" i="33"/>
  <c r="R51" i="33"/>
  <c r="S51" i="33"/>
  <c r="T51" i="33"/>
  <c r="U51" i="33"/>
  <c r="V51" i="33"/>
  <c r="W51" i="33"/>
  <c r="X51" i="33"/>
  <c r="Y51" i="33"/>
  <c r="Z51" i="33"/>
  <c r="I52" i="33"/>
  <c r="N52" i="33"/>
  <c r="O52" i="33"/>
  <c r="P52" i="33"/>
  <c r="Q52" i="33"/>
  <c r="R52" i="33"/>
  <c r="S52" i="33"/>
  <c r="T52" i="33"/>
  <c r="U52" i="33"/>
  <c r="V52" i="33"/>
  <c r="W52" i="33"/>
  <c r="X52" i="33"/>
  <c r="Y52" i="33"/>
  <c r="Z52" i="33"/>
  <c r="I53" i="33"/>
  <c r="N53" i="33"/>
  <c r="O53" i="33"/>
  <c r="P53" i="33"/>
  <c r="Q53" i="33"/>
  <c r="R53" i="33"/>
  <c r="S53" i="33"/>
  <c r="T53" i="33"/>
  <c r="U53" i="33"/>
  <c r="V53" i="33"/>
  <c r="W53" i="33"/>
  <c r="X53" i="33"/>
  <c r="Y53" i="33"/>
  <c r="Z53" i="33"/>
  <c r="I54" i="33"/>
  <c r="N54" i="33"/>
  <c r="O54" i="33"/>
  <c r="P54" i="33"/>
  <c r="Q54" i="33"/>
  <c r="R54" i="33"/>
  <c r="S54" i="33"/>
  <c r="T54" i="33"/>
  <c r="U54" i="33"/>
  <c r="V54" i="33"/>
  <c r="W54" i="33"/>
  <c r="X54" i="33"/>
  <c r="Y54" i="33"/>
  <c r="Z54" i="33"/>
  <c r="I55" i="33"/>
  <c r="N55" i="33"/>
  <c r="O55" i="33"/>
  <c r="P55" i="33"/>
  <c r="Q55" i="33"/>
  <c r="R55" i="33"/>
  <c r="S55" i="33"/>
  <c r="T55" i="33"/>
  <c r="U55" i="33"/>
  <c r="V55" i="33"/>
  <c r="W55" i="33"/>
  <c r="X55" i="33"/>
  <c r="Y55" i="33"/>
  <c r="Z55" i="33"/>
  <c r="I56" i="33"/>
  <c r="N56" i="33"/>
  <c r="O56" i="33"/>
  <c r="P56" i="33"/>
  <c r="Q56" i="33"/>
  <c r="R56" i="33"/>
  <c r="S56" i="33"/>
  <c r="T56" i="33"/>
  <c r="U56" i="33"/>
  <c r="V56" i="33"/>
  <c r="W56" i="33"/>
  <c r="X56" i="33"/>
  <c r="Y56" i="33"/>
  <c r="Z56" i="33"/>
  <c r="I57" i="33"/>
  <c r="N57" i="33"/>
  <c r="O57" i="33"/>
  <c r="P57" i="33"/>
  <c r="Q57" i="33"/>
  <c r="R57" i="33"/>
  <c r="S57" i="33"/>
  <c r="T57" i="33"/>
  <c r="U57" i="33"/>
  <c r="V57" i="33"/>
  <c r="W57" i="33"/>
  <c r="X57" i="33"/>
  <c r="Y57" i="33"/>
  <c r="Z57" i="33"/>
  <c r="I58" i="33"/>
  <c r="N58" i="33"/>
  <c r="O58" i="33"/>
  <c r="P58" i="33"/>
  <c r="Q58" i="33"/>
  <c r="R58" i="33"/>
  <c r="S58" i="33"/>
  <c r="T58" i="33"/>
  <c r="U58" i="33"/>
  <c r="V58" i="33"/>
  <c r="W58" i="33"/>
  <c r="X58" i="33"/>
  <c r="Y58" i="33"/>
  <c r="Z58" i="33"/>
  <c r="I59" i="33"/>
  <c r="N59" i="33"/>
  <c r="O59" i="33"/>
  <c r="P59" i="33"/>
  <c r="Q59" i="33"/>
  <c r="R59" i="33"/>
  <c r="S59" i="33"/>
  <c r="T59" i="33"/>
  <c r="U59" i="33"/>
  <c r="V59" i="33"/>
  <c r="W59" i="33"/>
  <c r="X59" i="33"/>
  <c r="Y59" i="33"/>
  <c r="Z59" i="33"/>
  <c r="I60" i="33"/>
  <c r="N60" i="33"/>
  <c r="O60" i="33"/>
  <c r="P60" i="33"/>
  <c r="Q60" i="33"/>
  <c r="R60" i="33"/>
  <c r="S60" i="33"/>
  <c r="T60" i="33"/>
  <c r="U60" i="33"/>
  <c r="V60" i="33"/>
  <c r="W60" i="33"/>
  <c r="X60" i="33"/>
  <c r="Y60" i="33"/>
  <c r="Z60" i="33"/>
  <c r="I61" i="33"/>
  <c r="N61" i="33"/>
  <c r="O61" i="33"/>
  <c r="P61" i="33"/>
  <c r="Q61" i="33"/>
  <c r="R61" i="33"/>
  <c r="S61" i="33"/>
  <c r="T61" i="33"/>
  <c r="U61" i="33"/>
  <c r="V61" i="33"/>
  <c r="W61" i="33"/>
  <c r="X61" i="33"/>
  <c r="Y61" i="33"/>
  <c r="Z61" i="33"/>
  <c r="I62" i="33"/>
  <c r="N62" i="33"/>
  <c r="O62" i="33"/>
  <c r="P62" i="33"/>
  <c r="Q62" i="33"/>
  <c r="R62" i="33"/>
  <c r="S62" i="33"/>
  <c r="T62" i="33"/>
  <c r="U62" i="33"/>
  <c r="V62" i="33"/>
  <c r="W62" i="33"/>
  <c r="X62" i="33"/>
  <c r="Y62" i="33"/>
  <c r="Z62" i="33"/>
  <c r="I63" i="33"/>
  <c r="N63" i="33"/>
  <c r="O63" i="33"/>
  <c r="P63" i="33"/>
  <c r="Q63" i="33"/>
  <c r="R63" i="33"/>
  <c r="S63" i="33"/>
  <c r="T63" i="33"/>
  <c r="U63" i="33"/>
  <c r="V63" i="33"/>
  <c r="W63" i="33"/>
  <c r="X63" i="33"/>
  <c r="Y63" i="33"/>
  <c r="Z63" i="33"/>
  <c r="I64" i="33"/>
  <c r="N64" i="33"/>
  <c r="O64" i="33"/>
  <c r="P64" i="33"/>
  <c r="Q64" i="33"/>
  <c r="R64" i="33"/>
  <c r="S64" i="33"/>
  <c r="T64" i="33"/>
  <c r="U64" i="33"/>
  <c r="V64" i="33"/>
  <c r="W64" i="33"/>
  <c r="X64" i="33"/>
  <c r="Y64" i="33"/>
  <c r="Z64" i="33"/>
  <c r="I65" i="33"/>
  <c r="N65" i="33"/>
  <c r="O65" i="33"/>
  <c r="P65" i="33"/>
  <c r="Q65" i="33"/>
  <c r="R65" i="33"/>
  <c r="S65" i="33"/>
  <c r="T65" i="33"/>
  <c r="U65" i="33"/>
  <c r="V65" i="33"/>
  <c r="W65" i="33"/>
  <c r="X65" i="33"/>
  <c r="Y65" i="33"/>
  <c r="Z65" i="33"/>
  <c r="I68" i="33"/>
  <c r="N68" i="33"/>
  <c r="O68" i="33"/>
  <c r="P68" i="33"/>
  <c r="Q68" i="33"/>
  <c r="R68" i="33"/>
  <c r="S68" i="33"/>
  <c r="T68" i="33"/>
  <c r="U68" i="33"/>
  <c r="V68" i="33"/>
  <c r="W68" i="33"/>
  <c r="X68" i="33"/>
  <c r="Y68" i="33"/>
  <c r="Z68" i="33"/>
  <c r="C42" i="33"/>
  <c r="C43" i="33"/>
  <c r="C44" i="33"/>
  <c r="C45" i="33"/>
  <c r="C46" i="33"/>
  <c r="C47" i="33"/>
  <c r="C48" i="33"/>
  <c r="C49" i="33"/>
  <c r="C50" i="33"/>
  <c r="C51" i="33"/>
  <c r="C52" i="33"/>
  <c r="C53" i="33"/>
  <c r="C54" i="33"/>
  <c r="C55" i="33"/>
  <c r="C56" i="33"/>
  <c r="C57" i="33"/>
  <c r="C58" i="33"/>
  <c r="C59" i="33"/>
  <c r="C60" i="33"/>
  <c r="C61" i="33"/>
  <c r="C62" i="33"/>
  <c r="C63" i="33"/>
  <c r="C64" i="33"/>
  <c r="C65" i="33"/>
  <c r="C68" i="33"/>
  <c r="C41" i="33"/>
  <c r="J35" i="33"/>
  <c r="M35" i="33"/>
  <c r="N35" i="33"/>
  <c r="N66" i="33" s="1"/>
  <c r="O35" i="33"/>
  <c r="O36" i="33" s="1"/>
  <c r="P35" i="33"/>
  <c r="P36" i="33" s="1"/>
  <c r="P67" i="33" s="1"/>
  <c r="Q35" i="33"/>
  <c r="R35" i="33"/>
  <c r="R66" i="33" s="1"/>
  <c r="S35" i="33"/>
  <c r="S36" i="33" s="1"/>
  <c r="T35" i="33"/>
  <c r="T36" i="33" s="1"/>
  <c r="T67" i="33" s="1"/>
  <c r="U35" i="33"/>
  <c r="V35" i="33"/>
  <c r="V66" i="33" s="1"/>
  <c r="W35" i="33"/>
  <c r="W36" i="33" s="1"/>
  <c r="X35" i="33"/>
  <c r="X36" i="33" s="1"/>
  <c r="X67" i="33" s="1"/>
  <c r="Y35" i="33"/>
  <c r="Z35" i="33"/>
  <c r="Z66" i="33" s="1"/>
  <c r="AA35" i="33"/>
  <c r="C35" i="33"/>
  <c r="N72" i="32"/>
  <c r="O72" i="32"/>
  <c r="P72" i="32"/>
  <c r="Q72" i="32"/>
  <c r="R72" i="32"/>
  <c r="S72" i="32"/>
  <c r="T72" i="32"/>
  <c r="U72" i="32"/>
  <c r="V72" i="32"/>
  <c r="W72" i="32"/>
  <c r="X72" i="32"/>
  <c r="Y72" i="32"/>
  <c r="Z72" i="32"/>
  <c r="AA72" i="32"/>
  <c r="N73" i="32"/>
  <c r="O73" i="32"/>
  <c r="P73" i="32"/>
  <c r="Q73" i="32"/>
  <c r="R73" i="32"/>
  <c r="S73" i="32"/>
  <c r="T73" i="32"/>
  <c r="U73" i="32"/>
  <c r="V73" i="32"/>
  <c r="W73" i="32"/>
  <c r="X73" i="32"/>
  <c r="Y73" i="32"/>
  <c r="Z73" i="32"/>
  <c r="AA73" i="32"/>
  <c r="N74" i="32"/>
  <c r="O74" i="32"/>
  <c r="P74" i="32"/>
  <c r="Q74" i="32"/>
  <c r="R74" i="32"/>
  <c r="S74" i="32"/>
  <c r="T74" i="32"/>
  <c r="U74" i="32"/>
  <c r="V74" i="32"/>
  <c r="W74" i="32"/>
  <c r="X74" i="32"/>
  <c r="Y74" i="32"/>
  <c r="Z74" i="32"/>
  <c r="AA74" i="32"/>
  <c r="N75" i="32"/>
  <c r="O75" i="32"/>
  <c r="P75" i="32"/>
  <c r="Q75" i="32"/>
  <c r="R75" i="32"/>
  <c r="S75" i="32"/>
  <c r="T75" i="32"/>
  <c r="U75" i="32"/>
  <c r="V75" i="32"/>
  <c r="W75" i="32"/>
  <c r="X75" i="32"/>
  <c r="Y75" i="32"/>
  <c r="Z75" i="32"/>
  <c r="AA75" i="32"/>
  <c r="N76" i="32"/>
  <c r="O76" i="32"/>
  <c r="P76" i="32"/>
  <c r="Q76" i="32"/>
  <c r="R76" i="32"/>
  <c r="S76" i="32"/>
  <c r="T76" i="32"/>
  <c r="U76" i="32"/>
  <c r="V76" i="32"/>
  <c r="W76" i="32"/>
  <c r="X76" i="32"/>
  <c r="Y76" i="32"/>
  <c r="Z76" i="32"/>
  <c r="AA76" i="32"/>
  <c r="N77" i="32"/>
  <c r="O77" i="32"/>
  <c r="P77" i="32"/>
  <c r="Q77" i="32"/>
  <c r="R77" i="32"/>
  <c r="S77" i="32"/>
  <c r="T77" i="32"/>
  <c r="U77" i="32"/>
  <c r="V77" i="32"/>
  <c r="W77" i="32"/>
  <c r="X77" i="32"/>
  <c r="Y77" i="32"/>
  <c r="Z77" i="32"/>
  <c r="AA77" i="32"/>
  <c r="N78" i="32"/>
  <c r="O78" i="32"/>
  <c r="P78" i="32"/>
  <c r="Q78" i="32"/>
  <c r="R78" i="32"/>
  <c r="S78" i="32"/>
  <c r="T78" i="32"/>
  <c r="U78" i="32"/>
  <c r="V78" i="32"/>
  <c r="W78" i="32"/>
  <c r="X78" i="32"/>
  <c r="Y78" i="32"/>
  <c r="Z78" i="32"/>
  <c r="AA78" i="32"/>
  <c r="N79" i="32"/>
  <c r="O79" i="32"/>
  <c r="P79" i="32"/>
  <c r="Q79" i="32"/>
  <c r="R79" i="32"/>
  <c r="S79" i="32"/>
  <c r="T79" i="32"/>
  <c r="U79" i="32"/>
  <c r="V79" i="32"/>
  <c r="W79" i="32"/>
  <c r="X79" i="32"/>
  <c r="Y79" i="32"/>
  <c r="Z79" i="32"/>
  <c r="AA79" i="32"/>
  <c r="N80" i="32"/>
  <c r="O80" i="32"/>
  <c r="P80" i="32"/>
  <c r="Q80" i="32"/>
  <c r="R80" i="32"/>
  <c r="S80" i="32"/>
  <c r="T80" i="32"/>
  <c r="U80" i="32"/>
  <c r="V80" i="32"/>
  <c r="W80" i="32"/>
  <c r="X80" i="32"/>
  <c r="Y80" i="32"/>
  <c r="Z80" i="32"/>
  <c r="AA80" i="32"/>
  <c r="N81" i="32"/>
  <c r="O81" i="32"/>
  <c r="P81" i="32"/>
  <c r="Q81" i="32"/>
  <c r="R81" i="32"/>
  <c r="S81" i="32"/>
  <c r="T81" i="32"/>
  <c r="U81" i="32"/>
  <c r="V81" i="32"/>
  <c r="W81" i="32"/>
  <c r="X81" i="32"/>
  <c r="Y81" i="32"/>
  <c r="Z81" i="32"/>
  <c r="AA81" i="32"/>
  <c r="N82" i="32"/>
  <c r="O82" i="32"/>
  <c r="P82" i="32"/>
  <c r="Q82" i="32"/>
  <c r="R82" i="32"/>
  <c r="S82" i="32"/>
  <c r="T82" i="32"/>
  <c r="U82" i="32"/>
  <c r="V82" i="32"/>
  <c r="W82" i="32"/>
  <c r="X82" i="32"/>
  <c r="Y82" i="32"/>
  <c r="Z82" i="32"/>
  <c r="AA82" i="32"/>
  <c r="N83" i="32"/>
  <c r="O83" i="32"/>
  <c r="P83" i="32"/>
  <c r="Q83" i="32"/>
  <c r="R83" i="32"/>
  <c r="S83" i="32"/>
  <c r="T83" i="32"/>
  <c r="U83" i="32"/>
  <c r="V83" i="32"/>
  <c r="W83" i="32"/>
  <c r="X83" i="32"/>
  <c r="Y83" i="32"/>
  <c r="Z83" i="32"/>
  <c r="AA83" i="32"/>
  <c r="N84" i="32"/>
  <c r="O84" i="32"/>
  <c r="P84" i="32"/>
  <c r="Q84" i="32"/>
  <c r="R84" i="32"/>
  <c r="S84" i="32"/>
  <c r="T84" i="32"/>
  <c r="U84" i="32"/>
  <c r="V84" i="32"/>
  <c r="W84" i="32"/>
  <c r="X84" i="32"/>
  <c r="Y84" i="32"/>
  <c r="Z84" i="32"/>
  <c r="AA84" i="32"/>
  <c r="N85" i="32"/>
  <c r="O85" i="32"/>
  <c r="P85" i="32"/>
  <c r="Q85" i="32"/>
  <c r="R85" i="32"/>
  <c r="S85" i="32"/>
  <c r="T85" i="32"/>
  <c r="U85" i="32"/>
  <c r="V85" i="32"/>
  <c r="W85" i="32"/>
  <c r="X85" i="32"/>
  <c r="Y85" i="32"/>
  <c r="Z85" i="32"/>
  <c r="AA85" i="32"/>
  <c r="N86" i="32"/>
  <c r="O86" i="32"/>
  <c r="P86" i="32"/>
  <c r="Q86" i="32"/>
  <c r="R86" i="32"/>
  <c r="S86" i="32"/>
  <c r="T86" i="32"/>
  <c r="U86" i="32"/>
  <c r="V86" i="32"/>
  <c r="W86" i="32"/>
  <c r="X86" i="32"/>
  <c r="Y86" i="32"/>
  <c r="Z86" i="32"/>
  <c r="AA86" i="32"/>
  <c r="N87" i="32"/>
  <c r="O87" i="32"/>
  <c r="P87" i="32"/>
  <c r="Q87" i="32"/>
  <c r="R87" i="32"/>
  <c r="S87" i="32"/>
  <c r="T87" i="32"/>
  <c r="U87" i="32"/>
  <c r="V87" i="32"/>
  <c r="W87" i="32"/>
  <c r="X87" i="32"/>
  <c r="Y87" i="32"/>
  <c r="Z87" i="32"/>
  <c r="AA87" i="32"/>
  <c r="N88" i="32"/>
  <c r="O88" i="32"/>
  <c r="P88" i="32"/>
  <c r="Q88" i="32"/>
  <c r="R88" i="32"/>
  <c r="S88" i="32"/>
  <c r="T88" i="32"/>
  <c r="U88" i="32"/>
  <c r="V88" i="32"/>
  <c r="W88" i="32"/>
  <c r="X88" i="32"/>
  <c r="Y88" i="32"/>
  <c r="Z88" i="32"/>
  <c r="AA88" i="32"/>
  <c r="N89" i="32"/>
  <c r="O89" i="32"/>
  <c r="P89" i="32"/>
  <c r="Q89" i="32"/>
  <c r="R89" i="32"/>
  <c r="S89" i="32"/>
  <c r="T89" i="32"/>
  <c r="U89" i="32"/>
  <c r="V89" i="32"/>
  <c r="W89" i="32"/>
  <c r="X89" i="32"/>
  <c r="Y89" i="32"/>
  <c r="Z89" i="32"/>
  <c r="AA89" i="32"/>
  <c r="N90" i="32"/>
  <c r="O90" i="32"/>
  <c r="P90" i="32"/>
  <c r="Q90" i="32"/>
  <c r="R90" i="32"/>
  <c r="S90" i="32"/>
  <c r="T90" i="32"/>
  <c r="U90" i="32"/>
  <c r="V90" i="32"/>
  <c r="W90" i="32"/>
  <c r="X90" i="32"/>
  <c r="Y90" i="32"/>
  <c r="Z90" i="32"/>
  <c r="AA90" i="32"/>
  <c r="N91" i="32"/>
  <c r="O91" i="32"/>
  <c r="Z91" i="32"/>
  <c r="AA91" i="32"/>
  <c r="N92" i="32"/>
  <c r="O92" i="32"/>
  <c r="P92" i="32"/>
  <c r="Q92" i="32"/>
  <c r="R92" i="32"/>
  <c r="S92" i="32"/>
  <c r="T92" i="32"/>
  <c r="U92" i="32"/>
  <c r="V92" i="32"/>
  <c r="W92" i="32"/>
  <c r="X92" i="32"/>
  <c r="Y92" i="32"/>
  <c r="Z92" i="32"/>
  <c r="AA92" i="32"/>
  <c r="N93" i="32"/>
  <c r="O93" i="32"/>
  <c r="P93" i="32"/>
  <c r="Q93" i="32"/>
  <c r="R93" i="32"/>
  <c r="S93" i="32"/>
  <c r="T93" i="32"/>
  <c r="U93" i="32"/>
  <c r="V93" i="32"/>
  <c r="W93" i="32"/>
  <c r="X93" i="32"/>
  <c r="Y93" i="32"/>
  <c r="Z93" i="32"/>
  <c r="AA93" i="32"/>
  <c r="N94" i="32"/>
  <c r="O94" i="32"/>
  <c r="P94" i="32"/>
  <c r="Q94" i="32"/>
  <c r="R94" i="32"/>
  <c r="S94" i="32"/>
  <c r="T94" i="32"/>
  <c r="U94" i="32"/>
  <c r="V94" i="32"/>
  <c r="W94" i="32"/>
  <c r="X94" i="32"/>
  <c r="Y94" i="32"/>
  <c r="Z94" i="32"/>
  <c r="AA94" i="32"/>
  <c r="N95" i="32"/>
  <c r="O95" i="32"/>
  <c r="P95" i="32"/>
  <c r="Q95" i="32"/>
  <c r="R95" i="32"/>
  <c r="S95" i="32"/>
  <c r="T95" i="32"/>
  <c r="U95" i="32"/>
  <c r="V95" i="32"/>
  <c r="W95" i="32"/>
  <c r="X95" i="32"/>
  <c r="Y95" i="32"/>
  <c r="Z95" i="32"/>
  <c r="AA95" i="32"/>
  <c r="N96" i="32"/>
  <c r="O96" i="32"/>
  <c r="P96" i="32"/>
  <c r="Q96" i="32"/>
  <c r="R96" i="32"/>
  <c r="S96" i="32"/>
  <c r="T96" i="32"/>
  <c r="U96" i="32"/>
  <c r="V96" i="32"/>
  <c r="W96" i="32"/>
  <c r="X96" i="32"/>
  <c r="Y96" i="32"/>
  <c r="Z96" i="32"/>
  <c r="AA96" i="32"/>
  <c r="N99" i="32"/>
  <c r="O99" i="32"/>
  <c r="P99" i="32"/>
  <c r="Q99" i="32"/>
  <c r="R99" i="32"/>
  <c r="S99" i="32"/>
  <c r="T99" i="32"/>
  <c r="U99" i="32"/>
  <c r="V99" i="32"/>
  <c r="W99" i="32"/>
  <c r="X99" i="32"/>
  <c r="Y99" i="32"/>
  <c r="Z99" i="32"/>
  <c r="AA99" i="32"/>
  <c r="J41" i="32"/>
  <c r="M41" i="32"/>
  <c r="N41" i="32"/>
  <c r="O41" i="32"/>
  <c r="P41" i="32"/>
  <c r="Q41" i="32"/>
  <c r="R41" i="32"/>
  <c r="S41" i="32"/>
  <c r="T41" i="32"/>
  <c r="U41" i="32"/>
  <c r="V41" i="32"/>
  <c r="W41" i="32"/>
  <c r="X41" i="32"/>
  <c r="Y41" i="32"/>
  <c r="Z41" i="32"/>
  <c r="AA41" i="32"/>
  <c r="M42" i="32"/>
  <c r="N42" i="32"/>
  <c r="O42" i="32"/>
  <c r="P42" i="32"/>
  <c r="Q42" i="32"/>
  <c r="R42" i="32"/>
  <c r="S42" i="32"/>
  <c r="T42" i="32"/>
  <c r="U42" i="32"/>
  <c r="V42" i="32"/>
  <c r="W42" i="32"/>
  <c r="X42" i="32"/>
  <c r="Y42" i="32"/>
  <c r="Z42" i="32"/>
  <c r="AA42" i="32"/>
  <c r="M43" i="32"/>
  <c r="N43" i="32"/>
  <c r="O43" i="32"/>
  <c r="P43" i="32"/>
  <c r="Q43" i="32"/>
  <c r="R43" i="32"/>
  <c r="S43" i="32"/>
  <c r="T43" i="32"/>
  <c r="U43" i="32"/>
  <c r="V43" i="32"/>
  <c r="W43" i="32"/>
  <c r="X43" i="32"/>
  <c r="Y43" i="32"/>
  <c r="Z43" i="32"/>
  <c r="AA43" i="32"/>
  <c r="M44" i="32"/>
  <c r="N44" i="32"/>
  <c r="O44" i="32"/>
  <c r="P44" i="32"/>
  <c r="Q44" i="32"/>
  <c r="R44" i="32"/>
  <c r="S44" i="32"/>
  <c r="T44" i="32"/>
  <c r="U44" i="32"/>
  <c r="V44" i="32"/>
  <c r="W44" i="32"/>
  <c r="X44" i="32"/>
  <c r="Y44" i="32"/>
  <c r="Z44" i="32"/>
  <c r="AA44" i="32"/>
  <c r="M45" i="32"/>
  <c r="N45" i="32"/>
  <c r="O45" i="32"/>
  <c r="P45" i="32"/>
  <c r="Q45" i="32"/>
  <c r="R45" i="32"/>
  <c r="S45" i="32"/>
  <c r="T45" i="32"/>
  <c r="U45" i="32"/>
  <c r="V45" i="32"/>
  <c r="W45" i="32"/>
  <c r="X45" i="32"/>
  <c r="Y45" i="32"/>
  <c r="Z45" i="32"/>
  <c r="AA45" i="32"/>
  <c r="M46" i="32"/>
  <c r="N46" i="32"/>
  <c r="O46" i="32"/>
  <c r="P46" i="32"/>
  <c r="Q46" i="32"/>
  <c r="R46" i="32"/>
  <c r="S46" i="32"/>
  <c r="T46" i="32"/>
  <c r="U46" i="32"/>
  <c r="V46" i="32"/>
  <c r="W46" i="32"/>
  <c r="X46" i="32"/>
  <c r="Y46" i="32"/>
  <c r="Z46" i="32"/>
  <c r="AA46" i="32"/>
  <c r="M47" i="32"/>
  <c r="N47" i="32"/>
  <c r="O47" i="32"/>
  <c r="P47" i="32"/>
  <c r="Q47" i="32"/>
  <c r="R47" i="32"/>
  <c r="S47" i="32"/>
  <c r="T47" i="32"/>
  <c r="U47" i="32"/>
  <c r="V47" i="32"/>
  <c r="W47" i="32"/>
  <c r="X47" i="32"/>
  <c r="Y47" i="32"/>
  <c r="Z47" i="32"/>
  <c r="AA47" i="32"/>
  <c r="M48" i="32"/>
  <c r="N48" i="32"/>
  <c r="O48" i="32"/>
  <c r="P48" i="32"/>
  <c r="Q48" i="32"/>
  <c r="R48" i="32"/>
  <c r="S48" i="32"/>
  <c r="T48" i="32"/>
  <c r="U48" i="32"/>
  <c r="V48" i="32"/>
  <c r="W48" i="32"/>
  <c r="X48" i="32"/>
  <c r="Y48" i="32"/>
  <c r="Z48" i="32"/>
  <c r="AA48" i="32"/>
  <c r="M49" i="32"/>
  <c r="N49" i="32"/>
  <c r="O49" i="32"/>
  <c r="P49" i="32"/>
  <c r="Q49" i="32"/>
  <c r="R49" i="32"/>
  <c r="S49" i="32"/>
  <c r="T49" i="32"/>
  <c r="U49" i="32"/>
  <c r="V49" i="32"/>
  <c r="W49" i="32"/>
  <c r="X49" i="32"/>
  <c r="Y49" i="32"/>
  <c r="Z49" i="32"/>
  <c r="AA49" i="32"/>
  <c r="M50" i="32"/>
  <c r="N50" i="32"/>
  <c r="O50" i="32"/>
  <c r="P50" i="32"/>
  <c r="Q50" i="32"/>
  <c r="R50" i="32"/>
  <c r="S50" i="32"/>
  <c r="T50" i="32"/>
  <c r="U50" i="32"/>
  <c r="V50" i="32"/>
  <c r="W50" i="32"/>
  <c r="X50" i="32"/>
  <c r="Y50" i="32"/>
  <c r="Z50" i="32"/>
  <c r="AA50" i="32"/>
  <c r="M51" i="32"/>
  <c r="N51" i="32"/>
  <c r="O51" i="32"/>
  <c r="P51" i="32"/>
  <c r="Q51" i="32"/>
  <c r="R51" i="32"/>
  <c r="S51" i="32"/>
  <c r="T51" i="32"/>
  <c r="U51" i="32"/>
  <c r="V51" i="32"/>
  <c r="W51" i="32"/>
  <c r="X51" i="32"/>
  <c r="Y51" i="32"/>
  <c r="Z51" i="32"/>
  <c r="AA51" i="32"/>
  <c r="M52" i="32"/>
  <c r="N52" i="32"/>
  <c r="O52" i="32"/>
  <c r="P52" i="32"/>
  <c r="Q52" i="32"/>
  <c r="R52" i="32"/>
  <c r="S52" i="32"/>
  <c r="T52" i="32"/>
  <c r="U52" i="32"/>
  <c r="V52" i="32"/>
  <c r="W52" i="32"/>
  <c r="X52" i="32"/>
  <c r="Y52" i="32"/>
  <c r="Z52" i="32"/>
  <c r="AA52" i="32"/>
  <c r="M53" i="32"/>
  <c r="N53" i="32"/>
  <c r="O53" i="32"/>
  <c r="P53" i="32"/>
  <c r="Q53" i="32"/>
  <c r="R53" i="32"/>
  <c r="S53" i="32"/>
  <c r="T53" i="32"/>
  <c r="U53" i="32"/>
  <c r="V53" i="32"/>
  <c r="W53" i="32"/>
  <c r="X53" i="32"/>
  <c r="Y53" i="32"/>
  <c r="Z53" i="32"/>
  <c r="AA53" i="32"/>
  <c r="M54" i="32"/>
  <c r="N54" i="32"/>
  <c r="O54" i="32"/>
  <c r="P54" i="32"/>
  <c r="Q54" i="32"/>
  <c r="R54" i="32"/>
  <c r="S54" i="32"/>
  <c r="T54" i="32"/>
  <c r="U54" i="32"/>
  <c r="V54" i="32"/>
  <c r="W54" i="32"/>
  <c r="X54" i="32"/>
  <c r="Y54" i="32"/>
  <c r="Z54" i="32"/>
  <c r="AA54" i="32"/>
  <c r="M55" i="32"/>
  <c r="N55" i="32"/>
  <c r="O55" i="32"/>
  <c r="P55" i="32"/>
  <c r="Q55" i="32"/>
  <c r="R55" i="32"/>
  <c r="S55" i="32"/>
  <c r="T55" i="32"/>
  <c r="U55" i="32"/>
  <c r="V55" i="32"/>
  <c r="W55" i="32"/>
  <c r="X55" i="32"/>
  <c r="Y55" i="32"/>
  <c r="Z55" i="32"/>
  <c r="AA55" i="32"/>
  <c r="M56" i="32"/>
  <c r="N56" i="32"/>
  <c r="O56" i="32"/>
  <c r="P56" i="32"/>
  <c r="Q56" i="32"/>
  <c r="R56" i="32"/>
  <c r="S56" i="32"/>
  <c r="T56" i="32"/>
  <c r="U56" i="32"/>
  <c r="V56" i="32"/>
  <c r="W56" i="32"/>
  <c r="X56" i="32"/>
  <c r="Y56" i="32"/>
  <c r="Z56" i="32"/>
  <c r="AA56" i="32"/>
  <c r="M57" i="32"/>
  <c r="N57" i="32"/>
  <c r="O57" i="32"/>
  <c r="P57" i="32"/>
  <c r="Q57" i="32"/>
  <c r="R57" i="32"/>
  <c r="S57" i="32"/>
  <c r="T57" i="32"/>
  <c r="U57" i="32"/>
  <c r="V57" i="32"/>
  <c r="W57" i="32"/>
  <c r="X57" i="32"/>
  <c r="Y57" i="32"/>
  <c r="Z57" i="32"/>
  <c r="AA57" i="32"/>
  <c r="M58" i="32"/>
  <c r="N58" i="32"/>
  <c r="O58" i="32"/>
  <c r="P58" i="32"/>
  <c r="Q58" i="32"/>
  <c r="R58" i="32"/>
  <c r="S58" i="32"/>
  <c r="T58" i="32"/>
  <c r="U58" i="32"/>
  <c r="V58" i="32"/>
  <c r="W58" i="32"/>
  <c r="X58" i="32"/>
  <c r="Y58" i="32"/>
  <c r="Z58" i="32"/>
  <c r="AA58" i="32"/>
  <c r="M59" i="32"/>
  <c r="N59" i="32"/>
  <c r="O59" i="32"/>
  <c r="P59" i="32"/>
  <c r="Q59" i="32"/>
  <c r="R59" i="32"/>
  <c r="S59" i="32"/>
  <c r="T59" i="32"/>
  <c r="U59" i="32"/>
  <c r="V59" i="32"/>
  <c r="W59" i="32"/>
  <c r="X59" i="32"/>
  <c r="Y59" i="32"/>
  <c r="Z59" i="32"/>
  <c r="AA59" i="32"/>
  <c r="M60" i="32"/>
  <c r="N60" i="32"/>
  <c r="O60" i="32"/>
  <c r="Y60" i="32"/>
  <c r="Z60" i="32"/>
  <c r="AA60" i="32"/>
  <c r="M61" i="32"/>
  <c r="N61" i="32"/>
  <c r="O61" i="32"/>
  <c r="P61" i="32"/>
  <c r="Q61" i="32"/>
  <c r="R61" i="32"/>
  <c r="S61" i="32"/>
  <c r="T61" i="32"/>
  <c r="U61" i="32"/>
  <c r="V61" i="32"/>
  <c r="W61" i="32"/>
  <c r="X61" i="32"/>
  <c r="Y61" i="32"/>
  <c r="Z61" i="32"/>
  <c r="AA61" i="32"/>
  <c r="M62" i="32"/>
  <c r="N62" i="32"/>
  <c r="O62" i="32"/>
  <c r="P62" i="32"/>
  <c r="Q62" i="32"/>
  <c r="R62" i="32"/>
  <c r="S62" i="32"/>
  <c r="T62" i="32"/>
  <c r="U62" i="32"/>
  <c r="V62" i="32"/>
  <c r="W62" i="32"/>
  <c r="X62" i="32"/>
  <c r="Y62" i="32"/>
  <c r="Z62" i="32"/>
  <c r="AA62" i="32"/>
  <c r="M63" i="32"/>
  <c r="N63" i="32"/>
  <c r="O63" i="32"/>
  <c r="P63" i="32"/>
  <c r="Q63" i="32"/>
  <c r="R63" i="32"/>
  <c r="S63" i="32"/>
  <c r="T63" i="32"/>
  <c r="U63" i="32"/>
  <c r="V63" i="32"/>
  <c r="W63" i="32"/>
  <c r="X63" i="32"/>
  <c r="Y63" i="32"/>
  <c r="Z63" i="32"/>
  <c r="AA63" i="32"/>
  <c r="M64" i="32"/>
  <c r="N64" i="32"/>
  <c r="O64" i="32"/>
  <c r="P64" i="32"/>
  <c r="Q64" i="32"/>
  <c r="R64" i="32"/>
  <c r="S64" i="32"/>
  <c r="T64" i="32"/>
  <c r="U64" i="32"/>
  <c r="V64" i="32"/>
  <c r="W64" i="32"/>
  <c r="X64" i="32"/>
  <c r="Y64" i="32"/>
  <c r="Z64" i="32"/>
  <c r="AA64" i="32"/>
  <c r="M65" i="32"/>
  <c r="N65" i="32"/>
  <c r="O65" i="32"/>
  <c r="P65" i="32"/>
  <c r="Q65" i="32"/>
  <c r="R65" i="32"/>
  <c r="S65" i="32"/>
  <c r="T65" i="32"/>
  <c r="U65" i="32"/>
  <c r="V65" i="32"/>
  <c r="W65" i="32"/>
  <c r="X65" i="32"/>
  <c r="Y65" i="32"/>
  <c r="Z65" i="32"/>
  <c r="AA65" i="32"/>
  <c r="M68" i="32"/>
  <c r="N68" i="32"/>
  <c r="O68" i="32"/>
  <c r="P68" i="32"/>
  <c r="Q68" i="32"/>
  <c r="R68" i="32"/>
  <c r="S68" i="32"/>
  <c r="T68" i="32"/>
  <c r="U68" i="32"/>
  <c r="V68" i="32"/>
  <c r="W68" i="32"/>
  <c r="X68" i="32"/>
  <c r="Y68" i="32"/>
  <c r="Z68" i="32"/>
  <c r="AA68" i="32"/>
  <c r="C41" i="32"/>
  <c r="H35" i="32"/>
  <c r="I35" i="32"/>
  <c r="I66" i="32" s="1"/>
  <c r="J35" i="32"/>
  <c r="L35" i="32"/>
  <c r="M35" i="32"/>
  <c r="M36" i="32" s="1"/>
  <c r="N35" i="32"/>
  <c r="N36" i="32" s="1"/>
  <c r="O35" i="32"/>
  <c r="O36" i="32" s="1"/>
  <c r="O67" i="32" s="1"/>
  <c r="P35" i="32"/>
  <c r="P36" i="32" s="1"/>
  <c r="P67" i="32" s="1"/>
  <c r="Q35" i="32"/>
  <c r="Q36" i="32" s="1"/>
  <c r="R35" i="32"/>
  <c r="R36" i="32" s="1"/>
  <c r="S35" i="32"/>
  <c r="S36" i="32" s="1"/>
  <c r="S67" i="32" s="1"/>
  <c r="T35" i="32"/>
  <c r="T36" i="32" s="1"/>
  <c r="T67" i="32" s="1"/>
  <c r="U35" i="32"/>
  <c r="U36" i="32" s="1"/>
  <c r="V35" i="32"/>
  <c r="V36" i="32" s="1"/>
  <c r="W35" i="32"/>
  <c r="W36" i="32" s="1"/>
  <c r="W67" i="32" s="1"/>
  <c r="X35" i="32"/>
  <c r="X36" i="32" s="1"/>
  <c r="X67" i="32" s="1"/>
  <c r="Y35" i="32"/>
  <c r="Y36" i="32" s="1"/>
  <c r="Z35" i="32"/>
  <c r="Z36" i="32" s="1"/>
  <c r="AA35" i="32"/>
  <c r="AB97" i="32" s="1"/>
  <c r="C35" i="32"/>
  <c r="N72" i="31"/>
  <c r="O72" i="31"/>
  <c r="P72" i="31"/>
  <c r="Q72" i="31"/>
  <c r="R72" i="31"/>
  <c r="S72" i="31"/>
  <c r="T72" i="31"/>
  <c r="U72" i="31"/>
  <c r="V72" i="31"/>
  <c r="W72" i="31"/>
  <c r="X72" i="31"/>
  <c r="Y72" i="31"/>
  <c r="Z72" i="31"/>
  <c r="AA72" i="31"/>
  <c r="N73" i="31"/>
  <c r="O73" i="31"/>
  <c r="P73" i="31"/>
  <c r="Q73" i="31"/>
  <c r="R73" i="31"/>
  <c r="S73" i="31"/>
  <c r="T73" i="31"/>
  <c r="U73" i="31"/>
  <c r="V73" i="31"/>
  <c r="W73" i="31"/>
  <c r="X73" i="31"/>
  <c r="Y73" i="31"/>
  <c r="Z73" i="31"/>
  <c r="N74" i="31"/>
  <c r="O74" i="31"/>
  <c r="P74" i="31"/>
  <c r="Q74" i="31"/>
  <c r="R74" i="31"/>
  <c r="S74" i="31"/>
  <c r="T74" i="31"/>
  <c r="U74" i="31"/>
  <c r="V74" i="31"/>
  <c r="W74" i="31"/>
  <c r="X74" i="31"/>
  <c r="Y74" i="31"/>
  <c r="Z74" i="31"/>
  <c r="N75" i="31"/>
  <c r="O75" i="31"/>
  <c r="P75" i="31"/>
  <c r="Q75" i="31"/>
  <c r="R75" i="31"/>
  <c r="S75" i="31"/>
  <c r="T75" i="31"/>
  <c r="U75" i="31"/>
  <c r="V75" i="31"/>
  <c r="W75" i="31"/>
  <c r="X75" i="31"/>
  <c r="Y75" i="31"/>
  <c r="Z75" i="31"/>
  <c r="N76" i="31"/>
  <c r="O76" i="31"/>
  <c r="P76" i="31"/>
  <c r="Q76" i="31"/>
  <c r="R76" i="31"/>
  <c r="S76" i="31"/>
  <c r="T76" i="31"/>
  <c r="U76" i="31"/>
  <c r="V76" i="31"/>
  <c r="W76" i="31"/>
  <c r="X76" i="31"/>
  <c r="Y76" i="31"/>
  <c r="Z76" i="31"/>
  <c r="N77" i="31"/>
  <c r="O77" i="31"/>
  <c r="P77" i="31"/>
  <c r="Q77" i="31"/>
  <c r="R77" i="31"/>
  <c r="S77" i="31"/>
  <c r="T77" i="31"/>
  <c r="U77" i="31"/>
  <c r="V77" i="31"/>
  <c r="W77" i="31"/>
  <c r="X77" i="31"/>
  <c r="Y77" i="31"/>
  <c r="Z77" i="31"/>
  <c r="N78" i="31"/>
  <c r="O78" i="31"/>
  <c r="P78" i="31"/>
  <c r="Q78" i="31"/>
  <c r="R78" i="31"/>
  <c r="S78" i="31"/>
  <c r="T78" i="31"/>
  <c r="U78" i="31"/>
  <c r="V78" i="31"/>
  <c r="W78" i="31"/>
  <c r="X78" i="31"/>
  <c r="Y78" i="31"/>
  <c r="Z78" i="31"/>
  <c r="N79" i="31"/>
  <c r="O79" i="31"/>
  <c r="P79" i="31"/>
  <c r="Q79" i="31"/>
  <c r="R79" i="31"/>
  <c r="S79" i="31"/>
  <c r="T79" i="31"/>
  <c r="U79" i="31"/>
  <c r="V79" i="31"/>
  <c r="W79" i="31"/>
  <c r="X79" i="31"/>
  <c r="Y79" i="31"/>
  <c r="Z79" i="31"/>
  <c r="N80" i="31"/>
  <c r="O80" i="31"/>
  <c r="P80" i="31"/>
  <c r="Q80" i="31"/>
  <c r="R80" i="31"/>
  <c r="S80" i="31"/>
  <c r="T80" i="31"/>
  <c r="U80" i="31"/>
  <c r="V80" i="31"/>
  <c r="W80" i="31"/>
  <c r="X80" i="31"/>
  <c r="Y80" i="31"/>
  <c r="Z80" i="31"/>
  <c r="N81" i="31"/>
  <c r="O81" i="31"/>
  <c r="P81" i="31"/>
  <c r="Q81" i="31"/>
  <c r="R81" i="31"/>
  <c r="S81" i="31"/>
  <c r="T81" i="31"/>
  <c r="U81" i="31"/>
  <c r="V81" i="31"/>
  <c r="W81" i="31"/>
  <c r="X81" i="31"/>
  <c r="Y81" i="31"/>
  <c r="Z81" i="31"/>
  <c r="N82" i="31"/>
  <c r="O82" i="31"/>
  <c r="P82" i="31"/>
  <c r="Q82" i="31"/>
  <c r="R82" i="31"/>
  <c r="S82" i="31"/>
  <c r="T82" i="31"/>
  <c r="U82" i="31"/>
  <c r="V82" i="31"/>
  <c r="W82" i="31"/>
  <c r="X82" i="31"/>
  <c r="Y82" i="31"/>
  <c r="Z82" i="31"/>
  <c r="N83" i="31"/>
  <c r="O83" i="31"/>
  <c r="P83" i="31"/>
  <c r="Q83" i="31"/>
  <c r="R83" i="31"/>
  <c r="S83" i="31"/>
  <c r="T83" i="31"/>
  <c r="U83" i="31"/>
  <c r="V83" i="31"/>
  <c r="W83" i="31"/>
  <c r="X83" i="31"/>
  <c r="Y83" i="31"/>
  <c r="Z83" i="31"/>
  <c r="N84" i="31"/>
  <c r="O84" i="31"/>
  <c r="P84" i="31"/>
  <c r="Q84" i="31"/>
  <c r="R84" i="31"/>
  <c r="S84" i="31"/>
  <c r="T84" i="31"/>
  <c r="U84" i="31"/>
  <c r="V84" i="31"/>
  <c r="W84" i="31"/>
  <c r="X84" i="31"/>
  <c r="Y84" i="31"/>
  <c r="Z84" i="31"/>
  <c r="N85" i="31"/>
  <c r="O85" i="31"/>
  <c r="P85" i="31"/>
  <c r="Q85" i="31"/>
  <c r="R85" i="31"/>
  <c r="S85" i="31"/>
  <c r="T85" i="31"/>
  <c r="U85" i="31"/>
  <c r="V85" i="31"/>
  <c r="W85" i="31"/>
  <c r="X85" i="31"/>
  <c r="Y85" i="31"/>
  <c r="Z85" i="31"/>
  <c r="N86" i="31"/>
  <c r="O86" i="31"/>
  <c r="P86" i="31"/>
  <c r="Q86" i="31"/>
  <c r="R86" i="31"/>
  <c r="S86" i="31"/>
  <c r="T86" i="31"/>
  <c r="U86" i="31"/>
  <c r="V86" i="31"/>
  <c r="W86" i="31"/>
  <c r="X86" i="31"/>
  <c r="Y86" i="31"/>
  <c r="Z86" i="31"/>
  <c r="N87" i="31"/>
  <c r="O87" i="31"/>
  <c r="P87" i="31"/>
  <c r="Q87" i="31"/>
  <c r="R87" i="31"/>
  <c r="S87" i="31"/>
  <c r="T87" i="31"/>
  <c r="U87" i="31"/>
  <c r="V87" i="31"/>
  <c r="W87" i="31"/>
  <c r="X87" i="31"/>
  <c r="Y87" i="31"/>
  <c r="Z87" i="31"/>
  <c r="N88" i="31"/>
  <c r="O88" i="31"/>
  <c r="P88" i="31"/>
  <c r="Q88" i="31"/>
  <c r="R88" i="31"/>
  <c r="S88" i="31"/>
  <c r="T88" i="31"/>
  <c r="U88" i="31"/>
  <c r="V88" i="31"/>
  <c r="W88" i="31"/>
  <c r="X88" i="31"/>
  <c r="Y88" i="31"/>
  <c r="Z88" i="31"/>
  <c r="N89" i="31"/>
  <c r="O89" i="31"/>
  <c r="P89" i="31"/>
  <c r="Q89" i="31"/>
  <c r="R89" i="31"/>
  <c r="S89" i="31"/>
  <c r="T89" i="31"/>
  <c r="U89" i="31"/>
  <c r="V89" i="31"/>
  <c r="W89" i="31"/>
  <c r="X89" i="31"/>
  <c r="Y89" i="31"/>
  <c r="Z89" i="31"/>
  <c r="N90" i="31"/>
  <c r="O90" i="31"/>
  <c r="P90" i="31"/>
  <c r="Q90" i="31"/>
  <c r="R90" i="31"/>
  <c r="S90" i="31"/>
  <c r="T90" i="31"/>
  <c r="U90" i="31"/>
  <c r="V90" i="31"/>
  <c r="W90" i="31"/>
  <c r="X90" i="31"/>
  <c r="Y90" i="31"/>
  <c r="Z90" i="31"/>
  <c r="N91" i="31"/>
  <c r="O91" i="31"/>
  <c r="P91" i="31"/>
  <c r="Q91" i="31"/>
  <c r="R91" i="31"/>
  <c r="S91" i="31"/>
  <c r="T91" i="31"/>
  <c r="U91" i="31"/>
  <c r="V91" i="31"/>
  <c r="W91" i="31"/>
  <c r="X91" i="31"/>
  <c r="Y91" i="31"/>
  <c r="Z91" i="31"/>
  <c r="N92" i="31"/>
  <c r="O92" i="31"/>
  <c r="P92" i="31"/>
  <c r="Q92" i="31"/>
  <c r="R92" i="31"/>
  <c r="S92" i="31"/>
  <c r="T92" i="31"/>
  <c r="U92" i="31"/>
  <c r="V92" i="31"/>
  <c r="W92" i="31"/>
  <c r="X92" i="31"/>
  <c r="Y92" i="31"/>
  <c r="Z92" i="31"/>
  <c r="N93" i="31"/>
  <c r="O93" i="31"/>
  <c r="P93" i="31"/>
  <c r="Q93" i="31"/>
  <c r="R93" i="31"/>
  <c r="S93" i="31"/>
  <c r="T93" i="31"/>
  <c r="U93" i="31"/>
  <c r="V93" i="31"/>
  <c r="W93" i="31"/>
  <c r="X93" i="31"/>
  <c r="Y93" i="31"/>
  <c r="Z93" i="31"/>
  <c r="N94" i="31"/>
  <c r="O94" i="31"/>
  <c r="P94" i="31"/>
  <c r="Q94" i="31"/>
  <c r="R94" i="31"/>
  <c r="S94" i="31"/>
  <c r="T94" i="31"/>
  <c r="U94" i="31"/>
  <c r="V94" i="31"/>
  <c r="W94" i="31"/>
  <c r="X94" i="31"/>
  <c r="Y94" i="31"/>
  <c r="Z94" i="31"/>
  <c r="N95" i="31"/>
  <c r="O95" i="31"/>
  <c r="P95" i="31"/>
  <c r="Q95" i="31"/>
  <c r="R95" i="31"/>
  <c r="S95" i="31"/>
  <c r="T95" i="31"/>
  <c r="U95" i="31"/>
  <c r="V95" i="31"/>
  <c r="W95" i="31"/>
  <c r="X95" i="31"/>
  <c r="Y95" i="31"/>
  <c r="Z95" i="31"/>
  <c r="N96" i="31"/>
  <c r="O96" i="31"/>
  <c r="P96" i="31"/>
  <c r="Q96" i="31"/>
  <c r="R96" i="31"/>
  <c r="S96" i="31"/>
  <c r="T96" i="31"/>
  <c r="U96" i="31"/>
  <c r="V96" i="31"/>
  <c r="W96" i="31"/>
  <c r="X96" i="31"/>
  <c r="Y96" i="31"/>
  <c r="Z96" i="31"/>
  <c r="N99" i="31"/>
  <c r="O99" i="31"/>
  <c r="P99" i="31"/>
  <c r="Q99" i="31"/>
  <c r="R99" i="31"/>
  <c r="S99" i="31"/>
  <c r="T99" i="31"/>
  <c r="U99" i="31"/>
  <c r="V99" i="31"/>
  <c r="W99" i="31"/>
  <c r="X99" i="31"/>
  <c r="Y99" i="31"/>
  <c r="Z99" i="31"/>
  <c r="I72" i="31"/>
  <c r="J41" i="31"/>
  <c r="M41" i="31"/>
  <c r="N41" i="31"/>
  <c r="O41" i="31"/>
  <c r="P41" i="31"/>
  <c r="Q41" i="31"/>
  <c r="R41" i="31"/>
  <c r="S41" i="31"/>
  <c r="T41" i="31"/>
  <c r="U41" i="31"/>
  <c r="V41" i="31"/>
  <c r="W41" i="31"/>
  <c r="X41" i="31"/>
  <c r="Y41" i="31"/>
  <c r="Z41" i="31"/>
  <c r="AA41" i="31"/>
  <c r="M42" i="31"/>
  <c r="N42" i="31"/>
  <c r="O42" i="31"/>
  <c r="P42" i="31"/>
  <c r="Q42" i="31"/>
  <c r="R42" i="31"/>
  <c r="S42" i="31"/>
  <c r="T42" i="31"/>
  <c r="U42" i="31"/>
  <c r="V42" i="31"/>
  <c r="W42" i="31"/>
  <c r="X42" i="31"/>
  <c r="Y42" i="31"/>
  <c r="Z42" i="31"/>
  <c r="AA42" i="31"/>
  <c r="M43" i="31"/>
  <c r="N43" i="31"/>
  <c r="O43" i="31"/>
  <c r="P43" i="31"/>
  <c r="Q43" i="31"/>
  <c r="R43" i="31"/>
  <c r="S43" i="31"/>
  <c r="T43" i="31"/>
  <c r="U43" i="31"/>
  <c r="V43" i="31"/>
  <c r="W43" i="31"/>
  <c r="X43" i="31"/>
  <c r="Y43" i="31"/>
  <c r="Z43" i="31"/>
  <c r="AA43" i="31"/>
  <c r="M44" i="31"/>
  <c r="N44" i="31"/>
  <c r="O44" i="31"/>
  <c r="P44" i="31"/>
  <c r="Q44" i="31"/>
  <c r="R44" i="31"/>
  <c r="S44" i="31"/>
  <c r="T44" i="31"/>
  <c r="U44" i="31"/>
  <c r="V44" i="31"/>
  <c r="W44" i="31"/>
  <c r="X44" i="31"/>
  <c r="Y44" i="31"/>
  <c r="Z44" i="31"/>
  <c r="AA44" i="31"/>
  <c r="M45" i="31"/>
  <c r="N45" i="31"/>
  <c r="O45" i="31"/>
  <c r="P45" i="31"/>
  <c r="Q45" i="31"/>
  <c r="R45" i="31"/>
  <c r="S45" i="31"/>
  <c r="T45" i="31"/>
  <c r="U45" i="31"/>
  <c r="V45" i="31"/>
  <c r="W45" i="31"/>
  <c r="X45" i="31"/>
  <c r="Y45" i="31"/>
  <c r="Z45" i="31"/>
  <c r="AA45" i="31"/>
  <c r="M46" i="31"/>
  <c r="N46" i="31"/>
  <c r="O46" i="31"/>
  <c r="P46" i="31"/>
  <c r="Q46" i="31"/>
  <c r="R46" i="31"/>
  <c r="S46" i="31"/>
  <c r="T46" i="31"/>
  <c r="U46" i="31"/>
  <c r="V46" i="31"/>
  <c r="W46" i="31"/>
  <c r="X46" i="31"/>
  <c r="Y46" i="31"/>
  <c r="Z46" i="31"/>
  <c r="AA46" i="31"/>
  <c r="M47" i="31"/>
  <c r="N47" i="31"/>
  <c r="O47" i="31"/>
  <c r="P47" i="31"/>
  <c r="Q47" i="31"/>
  <c r="R47" i="31"/>
  <c r="S47" i="31"/>
  <c r="T47" i="31"/>
  <c r="U47" i="31"/>
  <c r="V47" i="31"/>
  <c r="W47" i="31"/>
  <c r="X47" i="31"/>
  <c r="Y47" i="31"/>
  <c r="Z47" i="31"/>
  <c r="AA47" i="31"/>
  <c r="M48" i="31"/>
  <c r="N48" i="31"/>
  <c r="O48" i="31"/>
  <c r="P48" i="31"/>
  <c r="Q48" i="31"/>
  <c r="R48" i="31"/>
  <c r="S48" i="31"/>
  <c r="T48" i="31"/>
  <c r="U48" i="31"/>
  <c r="V48" i="31"/>
  <c r="W48" i="31"/>
  <c r="X48" i="31"/>
  <c r="Y48" i="31"/>
  <c r="Z48" i="31"/>
  <c r="AA48" i="31"/>
  <c r="M49" i="31"/>
  <c r="N49" i="31"/>
  <c r="O49" i="31"/>
  <c r="P49" i="31"/>
  <c r="Q49" i="31"/>
  <c r="R49" i="31"/>
  <c r="S49" i="31"/>
  <c r="T49" i="31"/>
  <c r="U49" i="31"/>
  <c r="V49" i="31"/>
  <c r="W49" i="31"/>
  <c r="X49" i="31"/>
  <c r="Y49" i="31"/>
  <c r="Z49" i="31"/>
  <c r="AA49" i="31"/>
  <c r="M50" i="31"/>
  <c r="N50" i="31"/>
  <c r="O50" i="31"/>
  <c r="P50" i="31"/>
  <c r="Q50" i="31"/>
  <c r="R50" i="31"/>
  <c r="S50" i="31"/>
  <c r="T50" i="31"/>
  <c r="U50" i="31"/>
  <c r="V50" i="31"/>
  <c r="W50" i="31"/>
  <c r="X50" i="31"/>
  <c r="Y50" i="31"/>
  <c r="Z50" i="31"/>
  <c r="AA50" i="31"/>
  <c r="M51" i="31"/>
  <c r="N51" i="31"/>
  <c r="O51" i="31"/>
  <c r="P51" i="31"/>
  <c r="Q51" i="31"/>
  <c r="R51" i="31"/>
  <c r="S51" i="31"/>
  <c r="T51" i="31"/>
  <c r="U51" i="31"/>
  <c r="V51" i="31"/>
  <c r="W51" i="31"/>
  <c r="X51" i="31"/>
  <c r="Y51" i="31"/>
  <c r="Z51" i="31"/>
  <c r="AA51" i="31"/>
  <c r="M52" i="31"/>
  <c r="N52" i="31"/>
  <c r="O52" i="31"/>
  <c r="P52" i="31"/>
  <c r="Q52" i="31"/>
  <c r="R52" i="31"/>
  <c r="S52" i="31"/>
  <c r="T52" i="31"/>
  <c r="U52" i="31"/>
  <c r="V52" i="31"/>
  <c r="W52" i="31"/>
  <c r="X52" i="31"/>
  <c r="Y52" i="31"/>
  <c r="Z52" i="31"/>
  <c r="AA52" i="31"/>
  <c r="M53" i="31"/>
  <c r="N53" i="31"/>
  <c r="O53" i="31"/>
  <c r="P53" i="31"/>
  <c r="Q53" i="31"/>
  <c r="R53" i="31"/>
  <c r="S53" i="31"/>
  <c r="T53" i="31"/>
  <c r="U53" i="31"/>
  <c r="V53" i="31"/>
  <c r="W53" i="31"/>
  <c r="X53" i="31"/>
  <c r="Y53" i="31"/>
  <c r="Z53" i="31"/>
  <c r="AA53" i="31"/>
  <c r="M54" i="31"/>
  <c r="N54" i="31"/>
  <c r="O54" i="31"/>
  <c r="P54" i="31"/>
  <c r="Q54" i="31"/>
  <c r="R54" i="31"/>
  <c r="S54" i="31"/>
  <c r="T54" i="31"/>
  <c r="U54" i="31"/>
  <c r="V54" i="31"/>
  <c r="W54" i="31"/>
  <c r="X54" i="31"/>
  <c r="Y54" i="31"/>
  <c r="Z54" i="31"/>
  <c r="AA54" i="31"/>
  <c r="M55" i="31"/>
  <c r="N55" i="31"/>
  <c r="O55" i="31"/>
  <c r="P55" i="31"/>
  <c r="Q55" i="31"/>
  <c r="R55" i="31"/>
  <c r="S55" i="31"/>
  <c r="T55" i="31"/>
  <c r="U55" i="31"/>
  <c r="V55" i="31"/>
  <c r="W55" i="31"/>
  <c r="X55" i="31"/>
  <c r="Y55" i="31"/>
  <c r="Z55" i="31"/>
  <c r="AA55" i="31"/>
  <c r="M56" i="31"/>
  <c r="N56" i="31"/>
  <c r="O56" i="31"/>
  <c r="P56" i="31"/>
  <c r="Q56" i="31"/>
  <c r="R56" i="31"/>
  <c r="S56" i="31"/>
  <c r="T56" i="31"/>
  <c r="U56" i="31"/>
  <c r="V56" i="31"/>
  <c r="W56" i="31"/>
  <c r="X56" i="31"/>
  <c r="Y56" i="31"/>
  <c r="Z56" i="31"/>
  <c r="AA56" i="31"/>
  <c r="M57" i="31"/>
  <c r="N57" i="31"/>
  <c r="O57" i="31"/>
  <c r="P57" i="31"/>
  <c r="Q57" i="31"/>
  <c r="R57" i="31"/>
  <c r="S57" i="31"/>
  <c r="T57" i="31"/>
  <c r="U57" i="31"/>
  <c r="V57" i="31"/>
  <c r="W57" i="31"/>
  <c r="X57" i="31"/>
  <c r="Y57" i="31"/>
  <c r="Z57" i="31"/>
  <c r="AA57" i="31"/>
  <c r="M58" i="31"/>
  <c r="N58" i="31"/>
  <c r="O58" i="31"/>
  <c r="P58" i="31"/>
  <c r="Q58" i="31"/>
  <c r="R58" i="31"/>
  <c r="S58" i="31"/>
  <c r="T58" i="31"/>
  <c r="U58" i="31"/>
  <c r="V58" i="31"/>
  <c r="W58" i="31"/>
  <c r="X58" i="31"/>
  <c r="Y58" i="31"/>
  <c r="Z58" i="31"/>
  <c r="AA58" i="31"/>
  <c r="M59" i="31"/>
  <c r="N59" i="31"/>
  <c r="O59" i="31"/>
  <c r="P59" i="31"/>
  <c r="Q59" i="31"/>
  <c r="R59" i="31"/>
  <c r="S59" i="31"/>
  <c r="T59" i="31"/>
  <c r="U59" i="31"/>
  <c r="V59" i="31"/>
  <c r="W59" i="31"/>
  <c r="X59" i="31"/>
  <c r="Y59" i="31"/>
  <c r="Z59" i="31"/>
  <c r="AA59" i="31"/>
  <c r="M60" i="31"/>
  <c r="N60" i="31"/>
  <c r="O60" i="31"/>
  <c r="P60" i="31"/>
  <c r="Q60" i="31"/>
  <c r="R60" i="31"/>
  <c r="S60" i="31"/>
  <c r="T60" i="31"/>
  <c r="U60" i="31"/>
  <c r="V60" i="31"/>
  <c r="W60" i="31"/>
  <c r="X60" i="31"/>
  <c r="Y60" i="31"/>
  <c r="Z60" i="31"/>
  <c r="AA60" i="31"/>
  <c r="M61" i="31"/>
  <c r="N61" i="31"/>
  <c r="O61" i="31"/>
  <c r="P61" i="31"/>
  <c r="Q61" i="31"/>
  <c r="R61" i="31"/>
  <c r="S61" i="31"/>
  <c r="T61" i="31"/>
  <c r="U61" i="31"/>
  <c r="V61" i="31"/>
  <c r="W61" i="31"/>
  <c r="X61" i="31"/>
  <c r="Y61" i="31"/>
  <c r="Z61" i="31"/>
  <c r="AA61" i="31"/>
  <c r="M62" i="31"/>
  <c r="N62" i="31"/>
  <c r="O62" i="31"/>
  <c r="P62" i="31"/>
  <c r="Q62" i="31"/>
  <c r="R62" i="31"/>
  <c r="S62" i="31"/>
  <c r="T62" i="31"/>
  <c r="U62" i="31"/>
  <c r="V62" i="31"/>
  <c r="W62" i="31"/>
  <c r="X62" i="31"/>
  <c r="Y62" i="31"/>
  <c r="Z62" i="31"/>
  <c r="AA62" i="31"/>
  <c r="M63" i="31"/>
  <c r="N63" i="31"/>
  <c r="O63" i="31"/>
  <c r="P63" i="31"/>
  <c r="Q63" i="31"/>
  <c r="R63" i="31"/>
  <c r="S63" i="31"/>
  <c r="T63" i="31"/>
  <c r="U63" i="31"/>
  <c r="V63" i="31"/>
  <c r="W63" i="31"/>
  <c r="X63" i="31"/>
  <c r="Y63" i="31"/>
  <c r="Z63" i="31"/>
  <c r="AA63" i="31"/>
  <c r="M64" i="31"/>
  <c r="N64" i="31"/>
  <c r="O64" i="31"/>
  <c r="P64" i="31"/>
  <c r="Q64" i="31"/>
  <c r="R64" i="31"/>
  <c r="S64" i="31"/>
  <c r="T64" i="31"/>
  <c r="U64" i="31"/>
  <c r="V64" i="31"/>
  <c r="W64" i="31"/>
  <c r="X64" i="31"/>
  <c r="Y64" i="31"/>
  <c r="Z64" i="31"/>
  <c r="AA64" i="31"/>
  <c r="M65" i="31"/>
  <c r="N65" i="31"/>
  <c r="O65" i="31"/>
  <c r="Y65" i="31"/>
  <c r="Z65" i="31"/>
  <c r="AA65" i="31"/>
  <c r="M68" i="31"/>
  <c r="N68" i="31"/>
  <c r="O68" i="31"/>
  <c r="P68" i="31"/>
  <c r="Q68" i="31"/>
  <c r="R68" i="31"/>
  <c r="S68" i="31"/>
  <c r="T68" i="31"/>
  <c r="U68" i="31"/>
  <c r="V68" i="31"/>
  <c r="W68" i="31"/>
  <c r="X68" i="31"/>
  <c r="Y68" i="31"/>
  <c r="Z68" i="31"/>
  <c r="AA68" i="31"/>
  <c r="C41" i="31"/>
  <c r="AC68" i="31"/>
  <c r="I35" i="31"/>
  <c r="J35" i="31"/>
  <c r="L35" i="31"/>
  <c r="M35" i="31"/>
  <c r="M36" i="31" s="1"/>
  <c r="N35" i="31"/>
  <c r="N36" i="31" s="1"/>
  <c r="O35" i="31"/>
  <c r="O36" i="31" s="1"/>
  <c r="P35" i="31"/>
  <c r="Q35" i="31"/>
  <c r="R35" i="31"/>
  <c r="R36" i="31" s="1"/>
  <c r="S35" i="31"/>
  <c r="S36" i="31" s="1"/>
  <c r="T35" i="31"/>
  <c r="U35" i="31"/>
  <c r="V35" i="31"/>
  <c r="V36" i="31" s="1"/>
  <c r="W35" i="31"/>
  <c r="W36" i="31" s="1"/>
  <c r="X35" i="31"/>
  <c r="Y35" i="31"/>
  <c r="Z35" i="31"/>
  <c r="Z36" i="31" s="1"/>
  <c r="AA35" i="31"/>
  <c r="C35" i="31"/>
  <c r="AC97" i="31" s="1"/>
  <c r="N72" i="30"/>
  <c r="O72" i="30"/>
  <c r="P72" i="30"/>
  <c r="Q72" i="30"/>
  <c r="R72" i="30"/>
  <c r="S72" i="30"/>
  <c r="T72" i="30"/>
  <c r="U72" i="30"/>
  <c r="V72" i="30"/>
  <c r="W72" i="30"/>
  <c r="X72" i="30"/>
  <c r="Y72" i="30"/>
  <c r="Z72" i="30"/>
  <c r="AA72" i="30"/>
  <c r="N73" i="30"/>
  <c r="O73" i="30"/>
  <c r="P73" i="30"/>
  <c r="Q73" i="30"/>
  <c r="R73" i="30"/>
  <c r="S73" i="30"/>
  <c r="T73" i="30"/>
  <c r="U73" i="30"/>
  <c r="V73" i="30"/>
  <c r="W73" i="30"/>
  <c r="X73" i="30"/>
  <c r="Y73" i="30"/>
  <c r="Z73" i="30"/>
  <c r="AA73" i="30"/>
  <c r="N74" i="30"/>
  <c r="O74" i="30"/>
  <c r="P74" i="30"/>
  <c r="Q74" i="30"/>
  <c r="R74" i="30"/>
  <c r="S74" i="30"/>
  <c r="T74" i="30"/>
  <c r="U74" i="30"/>
  <c r="V74" i="30"/>
  <c r="W74" i="30"/>
  <c r="X74" i="30"/>
  <c r="Y74" i="30"/>
  <c r="Z74" i="30"/>
  <c r="AA74" i="30"/>
  <c r="N75" i="30"/>
  <c r="O75" i="30"/>
  <c r="P75" i="30"/>
  <c r="Q75" i="30"/>
  <c r="R75" i="30"/>
  <c r="S75" i="30"/>
  <c r="T75" i="30"/>
  <c r="U75" i="30"/>
  <c r="V75" i="30"/>
  <c r="W75" i="30"/>
  <c r="X75" i="30"/>
  <c r="Y75" i="30"/>
  <c r="Z75" i="30"/>
  <c r="AA75" i="30"/>
  <c r="N76" i="30"/>
  <c r="O76" i="30"/>
  <c r="P76" i="30"/>
  <c r="Q76" i="30"/>
  <c r="R76" i="30"/>
  <c r="S76" i="30"/>
  <c r="T76" i="30"/>
  <c r="U76" i="30"/>
  <c r="V76" i="30"/>
  <c r="W76" i="30"/>
  <c r="X76" i="30"/>
  <c r="Y76" i="30"/>
  <c r="Z76" i="30"/>
  <c r="AA76" i="30"/>
  <c r="N77" i="30"/>
  <c r="O77" i="30"/>
  <c r="P77" i="30"/>
  <c r="Q77" i="30"/>
  <c r="R77" i="30"/>
  <c r="S77" i="30"/>
  <c r="T77" i="30"/>
  <c r="U77" i="30"/>
  <c r="V77" i="30"/>
  <c r="W77" i="30"/>
  <c r="X77" i="30"/>
  <c r="Y77" i="30"/>
  <c r="Z77" i="30"/>
  <c r="AA77" i="30"/>
  <c r="N78" i="30"/>
  <c r="O78" i="30"/>
  <c r="P78" i="30"/>
  <c r="Q78" i="30"/>
  <c r="R78" i="30"/>
  <c r="S78" i="30"/>
  <c r="T78" i="30"/>
  <c r="U78" i="30"/>
  <c r="V78" i="30"/>
  <c r="W78" i="30"/>
  <c r="X78" i="30"/>
  <c r="Y78" i="30"/>
  <c r="Z78" i="30"/>
  <c r="AA78" i="30"/>
  <c r="N79" i="30"/>
  <c r="O79" i="30"/>
  <c r="P79" i="30"/>
  <c r="Q79" i="30"/>
  <c r="R79" i="30"/>
  <c r="S79" i="30"/>
  <c r="T79" i="30"/>
  <c r="U79" i="30"/>
  <c r="V79" i="30"/>
  <c r="W79" i="30"/>
  <c r="X79" i="30"/>
  <c r="Y79" i="30"/>
  <c r="Z79" i="30"/>
  <c r="AA79" i="30"/>
  <c r="N80" i="30"/>
  <c r="O80" i="30"/>
  <c r="P80" i="30"/>
  <c r="Q80" i="30"/>
  <c r="R80" i="30"/>
  <c r="S80" i="30"/>
  <c r="T80" i="30"/>
  <c r="U80" i="30"/>
  <c r="V80" i="30"/>
  <c r="W80" i="30"/>
  <c r="X80" i="30"/>
  <c r="Y80" i="30"/>
  <c r="Z80" i="30"/>
  <c r="AA80" i="30"/>
  <c r="N81" i="30"/>
  <c r="O81" i="30"/>
  <c r="P81" i="30"/>
  <c r="Q81" i="30"/>
  <c r="R81" i="30"/>
  <c r="S81" i="30"/>
  <c r="T81" i="30"/>
  <c r="U81" i="30"/>
  <c r="V81" i="30"/>
  <c r="W81" i="30"/>
  <c r="X81" i="30"/>
  <c r="Y81" i="30"/>
  <c r="Z81" i="30"/>
  <c r="AA81" i="30"/>
  <c r="N82" i="30"/>
  <c r="O82" i="30"/>
  <c r="P82" i="30"/>
  <c r="Q82" i="30"/>
  <c r="R82" i="30"/>
  <c r="S82" i="30"/>
  <c r="T82" i="30"/>
  <c r="U82" i="30"/>
  <c r="V82" i="30"/>
  <c r="W82" i="30"/>
  <c r="X82" i="30"/>
  <c r="Y82" i="30"/>
  <c r="Z82" i="30"/>
  <c r="AA82" i="30"/>
  <c r="N83" i="30"/>
  <c r="O83" i="30"/>
  <c r="P83" i="30"/>
  <c r="Q83" i="30"/>
  <c r="R83" i="30"/>
  <c r="S83" i="30"/>
  <c r="T83" i="30"/>
  <c r="U83" i="30"/>
  <c r="V83" i="30"/>
  <c r="W83" i="30"/>
  <c r="X83" i="30"/>
  <c r="Y83" i="30"/>
  <c r="Z83" i="30"/>
  <c r="AA83" i="30"/>
  <c r="N84" i="30"/>
  <c r="O84" i="30"/>
  <c r="P84" i="30"/>
  <c r="Q84" i="30"/>
  <c r="R84" i="30"/>
  <c r="S84" i="30"/>
  <c r="T84" i="30"/>
  <c r="U84" i="30"/>
  <c r="V84" i="30"/>
  <c r="W84" i="30"/>
  <c r="X84" i="30"/>
  <c r="Y84" i="30"/>
  <c r="Z84" i="30"/>
  <c r="AA84" i="30"/>
  <c r="N85" i="30"/>
  <c r="O85" i="30"/>
  <c r="P85" i="30"/>
  <c r="Q85" i="30"/>
  <c r="R85" i="30"/>
  <c r="S85" i="30"/>
  <c r="T85" i="30"/>
  <c r="U85" i="30"/>
  <c r="V85" i="30"/>
  <c r="W85" i="30"/>
  <c r="X85" i="30"/>
  <c r="Y85" i="30"/>
  <c r="Z85" i="30"/>
  <c r="AA85" i="30"/>
  <c r="N86" i="30"/>
  <c r="O86" i="30"/>
  <c r="P86" i="30"/>
  <c r="Q86" i="30"/>
  <c r="R86" i="30"/>
  <c r="S86" i="30"/>
  <c r="T86" i="30"/>
  <c r="U86" i="30"/>
  <c r="V86" i="30"/>
  <c r="W86" i="30"/>
  <c r="X86" i="30"/>
  <c r="Y86" i="30"/>
  <c r="Z86" i="30"/>
  <c r="AA86" i="30"/>
  <c r="N87" i="30"/>
  <c r="O87" i="30"/>
  <c r="P87" i="30"/>
  <c r="Q87" i="30"/>
  <c r="R87" i="30"/>
  <c r="S87" i="30"/>
  <c r="T87" i="30"/>
  <c r="U87" i="30"/>
  <c r="V87" i="30"/>
  <c r="W87" i="30"/>
  <c r="X87" i="30"/>
  <c r="Y87" i="30"/>
  <c r="Z87" i="30"/>
  <c r="AA87" i="30"/>
  <c r="N88" i="30"/>
  <c r="O88" i="30"/>
  <c r="P88" i="30"/>
  <c r="Q88" i="30"/>
  <c r="R88" i="30"/>
  <c r="S88" i="30"/>
  <c r="T88" i="30"/>
  <c r="U88" i="30"/>
  <c r="V88" i="30"/>
  <c r="W88" i="30"/>
  <c r="X88" i="30"/>
  <c r="Y88" i="30"/>
  <c r="Z88" i="30"/>
  <c r="AA88" i="30"/>
  <c r="N89" i="30"/>
  <c r="O89" i="30"/>
  <c r="P89" i="30"/>
  <c r="Q89" i="30"/>
  <c r="R89" i="30"/>
  <c r="S89" i="30"/>
  <c r="T89" i="30"/>
  <c r="U89" i="30"/>
  <c r="V89" i="30"/>
  <c r="W89" i="30"/>
  <c r="X89" i="30"/>
  <c r="Y89" i="30"/>
  <c r="Z89" i="30"/>
  <c r="AA89" i="30"/>
  <c r="N90" i="30"/>
  <c r="O90" i="30"/>
  <c r="P90" i="30"/>
  <c r="Q90" i="30"/>
  <c r="R90" i="30"/>
  <c r="S90" i="30"/>
  <c r="T90" i="30"/>
  <c r="U90" i="30"/>
  <c r="V90" i="30"/>
  <c r="W90" i="30"/>
  <c r="X90" i="30"/>
  <c r="Y90" i="30"/>
  <c r="Z90" i="30"/>
  <c r="AA90" i="30"/>
  <c r="N91" i="30"/>
  <c r="O91" i="30"/>
  <c r="P91" i="30"/>
  <c r="Q91" i="30"/>
  <c r="R91" i="30"/>
  <c r="S91" i="30"/>
  <c r="T91" i="30"/>
  <c r="U91" i="30"/>
  <c r="V91" i="30"/>
  <c r="W91" i="30"/>
  <c r="X91" i="30"/>
  <c r="Y91" i="30"/>
  <c r="Z91" i="30"/>
  <c r="AA91" i="30"/>
  <c r="N92" i="30"/>
  <c r="O92" i="30"/>
  <c r="P92" i="30"/>
  <c r="Q92" i="30"/>
  <c r="R92" i="30"/>
  <c r="S92" i="30"/>
  <c r="T92" i="30"/>
  <c r="U92" i="30"/>
  <c r="V92" i="30"/>
  <c r="W92" i="30"/>
  <c r="X92" i="30"/>
  <c r="Y92" i="30"/>
  <c r="Z92" i="30"/>
  <c r="AA92" i="30"/>
  <c r="N93" i="30"/>
  <c r="O93" i="30"/>
  <c r="P93" i="30"/>
  <c r="Q93" i="30"/>
  <c r="R93" i="30"/>
  <c r="S93" i="30"/>
  <c r="T93" i="30"/>
  <c r="U93" i="30"/>
  <c r="V93" i="30"/>
  <c r="W93" i="30"/>
  <c r="X93" i="30"/>
  <c r="Y93" i="30"/>
  <c r="Z93" i="30"/>
  <c r="AA93" i="30"/>
  <c r="N94" i="30"/>
  <c r="O94" i="30"/>
  <c r="P94" i="30"/>
  <c r="Q94" i="30"/>
  <c r="R94" i="30"/>
  <c r="S94" i="30"/>
  <c r="T94" i="30"/>
  <c r="U94" i="30"/>
  <c r="V94" i="30"/>
  <c r="W94" i="30"/>
  <c r="X94" i="30"/>
  <c r="Y94" i="30"/>
  <c r="Z94" i="30"/>
  <c r="AA94" i="30"/>
  <c r="N95" i="30"/>
  <c r="O95" i="30"/>
  <c r="P95" i="30"/>
  <c r="Q95" i="30"/>
  <c r="R95" i="30"/>
  <c r="S95" i="30"/>
  <c r="T95" i="30"/>
  <c r="U95" i="30"/>
  <c r="V95" i="30"/>
  <c r="W95" i="30"/>
  <c r="X95" i="30"/>
  <c r="Y95" i="30"/>
  <c r="Z95" i="30"/>
  <c r="AA95" i="30"/>
  <c r="N96" i="30"/>
  <c r="O96" i="30"/>
  <c r="P96" i="30"/>
  <c r="Q96" i="30"/>
  <c r="R96" i="30"/>
  <c r="S96" i="30"/>
  <c r="T96" i="30"/>
  <c r="U96" i="30"/>
  <c r="V96" i="30"/>
  <c r="W96" i="30"/>
  <c r="X96" i="30"/>
  <c r="Y96" i="30"/>
  <c r="Z96" i="30"/>
  <c r="AA96" i="30"/>
  <c r="N99" i="30"/>
  <c r="O99" i="30"/>
  <c r="P99" i="30"/>
  <c r="Q99" i="30"/>
  <c r="R99" i="30"/>
  <c r="S99" i="30"/>
  <c r="T99" i="30"/>
  <c r="U99" i="30"/>
  <c r="V99" i="30"/>
  <c r="W99" i="30"/>
  <c r="X99" i="30"/>
  <c r="Y99" i="30"/>
  <c r="Z99" i="30"/>
  <c r="AA99" i="30"/>
  <c r="I72" i="30"/>
  <c r="M41" i="30"/>
  <c r="N41" i="30"/>
  <c r="O41" i="30"/>
  <c r="P41" i="30"/>
  <c r="Q41" i="30"/>
  <c r="R41" i="30"/>
  <c r="S41" i="30"/>
  <c r="T41" i="30"/>
  <c r="U41" i="30"/>
  <c r="V41" i="30"/>
  <c r="W41" i="30"/>
  <c r="X41" i="30"/>
  <c r="Y41" i="30"/>
  <c r="Z41" i="30"/>
  <c r="AA41" i="30"/>
  <c r="M42" i="30"/>
  <c r="N42" i="30"/>
  <c r="O42" i="30"/>
  <c r="P42" i="30"/>
  <c r="Q42" i="30"/>
  <c r="R42" i="30"/>
  <c r="S42" i="30"/>
  <c r="T42" i="30"/>
  <c r="U42" i="30"/>
  <c r="V42" i="30"/>
  <c r="W42" i="30"/>
  <c r="X42" i="30"/>
  <c r="Y42" i="30"/>
  <c r="Z42" i="30"/>
  <c r="AA42" i="30"/>
  <c r="M43" i="30"/>
  <c r="N43" i="30"/>
  <c r="O43" i="30"/>
  <c r="P43" i="30"/>
  <c r="Q43" i="30"/>
  <c r="R43" i="30"/>
  <c r="S43" i="30"/>
  <c r="T43" i="30"/>
  <c r="U43" i="30"/>
  <c r="V43" i="30"/>
  <c r="W43" i="30"/>
  <c r="X43" i="30"/>
  <c r="Y43" i="30"/>
  <c r="Z43" i="30"/>
  <c r="AA43" i="30"/>
  <c r="M44" i="30"/>
  <c r="N44" i="30"/>
  <c r="O44" i="30"/>
  <c r="P44" i="30"/>
  <c r="Q44" i="30"/>
  <c r="R44" i="30"/>
  <c r="S44" i="30"/>
  <c r="T44" i="30"/>
  <c r="U44" i="30"/>
  <c r="V44" i="30"/>
  <c r="W44" i="30"/>
  <c r="X44" i="30"/>
  <c r="Y44" i="30"/>
  <c r="Z44" i="30"/>
  <c r="AA44" i="30"/>
  <c r="M45" i="30"/>
  <c r="N45" i="30"/>
  <c r="O45" i="30"/>
  <c r="P45" i="30"/>
  <c r="Q45" i="30"/>
  <c r="R45" i="30"/>
  <c r="S45" i="30"/>
  <c r="T45" i="30"/>
  <c r="U45" i="30"/>
  <c r="V45" i="30"/>
  <c r="W45" i="30"/>
  <c r="X45" i="30"/>
  <c r="Y45" i="30"/>
  <c r="Z45" i="30"/>
  <c r="AA45" i="30"/>
  <c r="M46" i="30"/>
  <c r="N46" i="30"/>
  <c r="O46" i="30"/>
  <c r="P46" i="30"/>
  <c r="Q46" i="30"/>
  <c r="R46" i="30"/>
  <c r="S46" i="30"/>
  <c r="T46" i="30"/>
  <c r="U46" i="30"/>
  <c r="V46" i="30"/>
  <c r="W46" i="30"/>
  <c r="X46" i="30"/>
  <c r="Y46" i="30"/>
  <c r="Z46" i="30"/>
  <c r="AA46" i="30"/>
  <c r="M47" i="30"/>
  <c r="N47" i="30"/>
  <c r="O47" i="30"/>
  <c r="P47" i="30"/>
  <c r="Q47" i="30"/>
  <c r="R47" i="30"/>
  <c r="S47" i="30"/>
  <c r="T47" i="30"/>
  <c r="U47" i="30"/>
  <c r="V47" i="30"/>
  <c r="W47" i="30"/>
  <c r="X47" i="30"/>
  <c r="Y47" i="30"/>
  <c r="Z47" i="30"/>
  <c r="AA47" i="30"/>
  <c r="M48" i="30"/>
  <c r="N48" i="30"/>
  <c r="O48" i="30"/>
  <c r="P48" i="30"/>
  <c r="Q48" i="30"/>
  <c r="R48" i="30"/>
  <c r="S48" i="30"/>
  <c r="T48" i="30"/>
  <c r="U48" i="30"/>
  <c r="V48" i="30"/>
  <c r="W48" i="30"/>
  <c r="X48" i="30"/>
  <c r="Y48" i="30"/>
  <c r="Z48" i="30"/>
  <c r="AA48" i="30"/>
  <c r="M49" i="30"/>
  <c r="N49" i="30"/>
  <c r="O49" i="30"/>
  <c r="P49" i="30"/>
  <c r="Q49" i="30"/>
  <c r="R49" i="30"/>
  <c r="S49" i="30"/>
  <c r="T49" i="30"/>
  <c r="U49" i="30"/>
  <c r="V49" i="30"/>
  <c r="W49" i="30"/>
  <c r="X49" i="30"/>
  <c r="Y49" i="30"/>
  <c r="Z49" i="30"/>
  <c r="AA49" i="30"/>
  <c r="M50" i="30"/>
  <c r="N50" i="30"/>
  <c r="O50" i="30"/>
  <c r="P50" i="30"/>
  <c r="Q50" i="30"/>
  <c r="R50" i="30"/>
  <c r="S50" i="30"/>
  <c r="T50" i="30"/>
  <c r="U50" i="30"/>
  <c r="V50" i="30"/>
  <c r="W50" i="30"/>
  <c r="X50" i="30"/>
  <c r="Y50" i="30"/>
  <c r="Z50" i="30"/>
  <c r="AA50" i="30"/>
  <c r="M51" i="30"/>
  <c r="N51" i="30"/>
  <c r="O51" i="30"/>
  <c r="P51" i="30"/>
  <c r="Q51" i="30"/>
  <c r="R51" i="30"/>
  <c r="S51" i="30"/>
  <c r="T51" i="30"/>
  <c r="U51" i="30"/>
  <c r="V51" i="30"/>
  <c r="W51" i="30"/>
  <c r="X51" i="30"/>
  <c r="Y51" i="30"/>
  <c r="Z51" i="30"/>
  <c r="AA51" i="30"/>
  <c r="M52" i="30"/>
  <c r="N52" i="30"/>
  <c r="O52" i="30"/>
  <c r="P52" i="30"/>
  <c r="Q52" i="30"/>
  <c r="R52" i="30"/>
  <c r="S52" i="30"/>
  <c r="T52" i="30"/>
  <c r="U52" i="30"/>
  <c r="V52" i="30"/>
  <c r="W52" i="30"/>
  <c r="X52" i="30"/>
  <c r="Y52" i="30"/>
  <c r="Z52" i="30"/>
  <c r="AA52" i="30"/>
  <c r="M53" i="30"/>
  <c r="N53" i="30"/>
  <c r="O53" i="30"/>
  <c r="P53" i="30"/>
  <c r="Q53" i="30"/>
  <c r="R53" i="30"/>
  <c r="S53" i="30"/>
  <c r="T53" i="30"/>
  <c r="U53" i="30"/>
  <c r="V53" i="30"/>
  <c r="W53" i="30"/>
  <c r="X53" i="30"/>
  <c r="Y53" i="30"/>
  <c r="Z53" i="30"/>
  <c r="AA53" i="30"/>
  <c r="M54" i="30"/>
  <c r="N54" i="30"/>
  <c r="O54" i="30"/>
  <c r="P54" i="30"/>
  <c r="Q54" i="30"/>
  <c r="R54" i="30"/>
  <c r="S54" i="30"/>
  <c r="T54" i="30"/>
  <c r="U54" i="30"/>
  <c r="V54" i="30"/>
  <c r="W54" i="30"/>
  <c r="X54" i="30"/>
  <c r="Y54" i="30"/>
  <c r="Z54" i="30"/>
  <c r="AA54" i="30"/>
  <c r="M55" i="30"/>
  <c r="N55" i="30"/>
  <c r="O55" i="30"/>
  <c r="P55" i="30"/>
  <c r="Q55" i="30"/>
  <c r="R55" i="30"/>
  <c r="S55" i="30"/>
  <c r="T55" i="30"/>
  <c r="U55" i="30"/>
  <c r="V55" i="30"/>
  <c r="W55" i="30"/>
  <c r="X55" i="30"/>
  <c r="Y55" i="30"/>
  <c r="Z55" i="30"/>
  <c r="AA55" i="30"/>
  <c r="M56" i="30"/>
  <c r="N56" i="30"/>
  <c r="O56" i="30"/>
  <c r="P56" i="30"/>
  <c r="Q56" i="30"/>
  <c r="R56" i="30"/>
  <c r="S56" i="30"/>
  <c r="T56" i="30"/>
  <c r="U56" i="30"/>
  <c r="V56" i="30"/>
  <c r="W56" i="30"/>
  <c r="X56" i="30"/>
  <c r="Y56" i="30"/>
  <c r="Z56" i="30"/>
  <c r="AA56" i="30"/>
  <c r="M57" i="30"/>
  <c r="N57" i="30"/>
  <c r="O57" i="30"/>
  <c r="P57" i="30"/>
  <c r="Q57" i="30"/>
  <c r="R57" i="30"/>
  <c r="S57" i="30"/>
  <c r="T57" i="30"/>
  <c r="U57" i="30"/>
  <c r="V57" i="30"/>
  <c r="W57" i="30"/>
  <c r="X57" i="30"/>
  <c r="Y57" i="30"/>
  <c r="Z57" i="30"/>
  <c r="AA57" i="30"/>
  <c r="M58" i="30"/>
  <c r="N58" i="30"/>
  <c r="O58" i="30"/>
  <c r="P58" i="30"/>
  <c r="Q58" i="30"/>
  <c r="R58" i="30"/>
  <c r="S58" i="30"/>
  <c r="T58" i="30"/>
  <c r="U58" i="30"/>
  <c r="V58" i="30"/>
  <c r="W58" i="30"/>
  <c r="X58" i="30"/>
  <c r="Y58" i="30"/>
  <c r="Z58" i="30"/>
  <c r="AA58" i="30"/>
  <c r="M59" i="30"/>
  <c r="N59" i="30"/>
  <c r="O59" i="30"/>
  <c r="P59" i="30"/>
  <c r="Q59" i="30"/>
  <c r="R59" i="30"/>
  <c r="S59" i="30"/>
  <c r="T59" i="30"/>
  <c r="U59" i="30"/>
  <c r="V59" i="30"/>
  <c r="W59" i="30"/>
  <c r="X59" i="30"/>
  <c r="Y59" i="30"/>
  <c r="Z59" i="30"/>
  <c r="AA59" i="30"/>
  <c r="M60" i="30"/>
  <c r="N60" i="30"/>
  <c r="O60" i="30"/>
  <c r="P60" i="30"/>
  <c r="Q60" i="30"/>
  <c r="R60" i="30"/>
  <c r="S60" i="30"/>
  <c r="T60" i="30"/>
  <c r="U60" i="30"/>
  <c r="V60" i="30"/>
  <c r="W60" i="30"/>
  <c r="X60" i="30"/>
  <c r="Y60" i="30"/>
  <c r="Z60" i="30"/>
  <c r="AA60" i="30"/>
  <c r="M61" i="30"/>
  <c r="N61" i="30"/>
  <c r="O61" i="30"/>
  <c r="P61" i="30"/>
  <c r="Q61" i="30"/>
  <c r="R61" i="30"/>
  <c r="S61" i="30"/>
  <c r="T61" i="30"/>
  <c r="U61" i="30"/>
  <c r="V61" i="30"/>
  <c r="W61" i="30"/>
  <c r="X61" i="30"/>
  <c r="Y61" i="30"/>
  <c r="Z61" i="30"/>
  <c r="AA61" i="30"/>
  <c r="M62" i="30"/>
  <c r="N62" i="30"/>
  <c r="O62" i="30"/>
  <c r="P62" i="30"/>
  <c r="Q62" i="30"/>
  <c r="R62" i="30"/>
  <c r="S62" i="30"/>
  <c r="T62" i="30"/>
  <c r="U62" i="30"/>
  <c r="V62" i="30"/>
  <c r="W62" i="30"/>
  <c r="X62" i="30"/>
  <c r="Y62" i="30"/>
  <c r="Z62" i="30"/>
  <c r="AA62" i="30"/>
  <c r="M63" i="30"/>
  <c r="N63" i="30"/>
  <c r="O63" i="30"/>
  <c r="P63" i="30"/>
  <c r="Q63" i="30"/>
  <c r="R63" i="30"/>
  <c r="S63" i="30"/>
  <c r="T63" i="30"/>
  <c r="U63" i="30"/>
  <c r="V63" i="30"/>
  <c r="W63" i="30"/>
  <c r="X63" i="30"/>
  <c r="Y63" i="30"/>
  <c r="Z63" i="30"/>
  <c r="AA63" i="30"/>
  <c r="M64" i="30"/>
  <c r="N64" i="30"/>
  <c r="O64" i="30"/>
  <c r="P64" i="30"/>
  <c r="Q64" i="30"/>
  <c r="R64" i="30"/>
  <c r="S64" i="30"/>
  <c r="T64" i="30"/>
  <c r="U64" i="30"/>
  <c r="V64" i="30"/>
  <c r="W64" i="30"/>
  <c r="X64" i="30"/>
  <c r="Y64" i="30"/>
  <c r="Z64" i="30"/>
  <c r="AA64" i="30"/>
  <c r="M65" i="30"/>
  <c r="N65" i="30"/>
  <c r="O65" i="30"/>
  <c r="P65" i="30"/>
  <c r="Q65" i="30"/>
  <c r="R65" i="30"/>
  <c r="S65" i="30"/>
  <c r="T65" i="30"/>
  <c r="U65" i="30"/>
  <c r="V65" i="30"/>
  <c r="W65" i="30"/>
  <c r="X65" i="30"/>
  <c r="Y65" i="30"/>
  <c r="Z65" i="30"/>
  <c r="AA65" i="30"/>
  <c r="M68" i="30"/>
  <c r="N68" i="30"/>
  <c r="O68" i="30"/>
  <c r="P68" i="30"/>
  <c r="Q68" i="30"/>
  <c r="R68" i="30"/>
  <c r="S68" i="30"/>
  <c r="T68" i="30"/>
  <c r="U68" i="30"/>
  <c r="V68" i="30"/>
  <c r="W68" i="30"/>
  <c r="X68" i="30"/>
  <c r="Y68" i="30"/>
  <c r="Z68" i="30"/>
  <c r="AA68" i="30"/>
  <c r="C41" i="30"/>
  <c r="I35" i="30"/>
  <c r="J35" i="30"/>
  <c r="J66" i="30" s="1"/>
  <c r="M35" i="30"/>
  <c r="M36" i="30" s="1"/>
  <c r="N35" i="30"/>
  <c r="N36" i="30" s="1"/>
  <c r="N67" i="30" s="1"/>
  <c r="O35" i="30"/>
  <c r="O36" i="30" s="1"/>
  <c r="O67" i="30" s="1"/>
  <c r="P35" i="30"/>
  <c r="P36" i="30" s="1"/>
  <c r="P67" i="30" s="1"/>
  <c r="Q35" i="30"/>
  <c r="Q66" i="30" s="1"/>
  <c r="R35" i="30"/>
  <c r="R36" i="30" s="1"/>
  <c r="R67" i="30" s="1"/>
  <c r="S35" i="30"/>
  <c r="S36" i="30" s="1"/>
  <c r="S67" i="30" s="1"/>
  <c r="T35" i="30"/>
  <c r="T36" i="30" s="1"/>
  <c r="T67" i="30" s="1"/>
  <c r="U35" i="30"/>
  <c r="U66" i="30" s="1"/>
  <c r="V35" i="30"/>
  <c r="V36" i="30" s="1"/>
  <c r="V67" i="30" s="1"/>
  <c r="W35" i="30"/>
  <c r="W36" i="30" s="1"/>
  <c r="W67" i="30" s="1"/>
  <c r="X35" i="30"/>
  <c r="X36" i="30" s="1"/>
  <c r="X67" i="30" s="1"/>
  <c r="Y35" i="30"/>
  <c r="Y36" i="30" s="1"/>
  <c r="Y67" i="30" s="1"/>
  <c r="Z35" i="30"/>
  <c r="Z36" i="30" s="1"/>
  <c r="Z67" i="30" s="1"/>
  <c r="AA35" i="30"/>
  <c r="AB97" i="30" s="1"/>
  <c r="Q36" i="30"/>
  <c r="Q67" i="30" s="1"/>
  <c r="C35" i="30"/>
  <c r="AC68" i="30"/>
  <c r="N72" i="29"/>
  <c r="O72" i="29"/>
  <c r="P72" i="29"/>
  <c r="Q72" i="29"/>
  <c r="R72" i="29"/>
  <c r="S72" i="29"/>
  <c r="T72" i="29"/>
  <c r="U72" i="29"/>
  <c r="V72" i="29"/>
  <c r="W72" i="29"/>
  <c r="X72" i="29"/>
  <c r="Y72" i="29"/>
  <c r="Z72" i="29"/>
  <c r="AA72" i="29"/>
  <c r="N73" i="29"/>
  <c r="O73" i="29"/>
  <c r="P73" i="29"/>
  <c r="Q73" i="29"/>
  <c r="R73" i="29"/>
  <c r="S73" i="29"/>
  <c r="T73" i="29"/>
  <c r="U73" i="29"/>
  <c r="V73" i="29"/>
  <c r="W73" i="29"/>
  <c r="X73" i="29"/>
  <c r="Y73" i="29"/>
  <c r="Z73" i="29"/>
  <c r="N74" i="29"/>
  <c r="O74" i="29"/>
  <c r="P74" i="29"/>
  <c r="Q74" i="29"/>
  <c r="R74" i="29"/>
  <c r="S74" i="29"/>
  <c r="T74" i="29"/>
  <c r="U74" i="29"/>
  <c r="V74" i="29"/>
  <c r="W74" i="29"/>
  <c r="X74" i="29"/>
  <c r="Y74" i="29"/>
  <c r="Z74" i="29"/>
  <c r="N75" i="29"/>
  <c r="O75" i="29"/>
  <c r="P75" i="29"/>
  <c r="Q75" i="29"/>
  <c r="R75" i="29"/>
  <c r="S75" i="29"/>
  <c r="T75" i="29"/>
  <c r="U75" i="29"/>
  <c r="V75" i="29"/>
  <c r="W75" i="29"/>
  <c r="X75" i="29"/>
  <c r="Y75" i="29"/>
  <c r="Z75" i="29"/>
  <c r="N76" i="29"/>
  <c r="O76" i="29"/>
  <c r="P76" i="29"/>
  <c r="Q76" i="29"/>
  <c r="R76" i="29"/>
  <c r="S76" i="29"/>
  <c r="T76" i="29"/>
  <c r="U76" i="29"/>
  <c r="V76" i="29"/>
  <c r="W76" i="29"/>
  <c r="X76" i="29"/>
  <c r="Y76" i="29"/>
  <c r="Z76" i="29"/>
  <c r="N77" i="29"/>
  <c r="O77" i="29"/>
  <c r="P77" i="29"/>
  <c r="Q77" i="29"/>
  <c r="R77" i="29"/>
  <c r="S77" i="29"/>
  <c r="T77" i="29"/>
  <c r="U77" i="29"/>
  <c r="V77" i="29"/>
  <c r="W77" i="29"/>
  <c r="X77" i="29"/>
  <c r="Y77" i="29"/>
  <c r="Z77" i="29"/>
  <c r="N78" i="29"/>
  <c r="O78" i="29"/>
  <c r="P78" i="29"/>
  <c r="Q78" i="29"/>
  <c r="R78" i="29"/>
  <c r="S78" i="29"/>
  <c r="T78" i="29"/>
  <c r="U78" i="29"/>
  <c r="V78" i="29"/>
  <c r="W78" i="29"/>
  <c r="X78" i="29"/>
  <c r="Y78" i="29"/>
  <c r="Z78" i="29"/>
  <c r="N79" i="29"/>
  <c r="O79" i="29"/>
  <c r="P79" i="29"/>
  <c r="Q79" i="29"/>
  <c r="R79" i="29"/>
  <c r="S79" i="29"/>
  <c r="T79" i="29"/>
  <c r="U79" i="29"/>
  <c r="V79" i="29"/>
  <c r="W79" i="29"/>
  <c r="X79" i="29"/>
  <c r="Y79" i="29"/>
  <c r="Z79" i="29"/>
  <c r="N80" i="29"/>
  <c r="O80" i="29"/>
  <c r="P80" i="29"/>
  <c r="Q80" i="29"/>
  <c r="R80" i="29"/>
  <c r="S80" i="29"/>
  <c r="T80" i="29"/>
  <c r="U80" i="29"/>
  <c r="V80" i="29"/>
  <c r="W80" i="29"/>
  <c r="X80" i="29"/>
  <c r="Y80" i="29"/>
  <c r="Z80" i="29"/>
  <c r="N81" i="29"/>
  <c r="O81" i="29"/>
  <c r="P81" i="29"/>
  <c r="Q81" i="29"/>
  <c r="R81" i="29"/>
  <c r="S81" i="29"/>
  <c r="T81" i="29"/>
  <c r="U81" i="29"/>
  <c r="V81" i="29"/>
  <c r="W81" i="29"/>
  <c r="X81" i="29"/>
  <c r="Y81" i="29"/>
  <c r="Z81" i="29"/>
  <c r="N82" i="29"/>
  <c r="O82" i="29"/>
  <c r="P82" i="29"/>
  <c r="Q82" i="29"/>
  <c r="R82" i="29"/>
  <c r="S82" i="29"/>
  <c r="T82" i="29"/>
  <c r="U82" i="29"/>
  <c r="V82" i="29"/>
  <c r="W82" i="29"/>
  <c r="X82" i="29"/>
  <c r="Y82" i="29"/>
  <c r="Z82" i="29"/>
  <c r="N83" i="29"/>
  <c r="O83" i="29"/>
  <c r="P83" i="29"/>
  <c r="Q83" i="29"/>
  <c r="R83" i="29"/>
  <c r="S83" i="29"/>
  <c r="T83" i="29"/>
  <c r="U83" i="29"/>
  <c r="V83" i="29"/>
  <c r="W83" i="29"/>
  <c r="X83" i="29"/>
  <c r="Y83" i="29"/>
  <c r="Z83" i="29"/>
  <c r="N84" i="29"/>
  <c r="O84" i="29"/>
  <c r="P84" i="29"/>
  <c r="Q84" i="29"/>
  <c r="R84" i="29"/>
  <c r="S84" i="29"/>
  <c r="T84" i="29"/>
  <c r="U84" i="29"/>
  <c r="V84" i="29"/>
  <c r="W84" i="29"/>
  <c r="X84" i="29"/>
  <c r="Y84" i="29"/>
  <c r="Z84" i="29"/>
  <c r="N85" i="29"/>
  <c r="O85" i="29"/>
  <c r="P85" i="29"/>
  <c r="Q85" i="29"/>
  <c r="R85" i="29"/>
  <c r="S85" i="29"/>
  <c r="T85" i="29"/>
  <c r="U85" i="29"/>
  <c r="V85" i="29"/>
  <c r="W85" i="29"/>
  <c r="X85" i="29"/>
  <c r="Y85" i="29"/>
  <c r="Z85" i="29"/>
  <c r="N86" i="29"/>
  <c r="O86" i="29"/>
  <c r="P86" i="29"/>
  <c r="Q86" i="29"/>
  <c r="R86" i="29"/>
  <c r="S86" i="29"/>
  <c r="T86" i="29"/>
  <c r="U86" i="29"/>
  <c r="V86" i="29"/>
  <c r="W86" i="29"/>
  <c r="X86" i="29"/>
  <c r="Y86" i="29"/>
  <c r="Z86" i="29"/>
  <c r="N87" i="29"/>
  <c r="O87" i="29"/>
  <c r="P87" i="29"/>
  <c r="Q87" i="29"/>
  <c r="R87" i="29"/>
  <c r="S87" i="29"/>
  <c r="T87" i="29"/>
  <c r="U87" i="29"/>
  <c r="V87" i="29"/>
  <c r="W87" i="29"/>
  <c r="X87" i="29"/>
  <c r="Y87" i="29"/>
  <c r="Z87" i="29"/>
  <c r="N88" i="29"/>
  <c r="O88" i="29"/>
  <c r="P88" i="29"/>
  <c r="Q88" i="29"/>
  <c r="R88" i="29"/>
  <c r="S88" i="29"/>
  <c r="T88" i="29"/>
  <c r="U88" i="29"/>
  <c r="V88" i="29"/>
  <c r="W88" i="29"/>
  <c r="X88" i="29"/>
  <c r="Y88" i="29"/>
  <c r="Z88" i="29"/>
  <c r="N89" i="29"/>
  <c r="O89" i="29"/>
  <c r="P89" i="29"/>
  <c r="Q89" i="29"/>
  <c r="R89" i="29"/>
  <c r="S89" i="29"/>
  <c r="T89" i="29"/>
  <c r="U89" i="29"/>
  <c r="V89" i="29"/>
  <c r="W89" i="29"/>
  <c r="X89" i="29"/>
  <c r="Y89" i="29"/>
  <c r="Z89" i="29"/>
  <c r="N90" i="29"/>
  <c r="O90" i="29"/>
  <c r="P90" i="29"/>
  <c r="Q90" i="29"/>
  <c r="R90" i="29"/>
  <c r="S90" i="29"/>
  <c r="T90" i="29"/>
  <c r="U90" i="29"/>
  <c r="V90" i="29"/>
  <c r="W90" i="29"/>
  <c r="X90" i="29"/>
  <c r="Y90" i="29"/>
  <c r="Z90" i="29"/>
  <c r="N91" i="29"/>
  <c r="O91" i="29"/>
  <c r="P91" i="29"/>
  <c r="Q91" i="29"/>
  <c r="R91" i="29"/>
  <c r="S91" i="29"/>
  <c r="T91" i="29"/>
  <c r="U91" i="29"/>
  <c r="V91" i="29"/>
  <c r="W91" i="29"/>
  <c r="X91" i="29"/>
  <c r="Y91" i="29"/>
  <c r="Z91" i="29"/>
  <c r="N92" i="29"/>
  <c r="O92" i="29"/>
  <c r="P92" i="29"/>
  <c r="Q92" i="29"/>
  <c r="R92" i="29"/>
  <c r="S92" i="29"/>
  <c r="T92" i="29"/>
  <c r="U92" i="29"/>
  <c r="V92" i="29"/>
  <c r="W92" i="29"/>
  <c r="X92" i="29"/>
  <c r="Y92" i="29"/>
  <c r="Z92" i="29"/>
  <c r="N93" i="29"/>
  <c r="O93" i="29"/>
  <c r="P93" i="29"/>
  <c r="Q93" i="29"/>
  <c r="R93" i="29"/>
  <c r="S93" i="29"/>
  <c r="T93" i="29"/>
  <c r="U93" i="29"/>
  <c r="V93" i="29"/>
  <c r="W93" i="29"/>
  <c r="X93" i="29"/>
  <c r="Y93" i="29"/>
  <c r="Z93" i="29"/>
  <c r="N94" i="29"/>
  <c r="O94" i="29"/>
  <c r="P94" i="29"/>
  <c r="Q94" i="29"/>
  <c r="R94" i="29"/>
  <c r="S94" i="29"/>
  <c r="T94" i="29"/>
  <c r="U94" i="29"/>
  <c r="V94" i="29"/>
  <c r="W94" i="29"/>
  <c r="X94" i="29"/>
  <c r="Y94" i="29"/>
  <c r="Z94" i="29"/>
  <c r="N95" i="29"/>
  <c r="O95" i="29"/>
  <c r="P95" i="29"/>
  <c r="Q95" i="29"/>
  <c r="R95" i="29"/>
  <c r="S95" i="29"/>
  <c r="T95" i="29"/>
  <c r="U95" i="29"/>
  <c r="V95" i="29"/>
  <c r="W95" i="29"/>
  <c r="X95" i="29"/>
  <c r="Y95" i="29"/>
  <c r="Z95" i="29"/>
  <c r="N96" i="29"/>
  <c r="O96" i="29"/>
  <c r="P96" i="29"/>
  <c r="Q96" i="29"/>
  <c r="R96" i="29"/>
  <c r="S96" i="29"/>
  <c r="T96" i="29"/>
  <c r="U96" i="29"/>
  <c r="V96" i="29"/>
  <c r="W96" i="29"/>
  <c r="X96" i="29"/>
  <c r="Y96" i="29"/>
  <c r="Z96" i="29"/>
  <c r="N99" i="29"/>
  <c r="O99" i="29"/>
  <c r="P99" i="29"/>
  <c r="Q99" i="29"/>
  <c r="R99" i="29"/>
  <c r="S99" i="29"/>
  <c r="T99" i="29"/>
  <c r="U99" i="29"/>
  <c r="V99" i="29"/>
  <c r="W99" i="29"/>
  <c r="X99" i="29"/>
  <c r="Y99" i="29"/>
  <c r="Z99" i="29"/>
  <c r="J41" i="29"/>
  <c r="M41" i="29"/>
  <c r="N41" i="29"/>
  <c r="O41" i="29"/>
  <c r="P41" i="29"/>
  <c r="Q41" i="29"/>
  <c r="R41" i="29"/>
  <c r="S41" i="29"/>
  <c r="T41" i="29"/>
  <c r="U41" i="29"/>
  <c r="V41" i="29"/>
  <c r="W41" i="29"/>
  <c r="X41" i="29"/>
  <c r="Y41" i="29"/>
  <c r="Z41" i="29"/>
  <c r="AA41" i="29"/>
  <c r="M42" i="29"/>
  <c r="N42" i="29"/>
  <c r="O42" i="29"/>
  <c r="P42" i="29"/>
  <c r="Q42" i="29"/>
  <c r="R42" i="29"/>
  <c r="S42" i="29"/>
  <c r="T42" i="29"/>
  <c r="U42" i="29"/>
  <c r="V42" i="29"/>
  <c r="W42" i="29"/>
  <c r="X42" i="29"/>
  <c r="Y42" i="29"/>
  <c r="Z42" i="29"/>
  <c r="AA42" i="29"/>
  <c r="M43" i="29"/>
  <c r="N43" i="29"/>
  <c r="O43" i="29"/>
  <c r="P43" i="29"/>
  <c r="Q43" i="29"/>
  <c r="R43" i="29"/>
  <c r="S43" i="29"/>
  <c r="T43" i="29"/>
  <c r="U43" i="29"/>
  <c r="V43" i="29"/>
  <c r="W43" i="29"/>
  <c r="X43" i="29"/>
  <c r="Y43" i="29"/>
  <c r="Z43" i="29"/>
  <c r="AA43" i="29"/>
  <c r="M44" i="29"/>
  <c r="N44" i="29"/>
  <c r="O44" i="29"/>
  <c r="P44" i="29"/>
  <c r="Q44" i="29"/>
  <c r="R44" i="29"/>
  <c r="S44" i="29"/>
  <c r="T44" i="29"/>
  <c r="U44" i="29"/>
  <c r="V44" i="29"/>
  <c r="W44" i="29"/>
  <c r="X44" i="29"/>
  <c r="Y44" i="29"/>
  <c r="Z44" i="29"/>
  <c r="AA44" i="29"/>
  <c r="M45" i="29"/>
  <c r="N45" i="29"/>
  <c r="O45" i="29"/>
  <c r="P45" i="29"/>
  <c r="Q45" i="29"/>
  <c r="R45" i="29"/>
  <c r="S45" i="29"/>
  <c r="T45" i="29"/>
  <c r="U45" i="29"/>
  <c r="V45" i="29"/>
  <c r="W45" i="29"/>
  <c r="X45" i="29"/>
  <c r="Y45" i="29"/>
  <c r="Z45" i="29"/>
  <c r="AA45" i="29"/>
  <c r="M46" i="29"/>
  <c r="N46" i="29"/>
  <c r="O46" i="29"/>
  <c r="P46" i="29"/>
  <c r="Q46" i="29"/>
  <c r="R46" i="29"/>
  <c r="S46" i="29"/>
  <c r="T46" i="29"/>
  <c r="U46" i="29"/>
  <c r="V46" i="29"/>
  <c r="W46" i="29"/>
  <c r="X46" i="29"/>
  <c r="Y46" i="29"/>
  <c r="Z46" i="29"/>
  <c r="AA46" i="29"/>
  <c r="M47" i="29"/>
  <c r="N47" i="29"/>
  <c r="O47" i="29"/>
  <c r="P47" i="29"/>
  <c r="Q47" i="29"/>
  <c r="R47" i="29"/>
  <c r="S47" i="29"/>
  <c r="T47" i="29"/>
  <c r="U47" i="29"/>
  <c r="V47" i="29"/>
  <c r="W47" i="29"/>
  <c r="X47" i="29"/>
  <c r="Y47" i="29"/>
  <c r="Z47" i="29"/>
  <c r="AA47" i="29"/>
  <c r="M48" i="29"/>
  <c r="N48" i="29"/>
  <c r="O48" i="29"/>
  <c r="P48" i="29"/>
  <c r="Q48" i="29"/>
  <c r="R48" i="29"/>
  <c r="S48" i="29"/>
  <c r="T48" i="29"/>
  <c r="U48" i="29"/>
  <c r="V48" i="29"/>
  <c r="W48" i="29"/>
  <c r="X48" i="29"/>
  <c r="Y48" i="29"/>
  <c r="Z48" i="29"/>
  <c r="AA48" i="29"/>
  <c r="M49" i="29"/>
  <c r="N49" i="29"/>
  <c r="O49" i="29"/>
  <c r="P49" i="29"/>
  <c r="Q49" i="29"/>
  <c r="R49" i="29"/>
  <c r="S49" i="29"/>
  <c r="T49" i="29"/>
  <c r="U49" i="29"/>
  <c r="V49" i="29"/>
  <c r="W49" i="29"/>
  <c r="X49" i="29"/>
  <c r="Y49" i="29"/>
  <c r="Z49" i="29"/>
  <c r="AA49" i="29"/>
  <c r="M50" i="29"/>
  <c r="N50" i="29"/>
  <c r="O50" i="29"/>
  <c r="P50" i="29"/>
  <c r="Q50" i="29"/>
  <c r="R50" i="29"/>
  <c r="S50" i="29"/>
  <c r="T50" i="29"/>
  <c r="U50" i="29"/>
  <c r="V50" i="29"/>
  <c r="W50" i="29"/>
  <c r="X50" i="29"/>
  <c r="Y50" i="29"/>
  <c r="Z50" i="29"/>
  <c r="AA50" i="29"/>
  <c r="M51" i="29"/>
  <c r="N51" i="29"/>
  <c r="O51" i="29"/>
  <c r="P51" i="29"/>
  <c r="Q51" i="29"/>
  <c r="R51" i="29"/>
  <c r="S51" i="29"/>
  <c r="T51" i="29"/>
  <c r="U51" i="29"/>
  <c r="V51" i="29"/>
  <c r="W51" i="29"/>
  <c r="X51" i="29"/>
  <c r="Y51" i="29"/>
  <c r="Z51" i="29"/>
  <c r="AA51" i="29"/>
  <c r="M52" i="29"/>
  <c r="N52" i="29"/>
  <c r="O52" i="29"/>
  <c r="P52" i="29"/>
  <c r="Q52" i="29"/>
  <c r="R52" i="29"/>
  <c r="S52" i="29"/>
  <c r="T52" i="29"/>
  <c r="U52" i="29"/>
  <c r="V52" i="29"/>
  <c r="W52" i="29"/>
  <c r="X52" i="29"/>
  <c r="Y52" i="29"/>
  <c r="Z52" i="29"/>
  <c r="AA52" i="29"/>
  <c r="M53" i="29"/>
  <c r="N53" i="29"/>
  <c r="O53" i="29"/>
  <c r="P53" i="29"/>
  <c r="Q53" i="29"/>
  <c r="R53" i="29"/>
  <c r="S53" i="29"/>
  <c r="T53" i="29"/>
  <c r="U53" i="29"/>
  <c r="V53" i="29"/>
  <c r="W53" i="29"/>
  <c r="X53" i="29"/>
  <c r="Y53" i="29"/>
  <c r="Z53" i="29"/>
  <c r="AA53" i="29"/>
  <c r="M54" i="29"/>
  <c r="N54" i="29"/>
  <c r="O54" i="29"/>
  <c r="P54" i="29"/>
  <c r="Q54" i="29"/>
  <c r="R54" i="29"/>
  <c r="S54" i="29"/>
  <c r="T54" i="29"/>
  <c r="U54" i="29"/>
  <c r="V54" i="29"/>
  <c r="W54" i="29"/>
  <c r="X54" i="29"/>
  <c r="Y54" i="29"/>
  <c r="Z54" i="29"/>
  <c r="AA54" i="29"/>
  <c r="M55" i="29"/>
  <c r="N55" i="29"/>
  <c r="O55" i="29"/>
  <c r="P55" i="29"/>
  <c r="Q55" i="29"/>
  <c r="R55" i="29"/>
  <c r="S55" i="29"/>
  <c r="T55" i="29"/>
  <c r="U55" i="29"/>
  <c r="V55" i="29"/>
  <c r="W55" i="29"/>
  <c r="X55" i="29"/>
  <c r="Y55" i="29"/>
  <c r="Z55" i="29"/>
  <c r="AA55" i="29"/>
  <c r="M56" i="29"/>
  <c r="N56" i="29"/>
  <c r="O56" i="29"/>
  <c r="P56" i="29"/>
  <c r="Q56" i="29"/>
  <c r="R56" i="29"/>
  <c r="S56" i="29"/>
  <c r="T56" i="29"/>
  <c r="U56" i="29"/>
  <c r="V56" i="29"/>
  <c r="W56" i="29"/>
  <c r="X56" i="29"/>
  <c r="Y56" i="29"/>
  <c r="Z56" i="29"/>
  <c r="AA56" i="29"/>
  <c r="M57" i="29"/>
  <c r="N57" i="29"/>
  <c r="O57" i="29"/>
  <c r="P57" i="29"/>
  <c r="Q57" i="29"/>
  <c r="R57" i="29"/>
  <c r="S57" i="29"/>
  <c r="T57" i="29"/>
  <c r="U57" i="29"/>
  <c r="V57" i="29"/>
  <c r="W57" i="29"/>
  <c r="X57" i="29"/>
  <c r="Y57" i="29"/>
  <c r="Z57" i="29"/>
  <c r="AA57" i="29"/>
  <c r="M58" i="29"/>
  <c r="N58" i="29"/>
  <c r="O58" i="29"/>
  <c r="P58" i="29"/>
  <c r="Q58" i="29"/>
  <c r="R58" i="29"/>
  <c r="S58" i="29"/>
  <c r="T58" i="29"/>
  <c r="U58" i="29"/>
  <c r="V58" i="29"/>
  <c r="W58" i="29"/>
  <c r="X58" i="29"/>
  <c r="Y58" i="29"/>
  <c r="Z58" i="29"/>
  <c r="AA58" i="29"/>
  <c r="M59" i="29"/>
  <c r="N59" i="29"/>
  <c r="O59" i="29"/>
  <c r="P59" i="29"/>
  <c r="Q59" i="29"/>
  <c r="R59" i="29"/>
  <c r="S59" i="29"/>
  <c r="T59" i="29"/>
  <c r="U59" i="29"/>
  <c r="V59" i="29"/>
  <c r="W59" i="29"/>
  <c r="X59" i="29"/>
  <c r="Y59" i="29"/>
  <c r="Z59" i="29"/>
  <c r="AA59" i="29"/>
  <c r="M60" i="29"/>
  <c r="N60" i="29"/>
  <c r="O60" i="29"/>
  <c r="P60" i="29"/>
  <c r="Q60" i="29"/>
  <c r="R60" i="29"/>
  <c r="S60" i="29"/>
  <c r="T60" i="29"/>
  <c r="U60" i="29"/>
  <c r="V60" i="29"/>
  <c r="W60" i="29"/>
  <c r="X60" i="29"/>
  <c r="Y60" i="29"/>
  <c r="Z60" i="29"/>
  <c r="AA60" i="29"/>
  <c r="M61" i="29"/>
  <c r="N61" i="29"/>
  <c r="O61" i="29"/>
  <c r="P61" i="29"/>
  <c r="Q61" i="29"/>
  <c r="R61" i="29"/>
  <c r="S61" i="29"/>
  <c r="T61" i="29"/>
  <c r="U61" i="29"/>
  <c r="V61" i="29"/>
  <c r="W61" i="29"/>
  <c r="X61" i="29"/>
  <c r="Y61" i="29"/>
  <c r="Z61" i="29"/>
  <c r="AA61" i="29"/>
  <c r="M62" i="29"/>
  <c r="N62" i="29"/>
  <c r="O62" i="29"/>
  <c r="P62" i="29"/>
  <c r="Q62" i="29"/>
  <c r="R62" i="29"/>
  <c r="S62" i="29"/>
  <c r="T62" i="29"/>
  <c r="U62" i="29"/>
  <c r="V62" i="29"/>
  <c r="W62" i="29"/>
  <c r="X62" i="29"/>
  <c r="Y62" i="29"/>
  <c r="Z62" i="29"/>
  <c r="AA62" i="29"/>
  <c r="M63" i="29"/>
  <c r="N63" i="29"/>
  <c r="O63" i="29"/>
  <c r="P63" i="29"/>
  <c r="Q63" i="29"/>
  <c r="R63" i="29"/>
  <c r="S63" i="29"/>
  <c r="T63" i="29"/>
  <c r="U63" i="29"/>
  <c r="V63" i="29"/>
  <c r="W63" i="29"/>
  <c r="X63" i="29"/>
  <c r="Y63" i="29"/>
  <c r="Z63" i="29"/>
  <c r="AA63" i="29"/>
  <c r="M64" i="29"/>
  <c r="N64" i="29"/>
  <c r="O64" i="29"/>
  <c r="P64" i="29"/>
  <c r="Q64" i="29"/>
  <c r="R64" i="29"/>
  <c r="S64" i="29"/>
  <c r="T64" i="29"/>
  <c r="U64" i="29"/>
  <c r="V64" i="29"/>
  <c r="W64" i="29"/>
  <c r="X64" i="29"/>
  <c r="Y64" i="29"/>
  <c r="Z64" i="29"/>
  <c r="AA64" i="29"/>
  <c r="M65" i="29"/>
  <c r="N65" i="29"/>
  <c r="O65" i="29"/>
  <c r="P65" i="29"/>
  <c r="Q65" i="29"/>
  <c r="R65" i="29"/>
  <c r="S65" i="29"/>
  <c r="T65" i="29"/>
  <c r="U65" i="29"/>
  <c r="V65" i="29"/>
  <c r="W65" i="29"/>
  <c r="X65" i="29"/>
  <c r="Y65" i="29"/>
  <c r="Z65" i="29"/>
  <c r="AA65" i="29"/>
  <c r="M68" i="29"/>
  <c r="N68" i="29"/>
  <c r="O68" i="29"/>
  <c r="P68" i="29"/>
  <c r="Q68" i="29"/>
  <c r="R68" i="29"/>
  <c r="S68" i="29"/>
  <c r="T68" i="29"/>
  <c r="U68" i="29"/>
  <c r="V68" i="29"/>
  <c r="W68" i="29"/>
  <c r="X68" i="29"/>
  <c r="Y68" i="29"/>
  <c r="Z68" i="29"/>
  <c r="AA68" i="29"/>
  <c r="C41" i="29"/>
  <c r="I35" i="29"/>
  <c r="J35" i="29"/>
  <c r="L35" i="29"/>
  <c r="M35" i="29"/>
  <c r="N35" i="29"/>
  <c r="N36" i="29" s="1"/>
  <c r="N67" i="29" s="1"/>
  <c r="O35" i="29"/>
  <c r="O36" i="29" s="1"/>
  <c r="O67" i="29" s="1"/>
  <c r="P35" i="29"/>
  <c r="Q35" i="29"/>
  <c r="R35" i="29"/>
  <c r="S35" i="29"/>
  <c r="S36" i="29" s="1"/>
  <c r="S67" i="29" s="1"/>
  <c r="T35" i="29"/>
  <c r="U35" i="29"/>
  <c r="V35" i="29"/>
  <c r="W35" i="29"/>
  <c r="W36" i="29" s="1"/>
  <c r="W67" i="29" s="1"/>
  <c r="X35" i="29"/>
  <c r="Y35" i="29"/>
  <c r="Z35" i="29"/>
  <c r="AA35" i="29"/>
  <c r="AB97" i="29" s="1"/>
  <c r="I36" i="29"/>
  <c r="R36" i="29"/>
  <c r="V36" i="29"/>
  <c r="V67" i="29" s="1"/>
  <c r="C35" i="29"/>
  <c r="AC68" i="29"/>
  <c r="N72" i="27"/>
  <c r="O72" i="27"/>
  <c r="P72" i="27"/>
  <c r="Q72" i="27"/>
  <c r="R72" i="27"/>
  <c r="S72" i="27"/>
  <c r="T72" i="27"/>
  <c r="U72" i="27"/>
  <c r="V72" i="27"/>
  <c r="W72" i="27"/>
  <c r="X72" i="27"/>
  <c r="Y72" i="27"/>
  <c r="N73" i="27"/>
  <c r="O73" i="27"/>
  <c r="P73" i="27"/>
  <c r="Q73" i="27"/>
  <c r="R73" i="27"/>
  <c r="S73" i="27"/>
  <c r="T73" i="27"/>
  <c r="U73" i="27"/>
  <c r="V73" i="27"/>
  <c r="W73" i="27"/>
  <c r="X73" i="27"/>
  <c r="N74" i="27"/>
  <c r="O74" i="27"/>
  <c r="P74" i="27"/>
  <c r="Q74" i="27"/>
  <c r="R74" i="27"/>
  <c r="S74" i="27"/>
  <c r="T74" i="27"/>
  <c r="U74" i="27"/>
  <c r="V74" i="27"/>
  <c r="W74" i="27"/>
  <c r="X74" i="27"/>
  <c r="N75" i="27"/>
  <c r="O75" i="27"/>
  <c r="P75" i="27"/>
  <c r="Q75" i="27"/>
  <c r="R75" i="27"/>
  <c r="S75" i="27"/>
  <c r="T75" i="27"/>
  <c r="U75" i="27"/>
  <c r="V75" i="27"/>
  <c r="W75" i="27"/>
  <c r="X75" i="27"/>
  <c r="N76" i="27"/>
  <c r="O76" i="27"/>
  <c r="P76" i="27"/>
  <c r="Q76" i="27"/>
  <c r="R76" i="27"/>
  <c r="S76" i="27"/>
  <c r="T76" i="27"/>
  <c r="U76" i="27"/>
  <c r="V76" i="27"/>
  <c r="W76" i="27"/>
  <c r="X76" i="27"/>
  <c r="N77" i="27"/>
  <c r="O77" i="27"/>
  <c r="P77" i="27"/>
  <c r="Q77" i="27"/>
  <c r="R77" i="27"/>
  <c r="S77" i="27"/>
  <c r="T77" i="27"/>
  <c r="U77" i="27"/>
  <c r="V77" i="27"/>
  <c r="W77" i="27"/>
  <c r="X77" i="27"/>
  <c r="N78" i="27"/>
  <c r="O78" i="27"/>
  <c r="P78" i="27"/>
  <c r="Q78" i="27"/>
  <c r="R78" i="27"/>
  <c r="S78" i="27"/>
  <c r="T78" i="27"/>
  <c r="U78" i="27"/>
  <c r="V78" i="27"/>
  <c r="W78" i="27"/>
  <c r="X78" i="27"/>
  <c r="N79" i="27"/>
  <c r="O79" i="27"/>
  <c r="P79" i="27"/>
  <c r="Q79" i="27"/>
  <c r="R79" i="27"/>
  <c r="S79" i="27"/>
  <c r="T79" i="27"/>
  <c r="U79" i="27"/>
  <c r="V79" i="27"/>
  <c r="W79" i="27"/>
  <c r="X79" i="27"/>
  <c r="N80" i="27"/>
  <c r="O80" i="27"/>
  <c r="P80" i="27"/>
  <c r="Q80" i="27"/>
  <c r="R80" i="27"/>
  <c r="S80" i="27"/>
  <c r="T80" i="27"/>
  <c r="U80" i="27"/>
  <c r="V80" i="27"/>
  <c r="W80" i="27"/>
  <c r="X80" i="27"/>
  <c r="N81" i="27"/>
  <c r="O81" i="27"/>
  <c r="P81" i="27"/>
  <c r="Q81" i="27"/>
  <c r="R81" i="27"/>
  <c r="S81" i="27"/>
  <c r="T81" i="27"/>
  <c r="U81" i="27"/>
  <c r="V81" i="27"/>
  <c r="W81" i="27"/>
  <c r="X81" i="27"/>
  <c r="N82" i="27"/>
  <c r="O82" i="27"/>
  <c r="P82" i="27"/>
  <c r="Q82" i="27"/>
  <c r="R82" i="27"/>
  <c r="S82" i="27"/>
  <c r="T82" i="27"/>
  <c r="U82" i="27"/>
  <c r="V82" i="27"/>
  <c r="W82" i="27"/>
  <c r="X82" i="27"/>
  <c r="N83" i="27"/>
  <c r="O83" i="27"/>
  <c r="P83" i="27"/>
  <c r="Q83" i="27"/>
  <c r="R83" i="27"/>
  <c r="S83" i="27"/>
  <c r="T83" i="27"/>
  <c r="U83" i="27"/>
  <c r="V83" i="27"/>
  <c r="W83" i="27"/>
  <c r="X83" i="27"/>
  <c r="N84" i="27"/>
  <c r="O84" i="27"/>
  <c r="P84" i="27"/>
  <c r="Q84" i="27"/>
  <c r="R84" i="27"/>
  <c r="S84" i="27"/>
  <c r="T84" i="27"/>
  <c r="U84" i="27"/>
  <c r="V84" i="27"/>
  <c r="W84" i="27"/>
  <c r="X84" i="27"/>
  <c r="N85" i="27"/>
  <c r="O85" i="27"/>
  <c r="P85" i="27"/>
  <c r="Q85" i="27"/>
  <c r="R85" i="27"/>
  <c r="S85" i="27"/>
  <c r="T85" i="27"/>
  <c r="U85" i="27"/>
  <c r="V85" i="27"/>
  <c r="W85" i="27"/>
  <c r="X85" i="27"/>
  <c r="N86" i="27"/>
  <c r="O86" i="27"/>
  <c r="P86" i="27"/>
  <c r="Q86" i="27"/>
  <c r="R86" i="27"/>
  <c r="S86" i="27"/>
  <c r="T86" i="27"/>
  <c r="U86" i="27"/>
  <c r="V86" i="27"/>
  <c r="W86" i="27"/>
  <c r="X86" i="27"/>
  <c r="N87" i="27"/>
  <c r="O87" i="27"/>
  <c r="P87" i="27"/>
  <c r="Q87" i="27"/>
  <c r="R87" i="27"/>
  <c r="S87" i="27"/>
  <c r="T87" i="27"/>
  <c r="U87" i="27"/>
  <c r="V87" i="27"/>
  <c r="W87" i="27"/>
  <c r="X87" i="27"/>
  <c r="N88" i="27"/>
  <c r="O88" i="27"/>
  <c r="P88" i="27"/>
  <c r="Q88" i="27"/>
  <c r="R88" i="27"/>
  <c r="S88" i="27"/>
  <c r="T88" i="27"/>
  <c r="U88" i="27"/>
  <c r="V88" i="27"/>
  <c r="W88" i="27"/>
  <c r="X88" i="27"/>
  <c r="N89" i="27"/>
  <c r="O89" i="27"/>
  <c r="P89" i="27"/>
  <c r="Q89" i="27"/>
  <c r="R89" i="27"/>
  <c r="S89" i="27"/>
  <c r="T89" i="27"/>
  <c r="U89" i="27"/>
  <c r="V89" i="27"/>
  <c r="W89" i="27"/>
  <c r="X89" i="27"/>
  <c r="N90" i="27"/>
  <c r="O90" i="27"/>
  <c r="P90" i="27"/>
  <c r="Q90" i="27"/>
  <c r="R90" i="27"/>
  <c r="S90" i="27"/>
  <c r="T90" i="27"/>
  <c r="U90" i="27"/>
  <c r="V90" i="27"/>
  <c r="W90" i="27"/>
  <c r="X90" i="27"/>
  <c r="N91" i="27"/>
  <c r="O91" i="27"/>
  <c r="P91" i="27"/>
  <c r="Q91" i="27"/>
  <c r="R91" i="27"/>
  <c r="S91" i="27"/>
  <c r="T91" i="27"/>
  <c r="U91" i="27"/>
  <c r="V91" i="27"/>
  <c r="W91" i="27"/>
  <c r="X91" i="27"/>
  <c r="N92" i="27"/>
  <c r="O92" i="27"/>
  <c r="P92" i="27"/>
  <c r="Q92" i="27"/>
  <c r="R92" i="27"/>
  <c r="S92" i="27"/>
  <c r="T92" i="27"/>
  <c r="U92" i="27"/>
  <c r="V92" i="27"/>
  <c r="W92" i="27"/>
  <c r="X92" i="27"/>
  <c r="N93" i="27"/>
  <c r="O93" i="27"/>
  <c r="P93" i="27"/>
  <c r="Q93" i="27"/>
  <c r="R93" i="27"/>
  <c r="S93" i="27"/>
  <c r="T93" i="27"/>
  <c r="U93" i="27"/>
  <c r="V93" i="27"/>
  <c r="W93" i="27"/>
  <c r="X93" i="27"/>
  <c r="N94" i="27"/>
  <c r="O94" i="27"/>
  <c r="P94" i="27"/>
  <c r="Q94" i="27"/>
  <c r="R94" i="27"/>
  <c r="S94" i="27"/>
  <c r="T94" i="27"/>
  <c r="U94" i="27"/>
  <c r="V94" i="27"/>
  <c r="W94" i="27"/>
  <c r="X94" i="27"/>
  <c r="N95" i="27"/>
  <c r="O95" i="27"/>
  <c r="P95" i="27"/>
  <c r="Q95" i="27"/>
  <c r="R95" i="27"/>
  <c r="S95" i="27"/>
  <c r="T95" i="27"/>
  <c r="U95" i="27"/>
  <c r="V95" i="27"/>
  <c r="W95" i="27"/>
  <c r="X95" i="27"/>
  <c r="N96" i="27"/>
  <c r="O96" i="27"/>
  <c r="P96" i="27"/>
  <c r="Q96" i="27"/>
  <c r="R96" i="27"/>
  <c r="S96" i="27"/>
  <c r="T96" i="27"/>
  <c r="U96" i="27"/>
  <c r="V96" i="27"/>
  <c r="W96" i="27"/>
  <c r="X96" i="27"/>
  <c r="N99" i="27"/>
  <c r="O99" i="27"/>
  <c r="P99" i="27"/>
  <c r="Q99" i="27"/>
  <c r="R99" i="27"/>
  <c r="S99" i="27"/>
  <c r="T99" i="27"/>
  <c r="U99" i="27"/>
  <c r="V99" i="27"/>
  <c r="W99" i="27"/>
  <c r="X99" i="27"/>
  <c r="I72" i="27"/>
  <c r="J41" i="27"/>
  <c r="M41" i="27"/>
  <c r="N41" i="27"/>
  <c r="O41" i="27"/>
  <c r="P41" i="27"/>
  <c r="Q41" i="27"/>
  <c r="R41" i="27"/>
  <c r="S41" i="27"/>
  <c r="T41" i="27"/>
  <c r="U41" i="27"/>
  <c r="V41" i="27"/>
  <c r="W41" i="27"/>
  <c r="X41" i="27"/>
  <c r="Y41" i="27"/>
  <c r="Z41" i="27"/>
  <c r="AA41" i="27"/>
  <c r="M42" i="27"/>
  <c r="N42" i="27"/>
  <c r="O42" i="27"/>
  <c r="P42" i="27"/>
  <c r="Q42" i="27"/>
  <c r="R42" i="27"/>
  <c r="S42" i="27"/>
  <c r="T42" i="27"/>
  <c r="U42" i="27"/>
  <c r="V42" i="27"/>
  <c r="W42" i="27"/>
  <c r="X42" i="27"/>
  <c r="Y42" i="27"/>
  <c r="Z42" i="27"/>
  <c r="M43" i="27"/>
  <c r="N43" i="27"/>
  <c r="O43" i="27"/>
  <c r="P43" i="27"/>
  <c r="Q43" i="27"/>
  <c r="R43" i="27"/>
  <c r="S43" i="27"/>
  <c r="T43" i="27"/>
  <c r="U43" i="27"/>
  <c r="V43" i="27"/>
  <c r="W43" i="27"/>
  <c r="X43" i="27"/>
  <c r="Y43" i="27"/>
  <c r="Z43" i="27"/>
  <c r="M44" i="27"/>
  <c r="N44" i="27"/>
  <c r="O44" i="27"/>
  <c r="P44" i="27"/>
  <c r="Q44" i="27"/>
  <c r="R44" i="27"/>
  <c r="S44" i="27"/>
  <c r="T44" i="27"/>
  <c r="U44" i="27"/>
  <c r="V44" i="27"/>
  <c r="W44" i="27"/>
  <c r="X44" i="27"/>
  <c r="Y44" i="27"/>
  <c r="Z44" i="27"/>
  <c r="M45" i="27"/>
  <c r="N45" i="27"/>
  <c r="O45" i="27"/>
  <c r="P45" i="27"/>
  <c r="Q45" i="27"/>
  <c r="R45" i="27"/>
  <c r="S45" i="27"/>
  <c r="T45" i="27"/>
  <c r="U45" i="27"/>
  <c r="V45" i="27"/>
  <c r="W45" i="27"/>
  <c r="X45" i="27"/>
  <c r="Y45" i="27"/>
  <c r="Z45" i="27"/>
  <c r="M46" i="27"/>
  <c r="N46" i="27"/>
  <c r="O46" i="27"/>
  <c r="P46" i="27"/>
  <c r="Q46" i="27"/>
  <c r="R46" i="27"/>
  <c r="S46" i="27"/>
  <c r="T46" i="27"/>
  <c r="U46" i="27"/>
  <c r="V46" i="27"/>
  <c r="W46" i="27"/>
  <c r="X46" i="27"/>
  <c r="Y46" i="27"/>
  <c r="Z46" i="27"/>
  <c r="M47" i="27"/>
  <c r="N47" i="27"/>
  <c r="O47" i="27"/>
  <c r="P47" i="27"/>
  <c r="Q47" i="27"/>
  <c r="R47" i="27"/>
  <c r="S47" i="27"/>
  <c r="T47" i="27"/>
  <c r="U47" i="27"/>
  <c r="V47" i="27"/>
  <c r="W47" i="27"/>
  <c r="X47" i="27"/>
  <c r="Y47" i="27"/>
  <c r="Z47" i="27"/>
  <c r="M48" i="27"/>
  <c r="N48" i="27"/>
  <c r="O48" i="27"/>
  <c r="P48" i="27"/>
  <c r="Q48" i="27"/>
  <c r="R48" i="27"/>
  <c r="S48" i="27"/>
  <c r="T48" i="27"/>
  <c r="U48" i="27"/>
  <c r="V48" i="27"/>
  <c r="W48" i="27"/>
  <c r="X48" i="27"/>
  <c r="Y48" i="27"/>
  <c r="Z48" i="27"/>
  <c r="M49" i="27"/>
  <c r="N49" i="27"/>
  <c r="O49" i="27"/>
  <c r="P49" i="27"/>
  <c r="Q49" i="27"/>
  <c r="R49" i="27"/>
  <c r="S49" i="27"/>
  <c r="T49" i="27"/>
  <c r="U49" i="27"/>
  <c r="V49" i="27"/>
  <c r="W49" i="27"/>
  <c r="X49" i="27"/>
  <c r="Y49" i="27"/>
  <c r="Z49" i="27"/>
  <c r="M50" i="27"/>
  <c r="N50" i="27"/>
  <c r="O50" i="27"/>
  <c r="P50" i="27"/>
  <c r="Q50" i="27"/>
  <c r="R50" i="27"/>
  <c r="S50" i="27"/>
  <c r="T50" i="27"/>
  <c r="U50" i="27"/>
  <c r="V50" i="27"/>
  <c r="W50" i="27"/>
  <c r="X50" i="27"/>
  <c r="Y50" i="27"/>
  <c r="Z50" i="27"/>
  <c r="M51" i="27"/>
  <c r="N51" i="27"/>
  <c r="O51" i="27"/>
  <c r="P51" i="27"/>
  <c r="Q51" i="27"/>
  <c r="R51" i="27"/>
  <c r="S51" i="27"/>
  <c r="T51" i="27"/>
  <c r="U51" i="27"/>
  <c r="V51" i="27"/>
  <c r="W51" i="27"/>
  <c r="X51" i="27"/>
  <c r="Y51" i="27"/>
  <c r="Z51" i="27"/>
  <c r="M52" i="27"/>
  <c r="N52" i="27"/>
  <c r="O52" i="27"/>
  <c r="P52" i="27"/>
  <c r="Q52" i="27"/>
  <c r="R52" i="27"/>
  <c r="S52" i="27"/>
  <c r="T52" i="27"/>
  <c r="U52" i="27"/>
  <c r="V52" i="27"/>
  <c r="W52" i="27"/>
  <c r="X52" i="27"/>
  <c r="Y52" i="27"/>
  <c r="Z52" i="27"/>
  <c r="M53" i="27"/>
  <c r="N53" i="27"/>
  <c r="O53" i="27"/>
  <c r="P53" i="27"/>
  <c r="Q53" i="27"/>
  <c r="R53" i="27"/>
  <c r="S53" i="27"/>
  <c r="T53" i="27"/>
  <c r="U53" i="27"/>
  <c r="V53" i="27"/>
  <c r="W53" i="27"/>
  <c r="X53" i="27"/>
  <c r="Y53" i="27"/>
  <c r="Z53" i="27"/>
  <c r="M54" i="27"/>
  <c r="N54" i="27"/>
  <c r="O54" i="27"/>
  <c r="P54" i="27"/>
  <c r="Q54" i="27"/>
  <c r="R54" i="27"/>
  <c r="S54" i="27"/>
  <c r="T54" i="27"/>
  <c r="U54" i="27"/>
  <c r="V54" i="27"/>
  <c r="W54" i="27"/>
  <c r="X54" i="27"/>
  <c r="Y54" i="27"/>
  <c r="Z54" i="27"/>
  <c r="M55" i="27"/>
  <c r="N55" i="27"/>
  <c r="O55" i="27"/>
  <c r="P55" i="27"/>
  <c r="Q55" i="27"/>
  <c r="R55" i="27"/>
  <c r="S55" i="27"/>
  <c r="T55" i="27"/>
  <c r="U55" i="27"/>
  <c r="V55" i="27"/>
  <c r="W55" i="27"/>
  <c r="X55" i="27"/>
  <c r="Y55" i="27"/>
  <c r="Z55" i="27"/>
  <c r="M56" i="27"/>
  <c r="N56" i="27"/>
  <c r="O56" i="27"/>
  <c r="P56" i="27"/>
  <c r="Q56" i="27"/>
  <c r="R56" i="27"/>
  <c r="S56" i="27"/>
  <c r="T56" i="27"/>
  <c r="U56" i="27"/>
  <c r="V56" i="27"/>
  <c r="W56" i="27"/>
  <c r="X56" i="27"/>
  <c r="Y56" i="27"/>
  <c r="Z56" i="27"/>
  <c r="M57" i="27"/>
  <c r="N57" i="27"/>
  <c r="O57" i="27"/>
  <c r="P57" i="27"/>
  <c r="Q57" i="27"/>
  <c r="R57" i="27"/>
  <c r="S57" i="27"/>
  <c r="T57" i="27"/>
  <c r="U57" i="27"/>
  <c r="V57" i="27"/>
  <c r="W57" i="27"/>
  <c r="X57" i="27"/>
  <c r="Y57" i="27"/>
  <c r="Z57" i="27"/>
  <c r="M58" i="27"/>
  <c r="N58" i="27"/>
  <c r="O58" i="27"/>
  <c r="P58" i="27"/>
  <c r="Q58" i="27"/>
  <c r="R58" i="27"/>
  <c r="S58" i="27"/>
  <c r="T58" i="27"/>
  <c r="U58" i="27"/>
  <c r="V58" i="27"/>
  <c r="W58" i="27"/>
  <c r="X58" i="27"/>
  <c r="Y58" i="27"/>
  <c r="Z58" i="27"/>
  <c r="M59" i="27"/>
  <c r="N59" i="27"/>
  <c r="O59" i="27"/>
  <c r="P59" i="27"/>
  <c r="Q59" i="27"/>
  <c r="R59" i="27"/>
  <c r="S59" i="27"/>
  <c r="T59" i="27"/>
  <c r="U59" i="27"/>
  <c r="V59" i="27"/>
  <c r="W59" i="27"/>
  <c r="X59" i="27"/>
  <c r="Y59" i="27"/>
  <c r="Z59" i="27"/>
  <c r="M60" i="27"/>
  <c r="N60" i="27"/>
  <c r="O60" i="27"/>
  <c r="P60" i="27"/>
  <c r="Q60" i="27"/>
  <c r="R60" i="27"/>
  <c r="S60" i="27"/>
  <c r="T60" i="27"/>
  <c r="U60" i="27"/>
  <c r="V60" i="27"/>
  <c r="W60" i="27"/>
  <c r="X60" i="27"/>
  <c r="Y60" i="27"/>
  <c r="Z60" i="27"/>
  <c r="M61" i="27"/>
  <c r="N61" i="27"/>
  <c r="O61" i="27"/>
  <c r="P61" i="27"/>
  <c r="Q61" i="27"/>
  <c r="R61" i="27"/>
  <c r="S61" i="27"/>
  <c r="T61" i="27"/>
  <c r="U61" i="27"/>
  <c r="V61" i="27"/>
  <c r="W61" i="27"/>
  <c r="X61" i="27"/>
  <c r="Y61" i="27"/>
  <c r="Z61" i="27"/>
  <c r="M62" i="27"/>
  <c r="N62" i="27"/>
  <c r="O62" i="27"/>
  <c r="P62" i="27"/>
  <c r="Q62" i="27"/>
  <c r="R62" i="27"/>
  <c r="S62" i="27"/>
  <c r="T62" i="27"/>
  <c r="U62" i="27"/>
  <c r="V62" i="27"/>
  <c r="W62" i="27"/>
  <c r="X62" i="27"/>
  <c r="Y62" i="27"/>
  <c r="Z62" i="27"/>
  <c r="M63" i="27"/>
  <c r="N63" i="27"/>
  <c r="O63" i="27"/>
  <c r="P63" i="27"/>
  <c r="Q63" i="27"/>
  <c r="R63" i="27"/>
  <c r="S63" i="27"/>
  <c r="T63" i="27"/>
  <c r="U63" i="27"/>
  <c r="V63" i="27"/>
  <c r="W63" i="27"/>
  <c r="X63" i="27"/>
  <c r="Y63" i="27"/>
  <c r="Z63" i="27"/>
  <c r="M64" i="27"/>
  <c r="N64" i="27"/>
  <c r="O64" i="27"/>
  <c r="P64" i="27"/>
  <c r="Q64" i="27"/>
  <c r="R64" i="27"/>
  <c r="S64" i="27"/>
  <c r="T64" i="27"/>
  <c r="U64" i="27"/>
  <c r="V64" i="27"/>
  <c r="W64" i="27"/>
  <c r="X64" i="27"/>
  <c r="Y64" i="27"/>
  <c r="Z64" i="27"/>
  <c r="M65" i="27"/>
  <c r="N65" i="27"/>
  <c r="O65" i="27"/>
  <c r="P65" i="27"/>
  <c r="Q65" i="27"/>
  <c r="R65" i="27"/>
  <c r="S65" i="27"/>
  <c r="T65" i="27"/>
  <c r="U65" i="27"/>
  <c r="V65" i="27"/>
  <c r="W65" i="27"/>
  <c r="X65" i="27"/>
  <c r="Y65" i="27"/>
  <c r="Z65" i="27"/>
  <c r="M68" i="27"/>
  <c r="N68" i="27"/>
  <c r="O68" i="27"/>
  <c r="P68" i="27"/>
  <c r="Q68" i="27"/>
  <c r="R68" i="27"/>
  <c r="S68" i="27"/>
  <c r="T68" i="27"/>
  <c r="U68" i="27"/>
  <c r="V68" i="27"/>
  <c r="W68" i="27"/>
  <c r="X68" i="27"/>
  <c r="Y68" i="27"/>
  <c r="Z68" i="27"/>
  <c r="C41" i="27"/>
  <c r="AC97" i="30" l="1"/>
  <c r="AA97" i="31"/>
  <c r="AB97" i="31"/>
  <c r="AC35" i="33"/>
  <c r="AC97" i="33"/>
  <c r="AC35" i="36"/>
  <c r="AC97" i="36"/>
  <c r="AA66" i="33"/>
  <c r="AB97" i="33"/>
  <c r="AC97" i="34"/>
  <c r="X36" i="36"/>
  <c r="X67" i="36" s="1"/>
  <c r="Z98" i="65"/>
  <c r="AC35" i="29"/>
  <c r="AC66" i="29" s="1"/>
  <c r="X36" i="34"/>
  <c r="X67" i="34" s="1"/>
  <c r="AA67" i="65"/>
  <c r="AB98" i="65"/>
  <c r="Z36" i="29"/>
  <c r="AA97" i="29"/>
  <c r="AC66" i="31"/>
  <c r="AC35" i="35"/>
  <c r="AC36" i="65"/>
  <c r="AC67" i="65" s="1"/>
  <c r="Y97" i="35"/>
  <c r="U97" i="35"/>
  <c r="Q97" i="35"/>
  <c r="V36" i="33"/>
  <c r="W98" i="33" s="1"/>
  <c r="Y97" i="31"/>
  <c r="U97" i="31"/>
  <c r="Q97" i="31"/>
  <c r="Z97" i="33"/>
  <c r="I97" i="36"/>
  <c r="H66" i="36"/>
  <c r="H97" i="36"/>
  <c r="AA36" i="29"/>
  <c r="AB98" i="29" s="1"/>
  <c r="AA36" i="30"/>
  <c r="I66" i="30"/>
  <c r="I97" i="30"/>
  <c r="AA36" i="32"/>
  <c r="AB98" i="32" s="1"/>
  <c r="C36" i="33"/>
  <c r="D97" i="33"/>
  <c r="N36" i="33"/>
  <c r="O98" i="33" s="1"/>
  <c r="D97" i="34"/>
  <c r="C66" i="34"/>
  <c r="I67" i="29"/>
  <c r="I98" i="29"/>
  <c r="Q36" i="31"/>
  <c r="Q67" i="31" s="1"/>
  <c r="R36" i="33"/>
  <c r="S98" i="33" s="1"/>
  <c r="H66" i="35"/>
  <c r="I97" i="35"/>
  <c r="H97" i="35"/>
  <c r="C36" i="29"/>
  <c r="C66" i="29"/>
  <c r="D97" i="29"/>
  <c r="I66" i="29"/>
  <c r="I97" i="29"/>
  <c r="C66" i="30"/>
  <c r="D97" i="30"/>
  <c r="I97" i="31"/>
  <c r="I66" i="31"/>
  <c r="C66" i="32"/>
  <c r="D97" i="32"/>
  <c r="Z36" i="33"/>
  <c r="Z67" i="33" s="1"/>
  <c r="AA36" i="33"/>
  <c r="M36" i="34"/>
  <c r="M67" i="34" s="1"/>
  <c r="C36" i="35"/>
  <c r="D97" i="35"/>
  <c r="C66" i="35"/>
  <c r="D98" i="65"/>
  <c r="C67" i="65"/>
  <c r="C36" i="31"/>
  <c r="AC98" i="31" s="1"/>
  <c r="C66" i="31"/>
  <c r="D97" i="31"/>
  <c r="H66" i="32"/>
  <c r="I97" i="32"/>
  <c r="H97" i="32"/>
  <c r="AA36" i="35"/>
  <c r="AB98" i="35" s="1"/>
  <c r="I67" i="65"/>
  <c r="I98" i="65"/>
  <c r="D97" i="36"/>
  <c r="C66" i="36"/>
  <c r="AC62" i="29"/>
  <c r="AC58" i="29"/>
  <c r="AC54" i="29"/>
  <c r="AC50" i="29"/>
  <c r="AC46" i="29"/>
  <c r="AC42" i="29"/>
  <c r="N98" i="31"/>
  <c r="R98" i="32"/>
  <c r="AC65" i="36"/>
  <c r="AC61" i="36"/>
  <c r="AC57" i="36"/>
  <c r="AC53" i="36"/>
  <c r="AC49" i="36"/>
  <c r="AC45" i="36"/>
  <c r="N98" i="32"/>
  <c r="V97" i="33"/>
  <c r="R97" i="33"/>
  <c r="AC64" i="36"/>
  <c r="AC60" i="36"/>
  <c r="AC56" i="36"/>
  <c r="AC52" i="36"/>
  <c r="AC48" i="36"/>
  <c r="AC44" i="36"/>
  <c r="Y36" i="36"/>
  <c r="Y67" i="36" s="1"/>
  <c r="M67" i="30"/>
  <c r="M98" i="30"/>
  <c r="J36" i="30"/>
  <c r="J67" i="30" s="1"/>
  <c r="K97" i="30"/>
  <c r="J36" i="31"/>
  <c r="J66" i="31"/>
  <c r="K97" i="31"/>
  <c r="L36" i="32"/>
  <c r="M97" i="32"/>
  <c r="L66" i="32"/>
  <c r="L97" i="32"/>
  <c r="N97" i="33"/>
  <c r="M66" i="33"/>
  <c r="M97" i="33"/>
  <c r="L66" i="34"/>
  <c r="M97" i="34"/>
  <c r="L97" i="34"/>
  <c r="J97" i="35"/>
  <c r="Z36" i="36"/>
  <c r="Z67" i="36" s="1"/>
  <c r="Z66" i="36"/>
  <c r="V36" i="36"/>
  <c r="V67" i="36" s="1"/>
  <c r="V66" i="36"/>
  <c r="R36" i="36"/>
  <c r="R67" i="36" s="1"/>
  <c r="R66" i="36"/>
  <c r="N36" i="36"/>
  <c r="N98" i="36" s="1"/>
  <c r="O97" i="36"/>
  <c r="N66" i="36"/>
  <c r="L97" i="29"/>
  <c r="M97" i="29"/>
  <c r="L66" i="29"/>
  <c r="I36" i="30"/>
  <c r="J97" i="30"/>
  <c r="I36" i="31"/>
  <c r="J97" i="31"/>
  <c r="J36" i="32"/>
  <c r="K97" i="32"/>
  <c r="J66" i="32"/>
  <c r="J36" i="33"/>
  <c r="K97" i="33"/>
  <c r="J66" i="33"/>
  <c r="J36" i="34"/>
  <c r="J67" i="34" s="1"/>
  <c r="K97" i="34"/>
  <c r="M67" i="36"/>
  <c r="M98" i="36"/>
  <c r="M66" i="36"/>
  <c r="N97" i="36"/>
  <c r="M97" i="36"/>
  <c r="J98" i="65"/>
  <c r="J36" i="29"/>
  <c r="J98" i="29" s="1"/>
  <c r="K97" i="29"/>
  <c r="J66" i="29"/>
  <c r="W98" i="32"/>
  <c r="S98" i="32"/>
  <c r="O98" i="32"/>
  <c r="I36" i="32"/>
  <c r="J97" i="32"/>
  <c r="J97" i="33"/>
  <c r="J97" i="34"/>
  <c r="V36" i="35"/>
  <c r="V67" i="35" s="1"/>
  <c r="M36" i="35"/>
  <c r="N98" i="35" s="1"/>
  <c r="M66" i="35"/>
  <c r="M97" i="35"/>
  <c r="AC63" i="36"/>
  <c r="AC59" i="36"/>
  <c r="AC55" i="36"/>
  <c r="AC51" i="36"/>
  <c r="AC47" i="36"/>
  <c r="AC43" i="36"/>
  <c r="H36" i="36"/>
  <c r="T36" i="36"/>
  <c r="T67" i="36" s="1"/>
  <c r="T66" i="36"/>
  <c r="J36" i="36"/>
  <c r="K97" i="36"/>
  <c r="J66" i="36"/>
  <c r="J97" i="29"/>
  <c r="M66" i="30"/>
  <c r="M97" i="30"/>
  <c r="L36" i="31"/>
  <c r="M97" i="31"/>
  <c r="L66" i="31"/>
  <c r="L97" i="31"/>
  <c r="I66" i="33"/>
  <c r="R36" i="35"/>
  <c r="R67" i="35" s="1"/>
  <c r="J36" i="35"/>
  <c r="J67" i="35" s="1"/>
  <c r="K97" i="35"/>
  <c r="AC62" i="36"/>
  <c r="AC58" i="36"/>
  <c r="AC54" i="36"/>
  <c r="AC50" i="36"/>
  <c r="AC46" i="36"/>
  <c r="AC42" i="36"/>
  <c r="Q36" i="36"/>
  <c r="Q67" i="36" s="1"/>
  <c r="W36" i="36"/>
  <c r="W67" i="36" s="1"/>
  <c r="W66" i="36"/>
  <c r="S36" i="36"/>
  <c r="S67" i="36" s="1"/>
  <c r="S66" i="36"/>
  <c r="O36" i="36"/>
  <c r="O67" i="36" s="1"/>
  <c r="O66" i="36"/>
  <c r="I36" i="36"/>
  <c r="I66" i="36"/>
  <c r="J97" i="36"/>
  <c r="J67" i="65"/>
  <c r="K98" i="65"/>
  <c r="AA36" i="36"/>
  <c r="AB98" i="36" s="1"/>
  <c r="AA66" i="36"/>
  <c r="AC41" i="31"/>
  <c r="AC63" i="31"/>
  <c r="AC59" i="31"/>
  <c r="AC55" i="31"/>
  <c r="AC51" i="31"/>
  <c r="AC47" i="31"/>
  <c r="AC43" i="31"/>
  <c r="AC62" i="31"/>
  <c r="AC58" i="31"/>
  <c r="AC54" i="31"/>
  <c r="AC50" i="31"/>
  <c r="AC46" i="31"/>
  <c r="AC42" i="31"/>
  <c r="AC64" i="31"/>
  <c r="AC49" i="31"/>
  <c r="AC48" i="31"/>
  <c r="AC65" i="31"/>
  <c r="AC61" i="31"/>
  <c r="AC53" i="31"/>
  <c r="AC45" i="31"/>
  <c r="AC60" i="31"/>
  <c r="AC52" i="31"/>
  <c r="AC44" i="31"/>
  <c r="AC57" i="31"/>
  <c r="AC56" i="31"/>
  <c r="U36" i="36"/>
  <c r="U67" i="36" s="1"/>
  <c r="Y97" i="36"/>
  <c r="Q97" i="36"/>
  <c r="N36" i="35"/>
  <c r="N67" i="35" s="1"/>
  <c r="W98" i="35"/>
  <c r="Z36" i="35"/>
  <c r="Z67" i="35" s="1"/>
  <c r="I36" i="35"/>
  <c r="I67" i="35" s="1"/>
  <c r="X98" i="35"/>
  <c r="T98" i="35"/>
  <c r="P98" i="35"/>
  <c r="R67" i="33"/>
  <c r="Y36" i="33"/>
  <c r="Q36" i="33"/>
  <c r="R98" i="33" s="1"/>
  <c r="I67" i="33"/>
  <c r="U66" i="33"/>
  <c r="X98" i="33"/>
  <c r="T98" i="33"/>
  <c r="P98" i="33"/>
  <c r="U36" i="33"/>
  <c r="V98" i="33" s="1"/>
  <c r="M36" i="33"/>
  <c r="AA97" i="33"/>
  <c r="W97" i="33"/>
  <c r="S97" i="33"/>
  <c r="O97" i="33"/>
  <c r="Y66" i="33"/>
  <c r="Q66" i="33"/>
  <c r="R97" i="32"/>
  <c r="N97" i="32"/>
  <c r="W97" i="29"/>
  <c r="S97" i="29"/>
  <c r="O97" i="29"/>
  <c r="Y66" i="29"/>
  <c r="Z97" i="29"/>
  <c r="U66" i="29"/>
  <c r="U36" i="29"/>
  <c r="V97" i="29"/>
  <c r="Q66" i="29"/>
  <c r="R97" i="29"/>
  <c r="M66" i="29"/>
  <c r="M36" i="29"/>
  <c r="N97" i="29"/>
  <c r="R67" i="29"/>
  <c r="S98" i="29"/>
  <c r="X36" i="29"/>
  <c r="X98" i="29" s="1"/>
  <c r="Y97" i="29"/>
  <c r="X66" i="29"/>
  <c r="T36" i="29"/>
  <c r="U97" i="29"/>
  <c r="T66" i="29"/>
  <c r="P36" i="29"/>
  <c r="P98" i="29" s="1"/>
  <c r="Q97" i="29"/>
  <c r="P66" i="29"/>
  <c r="L36" i="29"/>
  <c r="AC41" i="29"/>
  <c r="Z67" i="29"/>
  <c r="Q36" i="29"/>
  <c r="AC44" i="29"/>
  <c r="AC45" i="29"/>
  <c r="AC48" i="29"/>
  <c r="AC49" i="29"/>
  <c r="AC52" i="29"/>
  <c r="AC53" i="29"/>
  <c r="AC56" i="29"/>
  <c r="AC57" i="29"/>
  <c r="AC60" i="29"/>
  <c r="AC61" i="29"/>
  <c r="AC64" i="29"/>
  <c r="AC65" i="29"/>
  <c r="AC63" i="29"/>
  <c r="AC59" i="29"/>
  <c r="AC55" i="29"/>
  <c r="AC51" i="29"/>
  <c r="AC47" i="29"/>
  <c r="AC43" i="29"/>
  <c r="Y36" i="29"/>
  <c r="AC62" i="30"/>
  <c r="AC58" i="30"/>
  <c r="AC54" i="30"/>
  <c r="AC50" i="30"/>
  <c r="AC46" i="30"/>
  <c r="AC42" i="30"/>
  <c r="Y98" i="30"/>
  <c r="Q98" i="30"/>
  <c r="AA97" i="30"/>
  <c r="W97" i="30"/>
  <c r="S97" i="30"/>
  <c r="O97" i="30"/>
  <c r="M67" i="31"/>
  <c r="Y66" i="31"/>
  <c r="U66" i="31"/>
  <c r="Q66" i="31"/>
  <c r="M66" i="31"/>
  <c r="V97" i="31"/>
  <c r="N97" i="31"/>
  <c r="AA66" i="29"/>
  <c r="W66" i="29"/>
  <c r="S66" i="29"/>
  <c r="O66" i="29"/>
  <c r="W98" i="29"/>
  <c r="O98" i="29"/>
  <c r="AC65" i="30"/>
  <c r="AC61" i="30"/>
  <c r="AC57" i="30"/>
  <c r="AC53" i="30"/>
  <c r="AC49" i="30"/>
  <c r="AC45" i="30"/>
  <c r="X98" i="30"/>
  <c r="T98" i="30"/>
  <c r="P98" i="30"/>
  <c r="Z97" i="30"/>
  <c r="V97" i="30"/>
  <c r="R97" i="30"/>
  <c r="N97" i="30"/>
  <c r="Y36" i="31"/>
  <c r="Z98" i="31" s="1"/>
  <c r="X36" i="31"/>
  <c r="X97" i="31"/>
  <c r="T36" i="31"/>
  <c r="T97" i="31"/>
  <c r="P36" i="31"/>
  <c r="P97" i="31"/>
  <c r="X66" i="31"/>
  <c r="T66" i="31"/>
  <c r="P66" i="31"/>
  <c r="S97" i="31"/>
  <c r="Z66" i="29"/>
  <c r="V66" i="29"/>
  <c r="R66" i="29"/>
  <c r="N66" i="29"/>
  <c r="X97" i="29"/>
  <c r="T97" i="29"/>
  <c r="P97" i="29"/>
  <c r="AC64" i="30"/>
  <c r="AC60" i="30"/>
  <c r="AC56" i="30"/>
  <c r="AC52" i="30"/>
  <c r="AC48" i="30"/>
  <c r="AC44" i="30"/>
  <c r="U36" i="30"/>
  <c r="W98" i="30"/>
  <c r="S98" i="30"/>
  <c r="O98" i="30"/>
  <c r="Y97" i="30"/>
  <c r="U97" i="30"/>
  <c r="Q97" i="30"/>
  <c r="U36" i="31"/>
  <c r="V98" i="31" s="1"/>
  <c r="AA36" i="31"/>
  <c r="W98" i="31"/>
  <c r="S98" i="31"/>
  <c r="O98" i="31"/>
  <c r="W67" i="31"/>
  <c r="S67" i="31"/>
  <c r="O67" i="31"/>
  <c r="AA66" i="31"/>
  <c r="W66" i="31"/>
  <c r="S66" i="31"/>
  <c r="O66" i="31"/>
  <c r="Z97" i="31"/>
  <c r="R97" i="31"/>
  <c r="Z98" i="32"/>
  <c r="Y67" i="32"/>
  <c r="V98" i="32"/>
  <c r="U67" i="32"/>
  <c r="AC41" i="30"/>
  <c r="AC63" i="30"/>
  <c r="AC59" i="30"/>
  <c r="AC55" i="30"/>
  <c r="AC51" i="30"/>
  <c r="AC47" i="30"/>
  <c r="AC43" i="30"/>
  <c r="Z98" i="30"/>
  <c r="R98" i="30"/>
  <c r="N98" i="30"/>
  <c r="X97" i="30"/>
  <c r="T97" i="30"/>
  <c r="P97" i="30"/>
  <c r="R98" i="31"/>
  <c r="Z67" i="31"/>
  <c r="V67" i="31"/>
  <c r="R67" i="31"/>
  <c r="N67" i="31"/>
  <c r="Z66" i="31"/>
  <c r="V66" i="31"/>
  <c r="R66" i="31"/>
  <c r="N66" i="31"/>
  <c r="W97" i="31"/>
  <c r="O97" i="31"/>
  <c r="Z67" i="32"/>
  <c r="V67" i="32"/>
  <c r="R67" i="32"/>
  <c r="N67" i="32"/>
  <c r="Z66" i="32"/>
  <c r="V66" i="32"/>
  <c r="R66" i="32"/>
  <c r="N66" i="32"/>
  <c r="Y98" i="32"/>
  <c r="U98" i="32"/>
  <c r="Q98" i="32"/>
  <c r="AA97" i="32"/>
  <c r="W97" i="32"/>
  <c r="S97" i="32"/>
  <c r="O97" i="32"/>
  <c r="C66" i="33"/>
  <c r="W67" i="33"/>
  <c r="S67" i="33"/>
  <c r="O67" i="33"/>
  <c r="Y98" i="33"/>
  <c r="AA36" i="34"/>
  <c r="AB98" i="34" s="1"/>
  <c r="W36" i="34"/>
  <c r="X97" i="34"/>
  <c r="S36" i="34"/>
  <c r="T97" i="34"/>
  <c r="O36" i="34"/>
  <c r="P97" i="34"/>
  <c r="U67" i="34"/>
  <c r="C36" i="32"/>
  <c r="Q67" i="32"/>
  <c r="M67" i="32"/>
  <c r="Y66" i="32"/>
  <c r="U66" i="32"/>
  <c r="Q66" i="32"/>
  <c r="M66" i="32"/>
  <c r="X98" i="32"/>
  <c r="T98" i="32"/>
  <c r="P98" i="32"/>
  <c r="Z97" i="32"/>
  <c r="V97" i="32"/>
  <c r="V67" i="33"/>
  <c r="C36" i="34"/>
  <c r="Z36" i="34"/>
  <c r="Z98" i="34" s="1"/>
  <c r="AA97" i="34"/>
  <c r="V36" i="34"/>
  <c r="W97" i="34"/>
  <c r="R36" i="34"/>
  <c r="R98" i="34" s="1"/>
  <c r="S97" i="34"/>
  <c r="N36" i="34"/>
  <c r="N98" i="34" s="1"/>
  <c r="O97" i="34"/>
  <c r="AA66" i="34"/>
  <c r="W66" i="34"/>
  <c r="S66" i="34"/>
  <c r="O66" i="34"/>
  <c r="H36" i="32"/>
  <c r="X66" i="32"/>
  <c r="T66" i="32"/>
  <c r="P66" i="32"/>
  <c r="Y97" i="32"/>
  <c r="U97" i="32"/>
  <c r="Q97" i="32"/>
  <c r="X66" i="33"/>
  <c r="T66" i="33"/>
  <c r="P66" i="33"/>
  <c r="Y97" i="33"/>
  <c r="U97" i="33"/>
  <c r="Q97" i="33"/>
  <c r="Z97" i="34"/>
  <c r="V97" i="34"/>
  <c r="R97" i="34"/>
  <c r="N97" i="34"/>
  <c r="Z66" i="34"/>
  <c r="V66" i="34"/>
  <c r="R66" i="34"/>
  <c r="N66" i="34"/>
  <c r="AA66" i="32"/>
  <c r="W66" i="32"/>
  <c r="S66" i="32"/>
  <c r="O66" i="32"/>
  <c r="X97" i="32"/>
  <c r="T97" i="32"/>
  <c r="P97" i="32"/>
  <c r="W66" i="33"/>
  <c r="S66" i="33"/>
  <c r="O66" i="33"/>
  <c r="X97" i="33"/>
  <c r="T97" i="33"/>
  <c r="P97" i="33"/>
  <c r="Y98" i="34"/>
  <c r="Y97" i="34"/>
  <c r="T36" i="34"/>
  <c r="U97" i="34"/>
  <c r="P36" i="34"/>
  <c r="Q97" i="34"/>
  <c r="L36" i="34"/>
  <c r="Y66" i="34"/>
  <c r="U66" i="34"/>
  <c r="Q66" i="34"/>
  <c r="Y66" i="35"/>
  <c r="U66" i="35"/>
  <c r="Q66" i="35"/>
  <c r="X97" i="35"/>
  <c r="T97" i="35"/>
  <c r="P97" i="35"/>
  <c r="T98" i="36"/>
  <c r="Z97" i="36"/>
  <c r="V97" i="36"/>
  <c r="R97" i="36"/>
  <c r="W67" i="65"/>
  <c r="X98" i="65"/>
  <c r="N98" i="65"/>
  <c r="M67" i="65"/>
  <c r="V67" i="65"/>
  <c r="W98" i="65"/>
  <c r="Y36" i="35"/>
  <c r="Q36" i="35"/>
  <c r="H36" i="35"/>
  <c r="X67" i="35"/>
  <c r="T67" i="35"/>
  <c r="P67" i="35"/>
  <c r="X66" i="35"/>
  <c r="T66" i="35"/>
  <c r="P66" i="35"/>
  <c r="AA97" i="35"/>
  <c r="W97" i="35"/>
  <c r="S97" i="35"/>
  <c r="O97" i="35"/>
  <c r="S98" i="36"/>
  <c r="U97" i="36"/>
  <c r="S67" i="65"/>
  <c r="T98" i="65"/>
  <c r="V98" i="65"/>
  <c r="U67" i="65"/>
  <c r="R67" i="65"/>
  <c r="S98" i="65"/>
  <c r="AA67" i="35"/>
  <c r="W67" i="35"/>
  <c r="S67" i="35"/>
  <c r="O67" i="35"/>
  <c r="AA66" i="35"/>
  <c r="W66" i="35"/>
  <c r="S66" i="35"/>
  <c r="O66" i="35"/>
  <c r="Z97" i="35"/>
  <c r="V97" i="35"/>
  <c r="R97" i="35"/>
  <c r="N97" i="35"/>
  <c r="Z98" i="36"/>
  <c r="X97" i="36"/>
  <c r="T97" i="36"/>
  <c r="P97" i="36"/>
  <c r="O67" i="65"/>
  <c r="P98" i="65"/>
  <c r="U98" i="65"/>
  <c r="N67" i="65"/>
  <c r="O98" i="65"/>
  <c r="U36" i="35"/>
  <c r="V98" i="35" s="1"/>
  <c r="AA98" i="35"/>
  <c r="C36" i="36"/>
  <c r="AA97" i="36"/>
  <c r="W97" i="36"/>
  <c r="S97" i="36"/>
  <c r="R98" i="65"/>
  <c r="Z67" i="65"/>
  <c r="AC66" i="36"/>
  <c r="W66" i="30"/>
  <c r="O66" i="30"/>
  <c r="AC66" i="30"/>
  <c r="Z66" i="30"/>
  <c r="V66" i="30"/>
  <c r="R66" i="30"/>
  <c r="N66" i="30"/>
  <c r="AA66" i="30"/>
  <c r="S66" i="30"/>
  <c r="C36" i="30"/>
  <c r="Y66" i="30"/>
  <c r="X66" i="30"/>
  <c r="T66" i="30"/>
  <c r="P66" i="30"/>
  <c r="P98" i="36" l="1"/>
  <c r="U98" i="33"/>
  <c r="Q98" i="31"/>
  <c r="AC36" i="35"/>
  <c r="AC98" i="30"/>
  <c r="AC36" i="36"/>
  <c r="AC98" i="36"/>
  <c r="W98" i="36"/>
  <c r="AA98" i="31"/>
  <c r="AB98" i="31"/>
  <c r="AA67" i="29"/>
  <c r="AA98" i="29"/>
  <c r="AC67" i="31"/>
  <c r="X98" i="36"/>
  <c r="U67" i="33"/>
  <c r="AC98" i="34"/>
  <c r="Z98" i="33"/>
  <c r="AB98" i="33"/>
  <c r="AA67" i="33"/>
  <c r="AC36" i="29"/>
  <c r="AC36" i="33"/>
  <c r="AC98" i="33"/>
  <c r="AA98" i="30"/>
  <c r="AB98" i="30"/>
  <c r="Y67" i="33"/>
  <c r="R98" i="36"/>
  <c r="AA67" i="32"/>
  <c r="Q67" i="33"/>
  <c r="N67" i="33"/>
  <c r="J98" i="32"/>
  <c r="I67" i="32"/>
  <c r="AA98" i="32"/>
  <c r="D98" i="31"/>
  <c r="C67" i="31"/>
  <c r="AA67" i="30"/>
  <c r="AA67" i="36"/>
  <c r="I67" i="31"/>
  <c r="I98" i="31"/>
  <c r="V98" i="36"/>
  <c r="U98" i="36"/>
  <c r="I98" i="32"/>
  <c r="H67" i="32"/>
  <c r="H98" i="32"/>
  <c r="D98" i="32"/>
  <c r="C67" i="32"/>
  <c r="Q98" i="36"/>
  <c r="I67" i="30"/>
  <c r="I98" i="30"/>
  <c r="C67" i="35"/>
  <c r="D98" i="35"/>
  <c r="AA98" i="33"/>
  <c r="D98" i="29"/>
  <c r="C67" i="29"/>
  <c r="C67" i="33"/>
  <c r="D98" i="33"/>
  <c r="C67" i="34"/>
  <c r="D98" i="34"/>
  <c r="D98" i="30"/>
  <c r="C67" i="30"/>
  <c r="H67" i="35"/>
  <c r="I98" i="35"/>
  <c r="H98" i="35"/>
  <c r="J98" i="34"/>
  <c r="Q98" i="33"/>
  <c r="H67" i="36"/>
  <c r="I98" i="36"/>
  <c r="H98" i="36"/>
  <c r="C67" i="36"/>
  <c r="D98" i="36"/>
  <c r="Y98" i="36"/>
  <c r="M98" i="34"/>
  <c r="L67" i="34"/>
  <c r="L98" i="34"/>
  <c r="J67" i="33"/>
  <c r="K98" i="33"/>
  <c r="J67" i="32"/>
  <c r="K98" i="32"/>
  <c r="J98" i="30"/>
  <c r="M98" i="29"/>
  <c r="L67" i="29"/>
  <c r="L98" i="29"/>
  <c r="M98" i="33"/>
  <c r="M67" i="33"/>
  <c r="N98" i="33"/>
  <c r="L67" i="31"/>
  <c r="M98" i="31"/>
  <c r="L98" i="31"/>
  <c r="J67" i="36"/>
  <c r="K98" i="36"/>
  <c r="M67" i="35"/>
  <c r="M98" i="35"/>
  <c r="J67" i="29"/>
  <c r="K98" i="29"/>
  <c r="K98" i="34"/>
  <c r="J98" i="33"/>
  <c r="K98" i="30"/>
  <c r="J98" i="31"/>
  <c r="N67" i="36"/>
  <c r="O98" i="36"/>
  <c r="J67" i="31"/>
  <c r="K98" i="31"/>
  <c r="J98" i="35"/>
  <c r="J98" i="36"/>
  <c r="I67" i="36"/>
  <c r="K98" i="35"/>
  <c r="S98" i="35"/>
  <c r="M98" i="32"/>
  <c r="L67" i="32"/>
  <c r="L98" i="32"/>
  <c r="AA98" i="36"/>
  <c r="O98" i="35"/>
  <c r="Q98" i="35"/>
  <c r="Q67" i="35"/>
  <c r="R98" i="35"/>
  <c r="Y67" i="29"/>
  <c r="Z98" i="29"/>
  <c r="Q67" i="29"/>
  <c r="R98" i="29"/>
  <c r="Y98" i="29"/>
  <c r="X67" i="29"/>
  <c r="Y98" i="35"/>
  <c r="Y67" i="35"/>
  <c r="U98" i="34"/>
  <c r="T67" i="34"/>
  <c r="O98" i="34"/>
  <c r="N67" i="34"/>
  <c r="W98" i="34"/>
  <c r="V67" i="34"/>
  <c r="T98" i="34"/>
  <c r="S67" i="34"/>
  <c r="AA67" i="34"/>
  <c r="AA67" i="31"/>
  <c r="P67" i="31"/>
  <c r="P98" i="31"/>
  <c r="X67" i="31"/>
  <c r="X98" i="31"/>
  <c r="U98" i="29"/>
  <c r="T67" i="29"/>
  <c r="M67" i="29"/>
  <c r="N98" i="29"/>
  <c r="U98" i="35"/>
  <c r="U67" i="35"/>
  <c r="Z98" i="35"/>
  <c r="V98" i="34"/>
  <c r="U98" i="31"/>
  <c r="U67" i="31"/>
  <c r="U67" i="30"/>
  <c r="V98" i="30"/>
  <c r="T98" i="29"/>
  <c r="Q98" i="29"/>
  <c r="P67" i="29"/>
  <c r="U67" i="29"/>
  <c r="V98" i="29"/>
  <c r="Q98" i="34"/>
  <c r="P67" i="34"/>
  <c r="S98" i="34"/>
  <c r="R67" i="34"/>
  <c r="AA98" i="34"/>
  <c r="Z67" i="34"/>
  <c r="P98" i="34"/>
  <c r="O67" i="34"/>
  <c r="X98" i="34"/>
  <c r="W67" i="34"/>
  <c r="T98" i="31"/>
  <c r="T67" i="31"/>
  <c r="Y98" i="31"/>
  <c r="Y67" i="31"/>
  <c r="U98" i="30"/>
  <c r="AC68" i="27"/>
  <c r="M13" i="62"/>
  <c r="N13" i="62"/>
  <c r="O13" i="62"/>
  <c r="P13" i="62"/>
  <c r="Q13" i="62"/>
  <c r="R13" i="62"/>
  <c r="S13" i="62"/>
  <c r="T13" i="62"/>
  <c r="U13" i="62"/>
  <c r="V13" i="62"/>
  <c r="W13" i="62"/>
  <c r="X13" i="62"/>
  <c r="Y13" i="62"/>
  <c r="Z13" i="62"/>
  <c r="AA31" i="62" s="1"/>
  <c r="Z32" i="63"/>
  <c r="Y32" i="63"/>
  <c r="X32" i="63"/>
  <c r="W32" i="63"/>
  <c r="V32" i="63"/>
  <c r="U32" i="63"/>
  <c r="T32" i="63"/>
  <c r="S32" i="63"/>
  <c r="R32" i="63"/>
  <c r="Q32" i="63"/>
  <c r="P32" i="63"/>
  <c r="O32" i="63"/>
  <c r="N32" i="63"/>
  <c r="M32" i="63"/>
  <c r="Z30" i="63"/>
  <c r="Y30" i="63"/>
  <c r="X30" i="63"/>
  <c r="W30" i="63"/>
  <c r="V30" i="63"/>
  <c r="U30" i="63"/>
  <c r="T30" i="63"/>
  <c r="S30" i="63"/>
  <c r="R30" i="63"/>
  <c r="Q30" i="63"/>
  <c r="P30" i="63"/>
  <c r="O30" i="63"/>
  <c r="N30" i="63"/>
  <c r="M30" i="63"/>
  <c r="Z29" i="63"/>
  <c r="Y29" i="63"/>
  <c r="X29" i="63"/>
  <c r="W29" i="63"/>
  <c r="V29" i="63"/>
  <c r="U29" i="63"/>
  <c r="T29" i="63"/>
  <c r="S29" i="63"/>
  <c r="R29" i="63"/>
  <c r="Q29" i="63"/>
  <c r="P29" i="63"/>
  <c r="O29" i="63"/>
  <c r="N29" i="63"/>
  <c r="M29" i="63"/>
  <c r="Z28" i="63"/>
  <c r="Y28" i="63"/>
  <c r="X28" i="63"/>
  <c r="W28" i="63"/>
  <c r="V28" i="63"/>
  <c r="U28" i="63"/>
  <c r="T28" i="63"/>
  <c r="S28" i="63"/>
  <c r="R28" i="63"/>
  <c r="Q28" i="63"/>
  <c r="P28" i="63"/>
  <c r="O28" i="63"/>
  <c r="N28" i="63"/>
  <c r="M28" i="63"/>
  <c r="Z27" i="63"/>
  <c r="Y27" i="63"/>
  <c r="X27" i="63"/>
  <c r="W27" i="63"/>
  <c r="V27" i="63"/>
  <c r="U27" i="63"/>
  <c r="T27" i="63"/>
  <c r="S27" i="63"/>
  <c r="R27" i="63"/>
  <c r="Q27" i="63"/>
  <c r="P27" i="63"/>
  <c r="O27" i="63"/>
  <c r="N27" i="63"/>
  <c r="M27" i="63"/>
  <c r="H27" i="63"/>
  <c r="I18" i="63"/>
  <c r="L18" i="63"/>
  <c r="M18" i="63"/>
  <c r="N18" i="63"/>
  <c r="O18" i="63"/>
  <c r="P18" i="63"/>
  <c r="Q18" i="63"/>
  <c r="R18" i="63"/>
  <c r="S18" i="63"/>
  <c r="T18" i="63"/>
  <c r="U18" i="63"/>
  <c r="V18" i="63"/>
  <c r="W18" i="63"/>
  <c r="X18" i="63"/>
  <c r="Y18" i="63"/>
  <c r="Z18" i="63"/>
  <c r="L19" i="63"/>
  <c r="M19" i="63"/>
  <c r="N19" i="63"/>
  <c r="O19" i="63"/>
  <c r="P19" i="63"/>
  <c r="Q19" i="63"/>
  <c r="R19" i="63"/>
  <c r="S19" i="63"/>
  <c r="T19" i="63"/>
  <c r="U19" i="63"/>
  <c r="V19" i="63"/>
  <c r="W19" i="63"/>
  <c r="X19" i="63"/>
  <c r="Y19" i="63"/>
  <c r="Z19" i="63"/>
  <c r="L20" i="63"/>
  <c r="M20" i="63"/>
  <c r="N20" i="63"/>
  <c r="O20" i="63"/>
  <c r="P20" i="63"/>
  <c r="Q20" i="63"/>
  <c r="R20" i="63"/>
  <c r="S20" i="63"/>
  <c r="T20" i="63"/>
  <c r="U20" i="63"/>
  <c r="V20" i="63"/>
  <c r="W20" i="63"/>
  <c r="X20" i="63"/>
  <c r="Y20" i="63"/>
  <c r="Z20" i="63"/>
  <c r="L21" i="63"/>
  <c r="M21" i="63"/>
  <c r="N21" i="63"/>
  <c r="O21" i="63"/>
  <c r="P21" i="63"/>
  <c r="Q21" i="63"/>
  <c r="R21" i="63"/>
  <c r="S21" i="63"/>
  <c r="T21" i="63"/>
  <c r="U21" i="63"/>
  <c r="V21" i="63"/>
  <c r="W21" i="63"/>
  <c r="X21" i="63"/>
  <c r="Y21" i="63"/>
  <c r="Z21" i="63"/>
  <c r="L23" i="63"/>
  <c r="M23" i="63"/>
  <c r="N23" i="63"/>
  <c r="O23" i="63"/>
  <c r="P23" i="63"/>
  <c r="Q23" i="63"/>
  <c r="R23" i="63"/>
  <c r="S23" i="63"/>
  <c r="T23" i="63"/>
  <c r="U23" i="63"/>
  <c r="V23" i="63"/>
  <c r="W23" i="63"/>
  <c r="X23" i="63"/>
  <c r="Y23" i="63"/>
  <c r="Z23" i="63"/>
  <c r="B18" i="63"/>
  <c r="AB23" i="63"/>
  <c r="M13" i="63"/>
  <c r="M22" i="63" s="1"/>
  <c r="N13" i="63"/>
  <c r="O13" i="63"/>
  <c r="O22" i="63" s="1"/>
  <c r="P13" i="63"/>
  <c r="Q13" i="63"/>
  <c r="Q22" i="63" s="1"/>
  <c r="R13" i="63"/>
  <c r="S13" i="63"/>
  <c r="S22" i="63" s="1"/>
  <c r="T13" i="63"/>
  <c r="U13" i="63"/>
  <c r="U22" i="63" s="1"/>
  <c r="V13" i="63"/>
  <c r="W13" i="63"/>
  <c r="W22" i="63" s="1"/>
  <c r="X13" i="63"/>
  <c r="Y13" i="63"/>
  <c r="Y22" i="63" s="1"/>
  <c r="Z13" i="63"/>
  <c r="AA31" i="63" s="1"/>
  <c r="B13" i="63"/>
  <c r="AB28" i="62"/>
  <c r="AB29" i="62"/>
  <c r="AB30" i="62"/>
  <c r="AB32" i="62"/>
  <c r="AB27" i="62"/>
  <c r="M27" i="62"/>
  <c r="N27" i="62"/>
  <c r="O27" i="62"/>
  <c r="P27" i="62"/>
  <c r="Q27" i="62"/>
  <c r="R27" i="62"/>
  <c r="S27" i="62"/>
  <c r="T27" i="62"/>
  <c r="U27" i="62"/>
  <c r="V27" i="62"/>
  <c r="W27" i="62"/>
  <c r="X27" i="62"/>
  <c r="Y27" i="62"/>
  <c r="Z27" i="62"/>
  <c r="M28" i="62"/>
  <c r="N28" i="62"/>
  <c r="O28" i="62"/>
  <c r="P28" i="62"/>
  <c r="Q28" i="62"/>
  <c r="R28" i="62"/>
  <c r="S28" i="62"/>
  <c r="T28" i="62"/>
  <c r="U28" i="62"/>
  <c r="V28" i="62"/>
  <c r="W28" i="62"/>
  <c r="X28" i="62"/>
  <c r="Y28" i="62"/>
  <c r="Z28" i="62"/>
  <c r="M29" i="62"/>
  <c r="N29" i="62"/>
  <c r="O29" i="62"/>
  <c r="P29" i="62"/>
  <c r="Q29" i="62"/>
  <c r="R29" i="62"/>
  <c r="S29" i="62"/>
  <c r="T29" i="62"/>
  <c r="U29" i="62"/>
  <c r="V29" i="62"/>
  <c r="W29" i="62"/>
  <c r="X29" i="62"/>
  <c r="Y29" i="62"/>
  <c r="Z29" i="62"/>
  <c r="M30" i="62"/>
  <c r="N30" i="62"/>
  <c r="O30" i="62"/>
  <c r="P30" i="62"/>
  <c r="Q30" i="62"/>
  <c r="R30" i="62"/>
  <c r="S30" i="62"/>
  <c r="T30" i="62"/>
  <c r="U30" i="62"/>
  <c r="V30" i="62"/>
  <c r="W30" i="62"/>
  <c r="X30" i="62"/>
  <c r="Y30" i="62"/>
  <c r="Z30" i="62"/>
  <c r="M32" i="62"/>
  <c r="N32" i="62"/>
  <c r="O32" i="62"/>
  <c r="P32" i="62"/>
  <c r="Q32" i="62"/>
  <c r="R32" i="62"/>
  <c r="S32" i="62"/>
  <c r="T32" i="62"/>
  <c r="U32" i="62"/>
  <c r="V32" i="62"/>
  <c r="W32" i="62"/>
  <c r="X32" i="62"/>
  <c r="Y32" i="62"/>
  <c r="Z32" i="62"/>
  <c r="H27" i="62"/>
  <c r="I18" i="62"/>
  <c r="M18" i="62"/>
  <c r="N18" i="62"/>
  <c r="O18" i="62"/>
  <c r="P18" i="62"/>
  <c r="Q18" i="62"/>
  <c r="R18" i="62"/>
  <c r="S18" i="62"/>
  <c r="T18" i="62"/>
  <c r="U18" i="62"/>
  <c r="V18" i="62"/>
  <c r="W18" i="62"/>
  <c r="X18" i="62"/>
  <c r="Y18" i="62"/>
  <c r="Z18" i="62"/>
  <c r="M19" i="62"/>
  <c r="N19" i="62"/>
  <c r="O19" i="62"/>
  <c r="P19" i="62"/>
  <c r="Q19" i="62"/>
  <c r="R19" i="62"/>
  <c r="S19" i="62"/>
  <c r="T19" i="62"/>
  <c r="U19" i="62"/>
  <c r="V19" i="62"/>
  <c r="W19" i="62"/>
  <c r="X19" i="62"/>
  <c r="Y19" i="62"/>
  <c r="Z19" i="62"/>
  <c r="M20" i="62"/>
  <c r="N20" i="62"/>
  <c r="O20" i="62"/>
  <c r="P20" i="62"/>
  <c r="Q20" i="62"/>
  <c r="R20" i="62"/>
  <c r="S20" i="62"/>
  <c r="T20" i="62"/>
  <c r="U20" i="62"/>
  <c r="V20" i="62"/>
  <c r="W20" i="62"/>
  <c r="X20" i="62"/>
  <c r="Y20" i="62"/>
  <c r="Z20" i="62"/>
  <c r="M21" i="62"/>
  <c r="N21" i="62"/>
  <c r="O21" i="62"/>
  <c r="P21" i="62"/>
  <c r="Q21" i="62"/>
  <c r="R21" i="62"/>
  <c r="S21" i="62"/>
  <c r="T21" i="62"/>
  <c r="U21" i="62"/>
  <c r="V21" i="62"/>
  <c r="W21" i="62"/>
  <c r="X21" i="62"/>
  <c r="Y21" i="62"/>
  <c r="Z21" i="62"/>
  <c r="M23" i="62"/>
  <c r="N23" i="62"/>
  <c r="O23" i="62"/>
  <c r="P23" i="62"/>
  <c r="Q23" i="62"/>
  <c r="R23" i="62"/>
  <c r="S23" i="62"/>
  <c r="T23" i="62"/>
  <c r="U23" i="62"/>
  <c r="V23" i="62"/>
  <c r="W23" i="62"/>
  <c r="X23" i="62"/>
  <c r="Y23" i="62"/>
  <c r="Z23" i="62"/>
  <c r="B18" i="62"/>
  <c r="B13" i="62"/>
  <c r="AB13" i="62" s="1"/>
  <c r="M27" i="60"/>
  <c r="N27" i="60"/>
  <c r="O27" i="60"/>
  <c r="P27" i="60"/>
  <c r="Q27" i="60"/>
  <c r="R27" i="60"/>
  <c r="S27" i="60"/>
  <c r="T27" i="60"/>
  <c r="U27" i="60"/>
  <c r="V27" i="60"/>
  <c r="W27" i="60"/>
  <c r="X27" i="60"/>
  <c r="Y27" i="60"/>
  <c r="Z27" i="60"/>
  <c r="M28" i="60"/>
  <c r="N28" i="60"/>
  <c r="O28" i="60"/>
  <c r="P28" i="60"/>
  <c r="Q28" i="60"/>
  <c r="R28" i="60"/>
  <c r="S28" i="60"/>
  <c r="T28" i="60"/>
  <c r="U28" i="60"/>
  <c r="V28" i="60"/>
  <c r="W28" i="60"/>
  <c r="X28" i="60"/>
  <c r="Y28" i="60"/>
  <c r="Z28" i="60"/>
  <c r="M29" i="60"/>
  <c r="N29" i="60"/>
  <c r="O29" i="60"/>
  <c r="P29" i="60"/>
  <c r="Q29" i="60"/>
  <c r="R29" i="60"/>
  <c r="S29" i="60"/>
  <c r="T29" i="60"/>
  <c r="U29" i="60"/>
  <c r="V29" i="60"/>
  <c r="W29" i="60"/>
  <c r="X29" i="60"/>
  <c r="Y29" i="60"/>
  <c r="Z29" i="60"/>
  <c r="M30" i="60"/>
  <c r="N30" i="60"/>
  <c r="O30" i="60"/>
  <c r="P30" i="60"/>
  <c r="Q30" i="60"/>
  <c r="R30" i="60"/>
  <c r="S30" i="60"/>
  <c r="T30" i="60"/>
  <c r="U30" i="60"/>
  <c r="V30" i="60"/>
  <c r="W30" i="60"/>
  <c r="X30" i="60"/>
  <c r="Y30" i="60"/>
  <c r="Z30" i="60"/>
  <c r="M32" i="60"/>
  <c r="N32" i="60"/>
  <c r="O32" i="60"/>
  <c r="P32" i="60"/>
  <c r="Q32" i="60"/>
  <c r="R32" i="60"/>
  <c r="S32" i="60"/>
  <c r="T32" i="60"/>
  <c r="U32" i="60"/>
  <c r="V32" i="60"/>
  <c r="W32" i="60"/>
  <c r="X32" i="60"/>
  <c r="Y32" i="60"/>
  <c r="Z32" i="60"/>
  <c r="H27" i="60"/>
  <c r="H18" i="60"/>
  <c r="L18" i="60"/>
  <c r="M18" i="60"/>
  <c r="N18" i="60"/>
  <c r="O18" i="60"/>
  <c r="P18" i="60"/>
  <c r="Q18" i="60"/>
  <c r="R18" i="60"/>
  <c r="S18" i="60"/>
  <c r="T18" i="60"/>
  <c r="U18" i="60"/>
  <c r="V18" i="60"/>
  <c r="W18" i="60"/>
  <c r="X18" i="60"/>
  <c r="Y18" i="60"/>
  <c r="Z18" i="60"/>
  <c r="L19" i="60"/>
  <c r="M19" i="60"/>
  <c r="N19" i="60"/>
  <c r="O19" i="60"/>
  <c r="P19" i="60"/>
  <c r="Q19" i="60"/>
  <c r="R19" i="60"/>
  <c r="S19" i="60"/>
  <c r="T19" i="60"/>
  <c r="U19" i="60"/>
  <c r="V19" i="60"/>
  <c r="W19" i="60"/>
  <c r="X19" i="60"/>
  <c r="Y19" i="60"/>
  <c r="Z19" i="60"/>
  <c r="L20" i="60"/>
  <c r="M20" i="60"/>
  <c r="N20" i="60"/>
  <c r="O20" i="60"/>
  <c r="P20" i="60"/>
  <c r="Q20" i="60"/>
  <c r="R20" i="60"/>
  <c r="S20" i="60"/>
  <c r="T20" i="60"/>
  <c r="U20" i="60"/>
  <c r="V20" i="60"/>
  <c r="W20" i="60"/>
  <c r="X20" i="60"/>
  <c r="Y20" i="60"/>
  <c r="Z20" i="60"/>
  <c r="L21" i="60"/>
  <c r="M21" i="60"/>
  <c r="N21" i="60"/>
  <c r="O21" i="60"/>
  <c r="P21" i="60"/>
  <c r="Q21" i="60"/>
  <c r="R21" i="60"/>
  <c r="S21" i="60"/>
  <c r="T21" i="60"/>
  <c r="U21" i="60"/>
  <c r="V21" i="60"/>
  <c r="W21" i="60"/>
  <c r="X21" i="60"/>
  <c r="Y21" i="60"/>
  <c r="Z21" i="60"/>
  <c r="L23" i="60"/>
  <c r="M23" i="60"/>
  <c r="N23" i="60"/>
  <c r="O23" i="60"/>
  <c r="P23" i="60"/>
  <c r="Q23" i="60"/>
  <c r="R23" i="60"/>
  <c r="S23" i="60"/>
  <c r="T23" i="60"/>
  <c r="U23" i="60"/>
  <c r="V23" i="60"/>
  <c r="W23" i="60"/>
  <c r="X23" i="60"/>
  <c r="Y23" i="60"/>
  <c r="Z23" i="60"/>
  <c r="AB23" i="60"/>
  <c r="I13" i="60"/>
  <c r="L13" i="60"/>
  <c r="L31" i="60" s="1"/>
  <c r="M13" i="60"/>
  <c r="M22" i="60" s="1"/>
  <c r="N13" i="60"/>
  <c r="N22" i="60" s="1"/>
  <c r="O13" i="60"/>
  <c r="O22" i="60" s="1"/>
  <c r="P13" i="60"/>
  <c r="Q13" i="60"/>
  <c r="Q22" i="60" s="1"/>
  <c r="R13" i="60"/>
  <c r="R22" i="60" s="1"/>
  <c r="S13" i="60"/>
  <c r="S22" i="60" s="1"/>
  <c r="T13" i="60"/>
  <c r="U13" i="60"/>
  <c r="U22" i="60" s="1"/>
  <c r="V13" i="60"/>
  <c r="V22" i="60" s="1"/>
  <c r="W13" i="60"/>
  <c r="W22" i="60" s="1"/>
  <c r="X13" i="60"/>
  <c r="Y13" i="60"/>
  <c r="Y22" i="60" s="1"/>
  <c r="Z13" i="60"/>
  <c r="B13" i="60"/>
  <c r="AB13" i="60" s="1"/>
  <c r="M27" i="59"/>
  <c r="N27" i="59"/>
  <c r="O27" i="59"/>
  <c r="P27" i="59"/>
  <c r="Q27" i="59"/>
  <c r="R27" i="59"/>
  <c r="S27" i="59"/>
  <c r="T27" i="59"/>
  <c r="U27" i="59"/>
  <c r="V27" i="59"/>
  <c r="W27" i="59"/>
  <c r="X27" i="59"/>
  <c r="Y27" i="59"/>
  <c r="Z27" i="59"/>
  <c r="N28" i="59"/>
  <c r="O28" i="59"/>
  <c r="P28" i="59"/>
  <c r="Q28" i="59"/>
  <c r="R28" i="59"/>
  <c r="S28" i="59"/>
  <c r="T28" i="59"/>
  <c r="U28" i="59"/>
  <c r="V28" i="59"/>
  <c r="W28" i="59"/>
  <c r="X28" i="59"/>
  <c r="Y28" i="59"/>
  <c r="Z28" i="59"/>
  <c r="N29" i="59"/>
  <c r="O29" i="59"/>
  <c r="P29" i="59"/>
  <c r="Q29" i="59"/>
  <c r="R29" i="59"/>
  <c r="S29" i="59"/>
  <c r="T29" i="59"/>
  <c r="U29" i="59"/>
  <c r="V29" i="59"/>
  <c r="W29" i="59"/>
  <c r="X29" i="59"/>
  <c r="Y29" i="59"/>
  <c r="Z29" i="59"/>
  <c r="N30" i="59"/>
  <c r="O30" i="59"/>
  <c r="P30" i="59"/>
  <c r="Q30" i="59"/>
  <c r="R30" i="59"/>
  <c r="S30" i="59"/>
  <c r="T30" i="59"/>
  <c r="U30" i="59"/>
  <c r="V30" i="59"/>
  <c r="W30" i="59"/>
  <c r="X30" i="59"/>
  <c r="Y30" i="59"/>
  <c r="Z30" i="59"/>
  <c r="N32" i="59"/>
  <c r="O32" i="59"/>
  <c r="P32" i="59"/>
  <c r="Q32" i="59"/>
  <c r="R32" i="59"/>
  <c r="S32" i="59"/>
  <c r="T32" i="59"/>
  <c r="U32" i="59"/>
  <c r="V32" i="59"/>
  <c r="W32" i="59"/>
  <c r="X32" i="59"/>
  <c r="Y32" i="59"/>
  <c r="Z32" i="59"/>
  <c r="H27" i="59"/>
  <c r="G18" i="59"/>
  <c r="H18" i="59"/>
  <c r="I18" i="59"/>
  <c r="L18" i="59"/>
  <c r="M18" i="59"/>
  <c r="N18" i="59"/>
  <c r="O18" i="59"/>
  <c r="P18" i="59"/>
  <c r="Q18" i="59"/>
  <c r="R18" i="59"/>
  <c r="S18" i="59"/>
  <c r="T18" i="59"/>
  <c r="U18" i="59"/>
  <c r="V18" i="59"/>
  <c r="W18" i="59"/>
  <c r="X18" i="59"/>
  <c r="Y18" i="59"/>
  <c r="Z18" i="59"/>
  <c r="H19" i="59"/>
  <c r="L19" i="59"/>
  <c r="M19" i="59"/>
  <c r="N19" i="59"/>
  <c r="O19" i="59"/>
  <c r="P19" i="59"/>
  <c r="Q19" i="59"/>
  <c r="R19" i="59"/>
  <c r="S19" i="59"/>
  <c r="T19" i="59"/>
  <c r="U19" i="59"/>
  <c r="V19" i="59"/>
  <c r="W19" i="59"/>
  <c r="X19" i="59"/>
  <c r="Y19" i="59"/>
  <c r="Z19" i="59"/>
  <c r="H20" i="59"/>
  <c r="L20" i="59"/>
  <c r="M20" i="59"/>
  <c r="N20" i="59"/>
  <c r="O20" i="59"/>
  <c r="P20" i="59"/>
  <c r="Q20" i="59"/>
  <c r="R20" i="59"/>
  <c r="S20" i="59"/>
  <c r="T20" i="59"/>
  <c r="U20" i="59"/>
  <c r="V20" i="59"/>
  <c r="W20" i="59"/>
  <c r="X20" i="59"/>
  <c r="Y20" i="59"/>
  <c r="Z20" i="59"/>
  <c r="H21" i="59"/>
  <c r="L21" i="59"/>
  <c r="M21" i="59"/>
  <c r="N21" i="59"/>
  <c r="O21" i="59"/>
  <c r="P21" i="59"/>
  <c r="Q21" i="59"/>
  <c r="R21" i="59"/>
  <c r="S21" i="59"/>
  <c r="T21" i="59"/>
  <c r="U21" i="59"/>
  <c r="V21" i="59"/>
  <c r="W21" i="59"/>
  <c r="X21" i="59"/>
  <c r="Y21" i="59"/>
  <c r="Z21" i="59"/>
  <c r="H23" i="59"/>
  <c r="L23" i="59"/>
  <c r="M23" i="59"/>
  <c r="N23" i="59"/>
  <c r="O23" i="59"/>
  <c r="P23" i="59"/>
  <c r="Q23" i="59"/>
  <c r="R23" i="59"/>
  <c r="S23" i="59"/>
  <c r="T23" i="59"/>
  <c r="U23" i="59"/>
  <c r="V23" i="59"/>
  <c r="W23" i="59"/>
  <c r="X23" i="59"/>
  <c r="Y23" i="59"/>
  <c r="Z23" i="59"/>
  <c r="P13" i="59"/>
  <c r="Q13" i="59"/>
  <c r="R13" i="59"/>
  <c r="S13" i="59"/>
  <c r="T13" i="59"/>
  <c r="U13" i="59"/>
  <c r="V13" i="59"/>
  <c r="W13" i="59"/>
  <c r="X13" i="59"/>
  <c r="Y13" i="59"/>
  <c r="Z13" i="59"/>
  <c r="I13" i="59"/>
  <c r="K13" i="59"/>
  <c r="L13" i="59"/>
  <c r="M13" i="59"/>
  <c r="N13" i="59"/>
  <c r="O13" i="59"/>
  <c r="B13" i="59"/>
  <c r="N27" i="55"/>
  <c r="O27" i="55"/>
  <c r="P27" i="55"/>
  <c r="Q27" i="55"/>
  <c r="R27" i="55"/>
  <c r="S27" i="55"/>
  <c r="T27" i="55"/>
  <c r="U27" i="55"/>
  <c r="V27" i="55"/>
  <c r="W27" i="55"/>
  <c r="X27" i="55"/>
  <c r="Y27" i="55"/>
  <c r="Z27" i="55"/>
  <c r="N28" i="55"/>
  <c r="O28" i="55"/>
  <c r="P28" i="55"/>
  <c r="Q28" i="55"/>
  <c r="R28" i="55"/>
  <c r="S28" i="55"/>
  <c r="T28" i="55"/>
  <c r="U28" i="55"/>
  <c r="V28" i="55"/>
  <c r="W28" i="55"/>
  <c r="X28" i="55"/>
  <c r="Y28" i="55"/>
  <c r="Z28" i="55"/>
  <c r="N29" i="55"/>
  <c r="O29" i="55"/>
  <c r="P29" i="55"/>
  <c r="Q29" i="55"/>
  <c r="R29" i="55"/>
  <c r="S29" i="55"/>
  <c r="T29" i="55"/>
  <c r="U29" i="55"/>
  <c r="V29" i="55"/>
  <c r="W29" i="55"/>
  <c r="X29" i="55"/>
  <c r="Y29" i="55"/>
  <c r="Z29" i="55"/>
  <c r="N30" i="55"/>
  <c r="O30" i="55"/>
  <c r="P30" i="55"/>
  <c r="Q30" i="55"/>
  <c r="R30" i="55"/>
  <c r="S30" i="55"/>
  <c r="T30" i="55"/>
  <c r="U30" i="55"/>
  <c r="V30" i="55"/>
  <c r="W30" i="55"/>
  <c r="X30" i="55"/>
  <c r="Y30" i="55"/>
  <c r="Z30" i="55"/>
  <c r="N32" i="55"/>
  <c r="O32" i="55"/>
  <c r="P32" i="55"/>
  <c r="Q32" i="55"/>
  <c r="R32" i="55"/>
  <c r="S32" i="55"/>
  <c r="T32" i="55"/>
  <c r="U32" i="55"/>
  <c r="V32" i="55"/>
  <c r="W32" i="55"/>
  <c r="X32" i="55"/>
  <c r="Y32" i="55"/>
  <c r="Z32" i="55"/>
  <c r="M28" i="55"/>
  <c r="M29" i="55"/>
  <c r="M30" i="55"/>
  <c r="M32" i="55"/>
  <c r="M27" i="55"/>
  <c r="H27" i="55"/>
  <c r="I18" i="55"/>
  <c r="L18" i="55"/>
  <c r="M18" i="55"/>
  <c r="N18" i="55"/>
  <c r="O18" i="55"/>
  <c r="P18" i="55"/>
  <c r="Q18" i="55"/>
  <c r="R18" i="55"/>
  <c r="S18" i="55"/>
  <c r="T18" i="55"/>
  <c r="U18" i="55"/>
  <c r="V18" i="55"/>
  <c r="W18" i="55"/>
  <c r="X18" i="55"/>
  <c r="Y18" i="55"/>
  <c r="Z18" i="55"/>
  <c r="L19" i="55"/>
  <c r="M19" i="55"/>
  <c r="N19" i="55"/>
  <c r="O19" i="55"/>
  <c r="P19" i="55"/>
  <c r="Q19" i="55"/>
  <c r="R19" i="55"/>
  <c r="S19" i="55"/>
  <c r="T19" i="55"/>
  <c r="U19" i="55"/>
  <c r="V19" i="55"/>
  <c r="W19" i="55"/>
  <c r="X19" i="55"/>
  <c r="Y19" i="55"/>
  <c r="Z19" i="55"/>
  <c r="L20" i="55"/>
  <c r="M20" i="55"/>
  <c r="N20" i="55"/>
  <c r="O20" i="55"/>
  <c r="P20" i="55"/>
  <c r="Q20" i="55"/>
  <c r="R20" i="55"/>
  <c r="S20" i="55"/>
  <c r="T20" i="55"/>
  <c r="U20" i="55"/>
  <c r="V20" i="55"/>
  <c r="W20" i="55"/>
  <c r="X20" i="55"/>
  <c r="Y20" i="55"/>
  <c r="Z20" i="55"/>
  <c r="L21" i="55"/>
  <c r="M21" i="55"/>
  <c r="N21" i="55"/>
  <c r="O21" i="55"/>
  <c r="P21" i="55"/>
  <c r="Q21" i="55"/>
  <c r="R21" i="55"/>
  <c r="S21" i="55"/>
  <c r="T21" i="55"/>
  <c r="U21" i="55"/>
  <c r="V21" i="55"/>
  <c r="W21" i="55"/>
  <c r="X21" i="55"/>
  <c r="Y21" i="55"/>
  <c r="Z21" i="55"/>
  <c r="L23" i="55"/>
  <c r="M23" i="55"/>
  <c r="N23" i="55"/>
  <c r="O23" i="55"/>
  <c r="P23" i="55"/>
  <c r="Q23" i="55"/>
  <c r="R23" i="55"/>
  <c r="S23" i="55"/>
  <c r="T23" i="55"/>
  <c r="U23" i="55"/>
  <c r="V23" i="55"/>
  <c r="W23" i="55"/>
  <c r="X23" i="55"/>
  <c r="Y23" i="55"/>
  <c r="Z23" i="55"/>
  <c r="B18" i="55"/>
  <c r="AB23" i="55"/>
  <c r="I13" i="55"/>
  <c r="L13" i="55"/>
  <c r="L31" i="55" s="1"/>
  <c r="M13" i="55"/>
  <c r="M22" i="55" s="1"/>
  <c r="N13" i="55"/>
  <c r="N31" i="55" s="1"/>
  <c r="O13" i="55"/>
  <c r="P13" i="55"/>
  <c r="Q13" i="55"/>
  <c r="R13" i="55"/>
  <c r="R31" i="55" s="1"/>
  <c r="S13" i="55"/>
  <c r="T13" i="55"/>
  <c r="U13" i="55"/>
  <c r="V13" i="55"/>
  <c r="W13" i="55"/>
  <c r="X13" i="55"/>
  <c r="Y13" i="55"/>
  <c r="Z13" i="55"/>
  <c r="AA31" i="55" s="1"/>
  <c r="B13" i="55"/>
  <c r="N27" i="54"/>
  <c r="O27" i="54"/>
  <c r="P27" i="54"/>
  <c r="Q27" i="54"/>
  <c r="R27" i="54"/>
  <c r="S27" i="54"/>
  <c r="T27" i="54"/>
  <c r="U27" i="54"/>
  <c r="V27" i="54"/>
  <c r="W27" i="54"/>
  <c r="X27" i="54"/>
  <c r="Y27" i="54"/>
  <c r="Z27" i="54"/>
  <c r="N28" i="54"/>
  <c r="O28" i="54"/>
  <c r="P28" i="54"/>
  <c r="Q28" i="54"/>
  <c r="R28" i="54"/>
  <c r="S28" i="54"/>
  <c r="T28" i="54"/>
  <c r="U28" i="54"/>
  <c r="V28" i="54"/>
  <c r="W28" i="54"/>
  <c r="X28" i="54"/>
  <c r="Y28" i="54"/>
  <c r="Z28" i="54"/>
  <c r="N29" i="54"/>
  <c r="O29" i="54"/>
  <c r="P29" i="54"/>
  <c r="Q29" i="54"/>
  <c r="R29" i="54"/>
  <c r="S29" i="54"/>
  <c r="T29" i="54"/>
  <c r="U29" i="54"/>
  <c r="V29" i="54"/>
  <c r="W29" i="54"/>
  <c r="X29" i="54"/>
  <c r="Y29" i="54"/>
  <c r="Z29" i="54"/>
  <c r="N30" i="54"/>
  <c r="O30" i="54"/>
  <c r="P30" i="54"/>
  <c r="Q30" i="54"/>
  <c r="R30" i="54"/>
  <c r="S30" i="54"/>
  <c r="T30" i="54"/>
  <c r="U30" i="54"/>
  <c r="V30" i="54"/>
  <c r="W30" i="54"/>
  <c r="X30" i="54"/>
  <c r="Y30" i="54"/>
  <c r="Z30" i="54"/>
  <c r="N32" i="54"/>
  <c r="O32" i="54"/>
  <c r="P32" i="54"/>
  <c r="Q32" i="54"/>
  <c r="R32" i="54"/>
  <c r="S32" i="54"/>
  <c r="T32" i="54"/>
  <c r="U32" i="54"/>
  <c r="V32" i="54"/>
  <c r="W32" i="54"/>
  <c r="X32" i="54"/>
  <c r="Y32" i="54"/>
  <c r="Z32" i="54"/>
  <c r="M28" i="54"/>
  <c r="M29" i="54"/>
  <c r="M30" i="54"/>
  <c r="M32" i="54"/>
  <c r="H27" i="54"/>
  <c r="I18" i="54"/>
  <c r="K18" i="54"/>
  <c r="L18" i="54"/>
  <c r="M18" i="54"/>
  <c r="N18" i="54"/>
  <c r="O18" i="54"/>
  <c r="P18" i="54"/>
  <c r="Q18" i="54"/>
  <c r="R18" i="54"/>
  <c r="S18" i="54"/>
  <c r="T18" i="54"/>
  <c r="U18" i="54"/>
  <c r="V18" i="54"/>
  <c r="W18" i="54"/>
  <c r="X18" i="54"/>
  <c r="Y18" i="54"/>
  <c r="Z18" i="54"/>
  <c r="K19" i="54"/>
  <c r="L19" i="54"/>
  <c r="M19" i="54"/>
  <c r="N19" i="54"/>
  <c r="O19" i="54"/>
  <c r="P19" i="54"/>
  <c r="Q19" i="54"/>
  <c r="R19" i="54"/>
  <c r="S19" i="54"/>
  <c r="T19" i="54"/>
  <c r="U19" i="54"/>
  <c r="V19" i="54"/>
  <c r="W19" i="54"/>
  <c r="X19" i="54"/>
  <c r="Y19" i="54"/>
  <c r="Z19" i="54"/>
  <c r="K20" i="54"/>
  <c r="L20" i="54"/>
  <c r="M20" i="54"/>
  <c r="N20" i="54"/>
  <c r="O20" i="54"/>
  <c r="P20" i="54"/>
  <c r="Q20" i="54"/>
  <c r="R20" i="54"/>
  <c r="S20" i="54"/>
  <c r="T20" i="54"/>
  <c r="U20" i="54"/>
  <c r="V20" i="54"/>
  <c r="W20" i="54"/>
  <c r="X20" i="54"/>
  <c r="Y20" i="54"/>
  <c r="Z20" i="54"/>
  <c r="K21" i="54"/>
  <c r="L21" i="54"/>
  <c r="M21" i="54"/>
  <c r="N21" i="54"/>
  <c r="O21" i="54"/>
  <c r="P21" i="54"/>
  <c r="Q21" i="54"/>
  <c r="R21" i="54"/>
  <c r="S21" i="54"/>
  <c r="T21" i="54"/>
  <c r="U21" i="54"/>
  <c r="V21" i="54"/>
  <c r="W21" i="54"/>
  <c r="X21" i="54"/>
  <c r="Y21" i="54"/>
  <c r="Z21" i="54"/>
  <c r="H23" i="54"/>
  <c r="K23" i="54"/>
  <c r="L23" i="54"/>
  <c r="M23" i="54"/>
  <c r="N23" i="54"/>
  <c r="O23" i="54"/>
  <c r="P23" i="54"/>
  <c r="Q23" i="54"/>
  <c r="R23" i="54"/>
  <c r="S23" i="54"/>
  <c r="T23" i="54"/>
  <c r="U23" i="54"/>
  <c r="V23" i="54"/>
  <c r="W23" i="54"/>
  <c r="X23" i="54"/>
  <c r="Y23" i="54"/>
  <c r="Z23" i="54"/>
  <c r="B23" i="54"/>
  <c r="B18" i="54"/>
  <c r="R13" i="54"/>
  <c r="S13" i="54"/>
  <c r="T13" i="54"/>
  <c r="U13" i="54"/>
  <c r="V13" i="54"/>
  <c r="W13" i="54"/>
  <c r="X13" i="54"/>
  <c r="Y13" i="54"/>
  <c r="Z13" i="54"/>
  <c r="AA31" i="54" s="1"/>
  <c r="I13" i="54"/>
  <c r="K13" i="54"/>
  <c r="L13" i="54"/>
  <c r="M13" i="54"/>
  <c r="N13" i="54"/>
  <c r="O13" i="54"/>
  <c r="P13" i="54"/>
  <c r="Q13" i="54"/>
  <c r="B13" i="54"/>
  <c r="B9" i="48"/>
  <c r="M27" i="47"/>
  <c r="N27" i="47"/>
  <c r="O27" i="47"/>
  <c r="P27" i="47"/>
  <c r="Q27" i="47"/>
  <c r="R27" i="47"/>
  <c r="S27" i="47"/>
  <c r="T27" i="47"/>
  <c r="U27" i="47"/>
  <c r="V27" i="47"/>
  <c r="W27" i="47"/>
  <c r="X27" i="47"/>
  <c r="Y27" i="47"/>
  <c r="Z27" i="47"/>
  <c r="M28" i="47"/>
  <c r="N28" i="47"/>
  <c r="O28" i="47"/>
  <c r="P28" i="47"/>
  <c r="Q28" i="47"/>
  <c r="R28" i="47"/>
  <c r="S28" i="47"/>
  <c r="T28" i="47"/>
  <c r="U28" i="47"/>
  <c r="V28" i="47"/>
  <c r="W28" i="47"/>
  <c r="X28" i="47"/>
  <c r="Y28" i="47"/>
  <c r="Z28" i="47"/>
  <c r="M29" i="47"/>
  <c r="N29" i="47"/>
  <c r="O29" i="47"/>
  <c r="P29" i="47"/>
  <c r="Q29" i="47"/>
  <c r="R29" i="47"/>
  <c r="S29" i="47"/>
  <c r="T29" i="47"/>
  <c r="U29" i="47"/>
  <c r="V29" i="47"/>
  <c r="W29" i="47"/>
  <c r="X29" i="47"/>
  <c r="Y29" i="47"/>
  <c r="Z29" i="47"/>
  <c r="M30" i="47"/>
  <c r="N30" i="47"/>
  <c r="O30" i="47"/>
  <c r="P30" i="47"/>
  <c r="Q30" i="47"/>
  <c r="R30" i="47"/>
  <c r="S30" i="47"/>
  <c r="T30" i="47"/>
  <c r="U30" i="47"/>
  <c r="V30" i="47"/>
  <c r="W30" i="47"/>
  <c r="X30" i="47"/>
  <c r="Y30" i="47"/>
  <c r="Z30" i="47"/>
  <c r="M32" i="47"/>
  <c r="N32" i="47"/>
  <c r="O32" i="47"/>
  <c r="P32" i="47"/>
  <c r="Q32" i="47"/>
  <c r="R32" i="47"/>
  <c r="S32" i="47"/>
  <c r="T32" i="47"/>
  <c r="U32" i="47"/>
  <c r="V32" i="47"/>
  <c r="W32" i="47"/>
  <c r="X32" i="47"/>
  <c r="Y32" i="47"/>
  <c r="Z32" i="47"/>
  <c r="H27" i="47"/>
  <c r="H18" i="47"/>
  <c r="I18" i="47"/>
  <c r="M18" i="47"/>
  <c r="N18" i="47"/>
  <c r="O18" i="47"/>
  <c r="P18" i="47"/>
  <c r="Q18" i="47"/>
  <c r="R18" i="47"/>
  <c r="S18" i="47"/>
  <c r="T18" i="47"/>
  <c r="U18" i="47"/>
  <c r="V18" i="47"/>
  <c r="W18" i="47"/>
  <c r="X18" i="47"/>
  <c r="Y18" i="47"/>
  <c r="Z18" i="47"/>
  <c r="H19" i="47"/>
  <c r="M19" i="47"/>
  <c r="N19" i="47"/>
  <c r="O19" i="47"/>
  <c r="P19" i="47"/>
  <c r="Q19" i="47"/>
  <c r="R19" i="47"/>
  <c r="S19" i="47"/>
  <c r="T19" i="47"/>
  <c r="U19" i="47"/>
  <c r="V19" i="47"/>
  <c r="W19" i="47"/>
  <c r="X19" i="47"/>
  <c r="Y19" i="47"/>
  <c r="Z19" i="47"/>
  <c r="H20" i="47"/>
  <c r="M20" i="47"/>
  <c r="N20" i="47"/>
  <c r="O20" i="47"/>
  <c r="P20" i="47"/>
  <c r="Q20" i="47"/>
  <c r="R20" i="47"/>
  <c r="S20" i="47"/>
  <c r="T20" i="47"/>
  <c r="U20" i="47"/>
  <c r="V20" i="47"/>
  <c r="W20" i="47"/>
  <c r="X20" i="47"/>
  <c r="Y20" i="47"/>
  <c r="Z20" i="47"/>
  <c r="H21" i="47"/>
  <c r="M21" i="47"/>
  <c r="N21" i="47"/>
  <c r="O21" i="47"/>
  <c r="P21" i="47"/>
  <c r="Q21" i="47"/>
  <c r="R21" i="47"/>
  <c r="S21" i="47"/>
  <c r="T21" i="47"/>
  <c r="U21" i="47"/>
  <c r="V21" i="47"/>
  <c r="W21" i="47"/>
  <c r="X21" i="47"/>
  <c r="Y21" i="47"/>
  <c r="Z21" i="47"/>
  <c r="H23" i="47"/>
  <c r="M23" i="47"/>
  <c r="N23" i="47"/>
  <c r="O23" i="47"/>
  <c r="P23" i="47"/>
  <c r="Q23" i="47"/>
  <c r="R23" i="47"/>
  <c r="S23" i="47"/>
  <c r="T23" i="47"/>
  <c r="U23" i="47"/>
  <c r="V23" i="47"/>
  <c r="W23" i="47"/>
  <c r="X23" i="47"/>
  <c r="Y23" i="47"/>
  <c r="Z23" i="47"/>
  <c r="B18" i="47"/>
  <c r="AB23" i="47"/>
  <c r="N13" i="47"/>
  <c r="O13" i="47"/>
  <c r="P13" i="47"/>
  <c r="Q13" i="47"/>
  <c r="R13" i="47"/>
  <c r="S13" i="47"/>
  <c r="T13" i="47"/>
  <c r="U13" i="47"/>
  <c r="V13" i="47"/>
  <c r="W13" i="47"/>
  <c r="X13" i="47"/>
  <c r="X22" i="47" s="1"/>
  <c r="Y13" i="47"/>
  <c r="Z13" i="47"/>
  <c r="I13" i="47"/>
  <c r="L13" i="47"/>
  <c r="M13" i="47"/>
  <c r="M13" i="48" s="1"/>
  <c r="B13" i="47"/>
  <c r="AB13" i="47" s="1"/>
  <c r="M20" i="46"/>
  <c r="N20" i="46"/>
  <c r="O20" i="46"/>
  <c r="P20" i="46"/>
  <c r="Q20" i="46"/>
  <c r="R20" i="46"/>
  <c r="S20" i="46"/>
  <c r="T20" i="46"/>
  <c r="U20" i="46"/>
  <c r="V20" i="46"/>
  <c r="W20" i="46"/>
  <c r="X20" i="46"/>
  <c r="Y20" i="46"/>
  <c r="Z20" i="46"/>
  <c r="M21" i="46"/>
  <c r="N21" i="46"/>
  <c r="O21" i="46"/>
  <c r="P21" i="46"/>
  <c r="Q21" i="46"/>
  <c r="R21" i="46"/>
  <c r="S21" i="46"/>
  <c r="T21" i="46"/>
  <c r="U21" i="46"/>
  <c r="V21" i="46"/>
  <c r="W21" i="46"/>
  <c r="X21" i="46"/>
  <c r="Y21" i="46"/>
  <c r="Z21" i="46"/>
  <c r="M22" i="46"/>
  <c r="N22" i="46"/>
  <c r="O22" i="46"/>
  <c r="P22" i="46"/>
  <c r="Q22" i="46"/>
  <c r="R22" i="46"/>
  <c r="S22" i="46"/>
  <c r="T22" i="46"/>
  <c r="U22" i="46"/>
  <c r="V22" i="46"/>
  <c r="W22" i="46"/>
  <c r="X22" i="46"/>
  <c r="Y22" i="46"/>
  <c r="Z22" i="46"/>
  <c r="M23" i="46"/>
  <c r="N23" i="46"/>
  <c r="O23" i="46"/>
  <c r="P23" i="46"/>
  <c r="Q23" i="46"/>
  <c r="R23" i="46"/>
  <c r="S23" i="46"/>
  <c r="T23" i="46"/>
  <c r="U23" i="46"/>
  <c r="V23" i="46"/>
  <c r="W23" i="46"/>
  <c r="X23" i="46"/>
  <c r="Y23" i="46"/>
  <c r="Z23" i="46"/>
  <c r="M24" i="46"/>
  <c r="M25" i="46"/>
  <c r="N25" i="46"/>
  <c r="O25" i="46"/>
  <c r="P25" i="46"/>
  <c r="Q25" i="46"/>
  <c r="R25" i="46"/>
  <c r="S25" i="46"/>
  <c r="T25" i="46"/>
  <c r="U25" i="46"/>
  <c r="V25" i="46"/>
  <c r="W25" i="46"/>
  <c r="X25" i="46"/>
  <c r="Y25" i="46"/>
  <c r="Z25" i="46"/>
  <c r="B20" i="46"/>
  <c r="AB10" i="48"/>
  <c r="AB9" i="48"/>
  <c r="N13" i="46"/>
  <c r="O13" i="46"/>
  <c r="P13" i="46"/>
  <c r="Q13" i="46"/>
  <c r="Q13" i="48" s="1"/>
  <c r="R13" i="46"/>
  <c r="S13" i="46"/>
  <c r="T13" i="46"/>
  <c r="T13" i="48" s="1"/>
  <c r="U13" i="46"/>
  <c r="U13" i="48" s="1"/>
  <c r="V13" i="46"/>
  <c r="W13" i="46"/>
  <c r="X13" i="46"/>
  <c r="X13" i="48" s="1"/>
  <c r="Y13" i="46"/>
  <c r="Y13" i="48" s="1"/>
  <c r="I13" i="46"/>
  <c r="B13" i="46"/>
  <c r="M29" i="46"/>
  <c r="N29" i="46"/>
  <c r="O29" i="46"/>
  <c r="P29" i="46"/>
  <c r="Q29" i="46"/>
  <c r="R29" i="46"/>
  <c r="S29" i="46"/>
  <c r="T29" i="46"/>
  <c r="U29" i="46"/>
  <c r="V29" i="46"/>
  <c r="W29" i="46"/>
  <c r="X29" i="46"/>
  <c r="Y29" i="46"/>
  <c r="Z29" i="46"/>
  <c r="M30" i="46"/>
  <c r="N30" i="46"/>
  <c r="O30" i="46"/>
  <c r="P30" i="46"/>
  <c r="Q30" i="46"/>
  <c r="R30" i="46"/>
  <c r="S30" i="46"/>
  <c r="T30" i="46"/>
  <c r="U30" i="46"/>
  <c r="V30" i="46"/>
  <c r="W30" i="46"/>
  <c r="X30" i="46"/>
  <c r="Y30" i="46"/>
  <c r="Z30" i="46"/>
  <c r="M31" i="46"/>
  <c r="N31" i="46"/>
  <c r="O31" i="46"/>
  <c r="P31" i="46"/>
  <c r="Q31" i="46"/>
  <c r="R31" i="46"/>
  <c r="S31" i="46"/>
  <c r="T31" i="46"/>
  <c r="U31" i="46"/>
  <c r="V31" i="46"/>
  <c r="W31" i="46"/>
  <c r="X31" i="46"/>
  <c r="Y31" i="46"/>
  <c r="Z31" i="46"/>
  <c r="M32" i="46"/>
  <c r="N32" i="46"/>
  <c r="O32" i="46"/>
  <c r="P32" i="46"/>
  <c r="Q32" i="46"/>
  <c r="R32" i="46"/>
  <c r="S32" i="46"/>
  <c r="T32" i="46"/>
  <c r="U32" i="46"/>
  <c r="V32" i="46"/>
  <c r="W32" i="46"/>
  <c r="X32" i="46"/>
  <c r="Y32" i="46"/>
  <c r="Z32" i="46"/>
  <c r="M34" i="46"/>
  <c r="N34" i="46"/>
  <c r="O34" i="46"/>
  <c r="P34" i="46"/>
  <c r="Q34" i="46"/>
  <c r="R34" i="46"/>
  <c r="S34" i="46"/>
  <c r="T34" i="46"/>
  <c r="U34" i="46"/>
  <c r="V34" i="46"/>
  <c r="W34" i="46"/>
  <c r="X34" i="46"/>
  <c r="Y34" i="46"/>
  <c r="Z34" i="46"/>
  <c r="AB13" i="54" l="1"/>
  <c r="AB31" i="54"/>
  <c r="AB13" i="55"/>
  <c r="AB31" i="55"/>
  <c r="AB13" i="63"/>
  <c r="AB31" i="63"/>
  <c r="AB13" i="46"/>
  <c r="AB33" i="46"/>
  <c r="AB31" i="47"/>
  <c r="Z13" i="48"/>
  <c r="AA31" i="47"/>
  <c r="AB31" i="59"/>
  <c r="AA31" i="59"/>
  <c r="Z22" i="60"/>
  <c r="AA31" i="60"/>
  <c r="AB31" i="60"/>
  <c r="AB13" i="59"/>
  <c r="B13" i="48"/>
  <c r="B24" i="46"/>
  <c r="C33" i="46"/>
  <c r="B22" i="47"/>
  <c r="C31" i="47"/>
  <c r="B22" i="54"/>
  <c r="C31" i="54"/>
  <c r="B22" i="59"/>
  <c r="C31" i="59"/>
  <c r="I13" i="48"/>
  <c r="W13" i="48"/>
  <c r="S13" i="48"/>
  <c r="O13" i="48"/>
  <c r="AB12" i="48"/>
  <c r="AB22" i="60"/>
  <c r="B22" i="60"/>
  <c r="C31" i="60"/>
  <c r="B22" i="63"/>
  <c r="C31" i="63"/>
  <c r="Z31" i="55"/>
  <c r="B22" i="62"/>
  <c r="C31" i="62"/>
  <c r="B22" i="55"/>
  <c r="C31" i="55"/>
  <c r="W31" i="55"/>
  <c r="S31" i="55"/>
  <c r="O31" i="55"/>
  <c r="Z31" i="63"/>
  <c r="V31" i="63"/>
  <c r="R31" i="63"/>
  <c r="N31" i="63"/>
  <c r="AB14" i="48"/>
  <c r="AC41" i="27"/>
  <c r="AB18" i="63"/>
  <c r="AB22" i="63"/>
  <c r="V31" i="47"/>
  <c r="AB20" i="63"/>
  <c r="AB23" i="54"/>
  <c r="J31" i="55"/>
  <c r="I22" i="55"/>
  <c r="I31" i="55"/>
  <c r="K22" i="59"/>
  <c r="K31" i="59"/>
  <c r="I22" i="60"/>
  <c r="I31" i="60"/>
  <c r="J31" i="60"/>
  <c r="Y24" i="46"/>
  <c r="P22" i="54"/>
  <c r="S22" i="54"/>
  <c r="I31" i="59"/>
  <c r="I22" i="59"/>
  <c r="J31" i="59"/>
  <c r="U22" i="59"/>
  <c r="H22" i="60"/>
  <c r="L31" i="47"/>
  <c r="L22" i="47"/>
  <c r="L13" i="48"/>
  <c r="X22" i="54"/>
  <c r="I22" i="47"/>
  <c r="I31" i="47"/>
  <c r="J31" i="47"/>
  <c r="AB21" i="54"/>
  <c r="Y22" i="59"/>
  <c r="Q22" i="59"/>
  <c r="Y33" i="46"/>
  <c r="U24" i="46"/>
  <c r="O22" i="54"/>
  <c r="K22" i="54"/>
  <c r="K31" i="54"/>
  <c r="Z22" i="54"/>
  <c r="V22" i="54"/>
  <c r="R22" i="54"/>
  <c r="AB20" i="54"/>
  <c r="AB20" i="55"/>
  <c r="M22" i="59"/>
  <c r="M31" i="59"/>
  <c r="H22" i="59"/>
  <c r="X31" i="59"/>
  <c r="T31" i="59"/>
  <c r="P31" i="59"/>
  <c r="AB20" i="60"/>
  <c r="AB19" i="63"/>
  <c r="T22" i="54"/>
  <c r="P24" i="46"/>
  <c r="P13" i="48"/>
  <c r="L22" i="54"/>
  <c r="L31" i="54"/>
  <c r="W22" i="54"/>
  <c r="I31" i="62"/>
  <c r="I22" i="62"/>
  <c r="J31" i="62"/>
  <c r="I33" i="46"/>
  <c r="I24" i="46"/>
  <c r="J33" i="46"/>
  <c r="V13" i="48"/>
  <c r="R13" i="48"/>
  <c r="N13" i="48"/>
  <c r="AB11" i="48"/>
  <c r="Q24" i="46"/>
  <c r="W31" i="47"/>
  <c r="N22" i="54"/>
  <c r="I22" i="54"/>
  <c r="I31" i="54"/>
  <c r="J31" i="54"/>
  <c r="AB18" i="54"/>
  <c r="AB19" i="54"/>
  <c r="X31" i="55"/>
  <c r="T31" i="55"/>
  <c r="P31" i="55"/>
  <c r="L31" i="59"/>
  <c r="X31" i="60"/>
  <c r="T31" i="60"/>
  <c r="P31" i="60"/>
  <c r="AB18" i="60"/>
  <c r="AB19" i="60"/>
  <c r="J31" i="63"/>
  <c r="I22" i="63"/>
  <c r="I31" i="63"/>
  <c r="AB21" i="63"/>
  <c r="AB21" i="60"/>
  <c r="AB18" i="55"/>
  <c r="AB19" i="55"/>
  <c r="AB21" i="55"/>
  <c r="AB21" i="47"/>
  <c r="AB18" i="47"/>
  <c r="X31" i="63"/>
  <c r="T31" i="63"/>
  <c r="P31" i="63"/>
  <c r="Y31" i="55"/>
  <c r="U31" i="55"/>
  <c r="Q31" i="55"/>
  <c r="AB22" i="55"/>
  <c r="V31" i="55"/>
  <c r="S31" i="47"/>
  <c r="S22" i="47"/>
  <c r="O31" i="47"/>
  <c r="O22" i="47"/>
  <c r="AB22" i="47"/>
  <c r="T33" i="46"/>
  <c r="Q33" i="46"/>
  <c r="X33" i="46"/>
  <c r="R22" i="47"/>
  <c r="R31" i="47"/>
  <c r="W22" i="47"/>
  <c r="X24" i="46"/>
  <c r="Z31" i="47"/>
  <c r="R33" i="46"/>
  <c r="N33" i="46"/>
  <c r="AB25" i="46"/>
  <c r="W24" i="46"/>
  <c r="S24" i="46"/>
  <c r="O24" i="46"/>
  <c r="AB23" i="46"/>
  <c r="AB22" i="46"/>
  <c r="AB21" i="46"/>
  <c r="AB20" i="46"/>
  <c r="Y22" i="47"/>
  <c r="Y31" i="47"/>
  <c r="U22" i="47"/>
  <c r="U31" i="47"/>
  <c r="Q22" i="47"/>
  <c r="Q31" i="47"/>
  <c r="AB20" i="47"/>
  <c r="V22" i="47"/>
  <c r="AB22" i="59"/>
  <c r="P33" i="46"/>
  <c r="T24" i="46"/>
  <c r="N22" i="47"/>
  <c r="N31" i="47"/>
  <c r="M33" i="46"/>
  <c r="Z24" i="46"/>
  <c r="V24" i="46"/>
  <c r="R24" i="46"/>
  <c r="N24" i="46"/>
  <c r="M22" i="47"/>
  <c r="M31" i="47"/>
  <c r="H22" i="47"/>
  <c r="X31" i="47"/>
  <c r="T22" i="47"/>
  <c r="T31" i="47"/>
  <c r="P22" i="47"/>
  <c r="P31" i="47"/>
  <c r="AB19" i="47"/>
  <c r="Z22" i="47"/>
  <c r="Y22" i="54"/>
  <c r="U22" i="54"/>
  <c r="Q22" i="54"/>
  <c r="M22" i="54"/>
  <c r="X31" i="54"/>
  <c r="T31" i="54"/>
  <c r="P31" i="54"/>
  <c r="X22" i="55"/>
  <c r="T22" i="55"/>
  <c r="P22" i="55"/>
  <c r="L22" i="55"/>
  <c r="X22" i="59"/>
  <c r="T22" i="59"/>
  <c r="P22" i="59"/>
  <c r="L22" i="59"/>
  <c r="W31" i="59"/>
  <c r="S31" i="59"/>
  <c r="O31" i="59"/>
  <c r="X22" i="60"/>
  <c r="T22" i="60"/>
  <c r="P22" i="60"/>
  <c r="L22" i="60"/>
  <c r="W31" i="60"/>
  <c r="S31" i="60"/>
  <c r="O31" i="60"/>
  <c r="X22" i="63"/>
  <c r="T22" i="63"/>
  <c r="P22" i="63"/>
  <c r="L22" i="63"/>
  <c r="O31" i="63"/>
  <c r="S31" i="63"/>
  <c r="W31" i="63"/>
  <c r="AC64" i="27"/>
  <c r="AC60" i="27"/>
  <c r="AC56" i="27"/>
  <c r="AC52" i="27"/>
  <c r="AC48" i="27"/>
  <c r="AC44" i="27"/>
  <c r="M31" i="54"/>
  <c r="W31" i="54"/>
  <c r="S31" i="54"/>
  <c r="O31" i="54"/>
  <c r="W22" i="55"/>
  <c r="S22" i="55"/>
  <c r="O22" i="55"/>
  <c r="M31" i="55"/>
  <c r="AB23" i="59"/>
  <c r="W22" i="59"/>
  <c r="S22" i="59"/>
  <c r="O22" i="59"/>
  <c r="AB21" i="59"/>
  <c r="AB20" i="59"/>
  <c r="AB19" i="59"/>
  <c r="AB18" i="59"/>
  <c r="Z31" i="59"/>
  <c r="V31" i="59"/>
  <c r="R31" i="59"/>
  <c r="N31" i="59"/>
  <c r="Z31" i="60"/>
  <c r="V31" i="60"/>
  <c r="R31" i="60"/>
  <c r="N31" i="60"/>
  <c r="AB21" i="62"/>
  <c r="AB23" i="62"/>
  <c r="AC63" i="27"/>
  <c r="AC59" i="27"/>
  <c r="AC55" i="27"/>
  <c r="AC51" i="27"/>
  <c r="AC47" i="27"/>
  <c r="AC43" i="27"/>
  <c r="Z31" i="54"/>
  <c r="V31" i="54"/>
  <c r="R31" i="54"/>
  <c r="N31" i="54"/>
  <c r="Z22" i="55"/>
  <c r="V22" i="55"/>
  <c r="R22" i="55"/>
  <c r="N22" i="55"/>
  <c r="Z22" i="59"/>
  <c r="V22" i="59"/>
  <c r="R22" i="59"/>
  <c r="N22" i="59"/>
  <c r="Y31" i="59"/>
  <c r="U31" i="59"/>
  <c r="Q31" i="59"/>
  <c r="Y31" i="60"/>
  <c r="U31" i="60"/>
  <c r="Q31" i="60"/>
  <c r="M31" i="60"/>
  <c r="AB20" i="62"/>
  <c r="Z22" i="63"/>
  <c r="V22" i="63"/>
  <c r="R22" i="63"/>
  <c r="N22" i="63"/>
  <c r="M31" i="63"/>
  <c r="Q31" i="63"/>
  <c r="U31" i="63"/>
  <c r="Y31" i="63"/>
  <c r="AC62" i="27"/>
  <c r="AC58" i="27"/>
  <c r="AC54" i="27"/>
  <c r="AC50" i="27"/>
  <c r="AC46" i="27"/>
  <c r="AC42" i="27"/>
  <c r="Y31" i="54"/>
  <c r="U31" i="54"/>
  <c r="Q31" i="54"/>
  <c r="Y22" i="55"/>
  <c r="U22" i="55"/>
  <c r="Q22" i="55"/>
  <c r="AB19" i="62"/>
  <c r="AC65" i="27"/>
  <c r="AC61" i="27"/>
  <c r="AC57" i="27"/>
  <c r="AC53" i="27"/>
  <c r="AC49" i="27"/>
  <c r="AC45" i="27"/>
  <c r="Q31" i="62"/>
  <c r="V31" i="62"/>
  <c r="R31" i="62"/>
  <c r="N31" i="62"/>
  <c r="Y31" i="62"/>
  <c r="T31" i="62"/>
  <c r="AB31" i="62"/>
  <c r="X31" i="62"/>
  <c r="P31" i="62"/>
  <c r="U31" i="62"/>
  <c r="M31" i="62"/>
  <c r="R22" i="62"/>
  <c r="N22" i="62"/>
  <c r="Y22" i="62"/>
  <c r="U22" i="62"/>
  <c r="Q22" i="62"/>
  <c r="M22" i="62"/>
  <c r="V22" i="62"/>
  <c r="X22" i="62"/>
  <c r="T22" i="62"/>
  <c r="P22" i="62"/>
  <c r="W31" i="62"/>
  <c r="S31" i="62"/>
  <c r="O31" i="62"/>
  <c r="Z22" i="62"/>
  <c r="W22" i="62"/>
  <c r="S22" i="62"/>
  <c r="O22" i="62"/>
  <c r="AB18" i="62"/>
  <c r="Z31" i="62"/>
  <c r="O33" i="46"/>
  <c r="W33" i="46"/>
  <c r="S33" i="46"/>
  <c r="Z33" i="46"/>
  <c r="V33" i="46"/>
  <c r="U33" i="46"/>
  <c r="N49" i="58"/>
  <c r="O49" i="58"/>
  <c r="P49" i="58"/>
  <c r="Q49" i="58"/>
  <c r="R49" i="58"/>
  <c r="S49" i="58"/>
  <c r="T49" i="58"/>
  <c r="U49" i="58"/>
  <c r="V49" i="58"/>
  <c r="W49" i="58"/>
  <c r="X49" i="58"/>
  <c r="N50" i="58"/>
  <c r="O50" i="58"/>
  <c r="P50" i="58"/>
  <c r="Q50" i="58"/>
  <c r="R50" i="58"/>
  <c r="S50" i="58"/>
  <c r="T50" i="58"/>
  <c r="U50" i="58"/>
  <c r="V50" i="58"/>
  <c r="W50" i="58"/>
  <c r="N51" i="58"/>
  <c r="O51" i="58"/>
  <c r="P51" i="58"/>
  <c r="Q51" i="58"/>
  <c r="R51" i="58"/>
  <c r="S51" i="58"/>
  <c r="T51" i="58"/>
  <c r="U51" i="58"/>
  <c r="V51" i="58"/>
  <c r="W51" i="58"/>
  <c r="N52" i="58"/>
  <c r="O52" i="58"/>
  <c r="P52" i="58"/>
  <c r="Q52" i="58"/>
  <c r="R52" i="58"/>
  <c r="S52" i="58"/>
  <c r="T52" i="58"/>
  <c r="U52" i="58"/>
  <c r="V52" i="58"/>
  <c r="W52" i="58"/>
  <c r="N53" i="58"/>
  <c r="O53" i="58"/>
  <c r="P53" i="58"/>
  <c r="Q53" i="58"/>
  <c r="R53" i="58"/>
  <c r="S53" i="58"/>
  <c r="T53" i="58"/>
  <c r="U53" i="58"/>
  <c r="V53" i="58"/>
  <c r="W53" i="58"/>
  <c r="N54" i="58"/>
  <c r="O54" i="58"/>
  <c r="P54" i="58"/>
  <c r="Q54" i="58"/>
  <c r="R54" i="58"/>
  <c r="S54" i="58"/>
  <c r="T54" i="58"/>
  <c r="U54" i="58"/>
  <c r="V54" i="58"/>
  <c r="W54" i="58"/>
  <c r="N55" i="58"/>
  <c r="O55" i="58"/>
  <c r="P55" i="58"/>
  <c r="Q55" i="58"/>
  <c r="R55" i="58"/>
  <c r="S55" i="58"/>
  <c r="T55" i="58"/>
  <c r="U55" i="58"/>
  <c r="V55" i="58"/>
  <c r="W55" i="58"/>
  <c r="N56" i="58"/>
  <c r="O56" i="58"/>
  <c r="P56" i="58"/>
  <c r="Q56" i="58"/>
  <c r="R56" i="58"/>
  <c r="S56" i="58"/>
  <c r="T56" i="58"/>
  <c r="U56" i="58"/>
  <c r="V56" i="58"/>
  <c r="W56" i="58"/>
  <c r="N58" i="58"/>
  <c r="O58" i="58"/>
  <c r="P58" i="58"/>
  <c r="Q58" i="58"/>
  <c r="R58" i="58"/>
  <c r="S58" i="58"/>
  <c r="T58" i="58"/>
  <c r="U58" i="58"/>
  <c r="V58" i="58"/>
  <c r="W58" i="58"/>
  <c r="N59" i="58"/>
  <c r="O59" i="58"/>
  <c r="P59" i="58"/>
  <c r="Q59" i="58"/>
  <c r="R59" i="58"/>
  <c r="S59" i="58"/>
  <c r="T59" i="58"/>
  <c r="U59" i="58"/>
  <c r="V59" i="58"/>
  <c r="W59" i="58"/>
  <c r="N60" i="58"/>
  <c r="O60" i="58"/>
  <c r="P60" i="58"/>
  <c r="Q60" i="58"/>
  <c r="R60" i="58"/>
  <c r="S60" i="58"/>
  <c r="T60" i="58"/>
  <c r="U60" i="58"/>
  <c r="V60" i="58"/>
  <c r="W60" i="58"/>
  <c r="N61" i="58"/>
  <c r="O61" i="58"/>
  <c r="P61" i="58"/>
  <c r="Q61" i="58"/>
  <c r="R61" i="58"/>
  <c r="S61" i="58"/>
  <c r="T61" i="58"/>
  <c r="U61" i="58"/>
  <c r="V61" i="58"/>
  <c r="W61" i="58"/>
  <c r="N62" i="58"/>
  <c r="O62" i="58"/>
  <c r="P62" i="58"/>
  <c r="Q62" i="58"/>
  <c r="R62" i="58"/>
  <c r="S62" i="58"/>
  <c r="T62" i="58"/>
  <c r="U62" i="58"/>
  <c r="V62" i="58"/>
  <c r="W62" i="58"/>
  <c r="N65" i="58"/>
  <c r="O65" i="58"/>
  <c r="P65" i="58"/>
  <c r="Q65" i="58"/>
  <c r="R65" i="58"/>
  <c r="S65" i="58"/>
  <c r="T65" i="58"/>
  <c r="U65" i="58"/>
  <c r="V65" i="58"/>
  <c r="W65" i="58"/>
  <c r="I49" i="58"/>
  <c r="I29" i="58"/>
  <c r="J29" i="58"/>
  <c r="M29" i="58"/>
  <c r="N29" i="58"/>
  <c r="O29" i="58"/>
  <c r="P29" i="58"/>
  <c r="Q29" i="58"/>
  <c r="R29" i="58"/>
  <c r="S29" i="58"/>
  <c r="T29" i="58"/>
  <c r="U29" i="58"/>
  <c r="V29" i="58"/>
  <c r="W29" i="58"/>
  <c r="X29" i="58"/>
  <c r="Y29" i="58"/>
  <c r="Z29" i="58"/>
  <c r="AA29" i="58"/>
  <c r="I30" i="58"/>
  <c r="M30" i="58"/>
  <c r="N30" i="58"/>
  <c r="O30" i="58"/>
  <c r="P30" i="58"/>
  <c r="Q30" i="58"/>
  <c r="R30" i="58"/>
  <c r="S30" i="58"/>
  <c r="T30" i="58"/>
  <c r="U30" i="58"/>
  <c r="V30" i="58"/>
  <c r="W30" i="58"/>
  <c r="X30" i="58"/>
  <c r="Y30" i="58"/>
  <c r="Z30" i="58"/>
  <c r="I31" i="58"/>
  <c r="M31" i="58"/>
  <c r="N31" i="58"/>
  <c r="O31" i="58"/>
  <c r="P31" i="58"/>
  <c r="Q31" i="58"/>
  <c r="R31" i="58"/>
  <c r="S31" i="58"/>
  <c r="T31" i="58"/>
  <c r="U31" i="58"/>
  <c r="V31" i="58"/>
  <c r="W31" i="58"/>
  <c r="X31" i="58"/>
  <c r="Y31" i="58"/>
  <c r="Z31" i="58"/>
  <c r="I32" i="58"/>
  <c r="M32" i="58"/>
  <c r="N32" i="58"/>
  <c r="O32" i="58"/>
  <c r="P32" i="58"/>
  <c r="Q32" i="58"/>
  <c r="R32" i="58"/>
  <c r="S32" i="58"/>
  <c r="T32" i="58"/>
  <c r="U32" i="58"/>
  <c r="V32" i="58"/>
  <c r="W32" i="58"/>
  <c r="X32" i="58"/>
  <c r="Y32" i="58"/>
  <c r="Z32" i="58"/>
  <c r="I33" i="58"/>
  <c r="M33" i="58"/>
  <c r="N33" i="58"/>
  <c r="O33" i="58"/>
  <c r="P33" i="58"/>
  <c r="Q33" i="58"/>
  <c r="R33" i="58"/>
  <c r="S33" i="58"/>
  <c r="T33" i="58"/>
  <c r="U33" i="58"/>
  <c r="V33" i="58"/>
  <c r="W33" i="58"/>
  <c r="X33" i="58"/>
  <c r="Y33" i="58"/>
  <c r="Z33" i="58"/>
  <c r="I34" i="58"/>
  <c r="M34" i="58"/>
  <c r="N34" i="58"/>
  <c r="O34" i="58"/>
  <c r="P34" i="58"/>
  <c r="Q34" i="58"/>
  <c r="R34" i="58"/>
  <c r="S34" i="58"/>
  <c r="T34" i="58"/>
  <c r="U34" i="58"/>
  <c r="V34" i="58"/>
  <c r="W34" i="58"/>
  <c r="X34" i="58"/>
  <c r="Y34" i="58"/>
  <c r="Z34" i="58"/>
  <c r="I35" i="58"/>
  <c r="M35" i="58"/>
  <c r="N35" i="58"/>
  <c r="O35" i="58"/>
  <c r="P35" i="58"/>
  <c r="Q35" i="58"/>
  <c r="R35" i="58"/>
  <c r="S35" i="58"/>
  <c r="T35" i="58"/>
  <c r="U35" i="58"/>
  <c r="V35" i="58"/>
  <c r="W35" i="58"/>
  <c r="X35" i="58"/>
  <c r="Y35" i="58"/>
  <c r="Z35" i="58"/>
  <c r="I36" i="58"/>
  <c r="M36" i="58"/>
  <c r="N36" i="58"/>
  <c r="O36" i="58"/>
  <c r="P36" i="58"/>
  <c r="Q36" i="58"/>
  <c r="R36" i="58"/>
  <c r="S36" i="58"/>
  <c r="T36" i="58"/>
  <c r="U36" i="58"/>
  <c r="V36" i="58"/>
  <c r="W36" i="58"/>
  <c r="X36" i="58"/>
  <c r="Y36" i="58"/>
  <c r="Z36" i="58"/>
  <c r="I38" i="58"/>
  <c r="M38" i="58"/>
  <c r="N38" i="58"/>
  <c r="O38" i="58"/>
  <c r="P38" i="58"/>
  <c r="Q38" i="58"/>
  <c r="R38" i="58"/>
  <c r="S38" i="58"/>
  <c r="T38" i="58"/>
  <c r="U38" i="58"/>
  <c r="V38" i="58"/>
  <c r="W38" i="58"/>
  <c r="X38" i="58"/>
  <c r="Y38" i="58"/>
  <c r="Z38" i="58"/>
  <c r="I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I40" i="58"/>
  <c r="M40" i="58"/>
  <c r="N40" i="58"/>
  <c r="O40" i="58"/>
  <c r="P40" i="58"/>
  <c r="Q40" i="58"/>
  <c r="R40" i="58"/>
  <c r="S40" i="58"/>
  <c r="T40" i="58"/>
  <c r="U40" i="58"/>
  <c r="V40" i="58"/>
  <c r="W40" i="58"/>
  <c r="X40" i="58"/>
  <c r="Y40" i="58"/>
  <c r="Z40" i="58"/>
  <c r="I41" i="58"/>
  <c r="M41" i="58"/>
  <c r="N41" i="58"/>
  <c r="O41" i="58"/>
  <c r="P41" i="58"/>
  <c r="Q41" i="58"/>
  <c r="R41" i="58"/>
  <c r="S41" i="58"/>
  <c r="T41" i="58"/>
  <c r="U41" i="58"/>
  <c r="V41" i="58"/>
  <c r="W41" i="58"/>
  <c r="X41" i="58"/>
  <c r="Y41" i="58"/>
  <c r="Z41" i="58"/>
  <c r="I42" i="58"/>
  <c r="M42" i="58"/>
  <c r="N42" i="58"/>
  <c r="O42" i="58"/>
  <c r="P42" i="58"/>
  <c r="Q42" i="58"/>
  <c r="R42" i="58"/>
  <c r="S42" i="58"/>
  <c r="T42" i="58"/>
  <c r="U42" i="58"/>
  <c r="V42" i="58"/>
  <c r="W42" i="58"/>
  <c r="X42" i="58"/>
  <c r="Y42" i="58"/>
  <c r="Z42" i="58"/>
  <c r="I45" i="58"/>
  <c r="M45" i="58"/>
  <c r="N45" i="58"/>
  <c r="O45" i="58"/>
  <c r="P45" i="58"/>
  <c r="Q45" i="58"/>
  <c r="R45" i="58"/>
  <c r="S45" i="58"/>
  <c r="T45" i="58"/>
  <c r="U45" i="58"/>
  <c r="V45" i="58"/>
  <c r="W45" i="58"/>
  <c r="X45" i="58"/>
  <c r="Y45" i="58"/>
  <c r="Z45" i="58"/>
  <c r="C29" i="58"/>
  <c r="AC45" i="58"/>
  <c r="H17" i="58"/>
  <c r="I17" i="58"/>
  <c r="J17" i="58"/>
  <c r="L17" i="58"/>
  <c r="M17" i="58"/>
  <c r="N17" i="58"/>
  <c r="O17" i="58"/>
  <c r="O37" i="58" s="1"/>
  <c r="P17" i="58"/>
  <c r="P37" i="58" s="1"/>
  <c r="Q17" i="58"/>
  <c r="R17" i="58"/>
  <c r="S17" i="58"/>
  <c r="S37" i="58" s="1"/>
  <c r="T17" i="58"/>
  <c r="T37" i="58" s="1"/>
  <c r="U17" i="58"/>
  <c r="V17" i="58"/>
  <c r="W17" i="58"/>
  <c r="W37" i="58" s="1"/>
  <c r="X17" i="58"/>
  <c r="X37" i="58" s="1"/>
  <c r="Y17" i="58"/>
  <c r="Z17" i="58"/>
  <c r="C17" i="58"/>
  <c r="H23" i="58"/>
  <c r="I23" i="58"/>
  <c r="I24" i="58" s="1"/>
  <c r="J23" i="58"/>
  <c r="L23" i="58"/>
  <c r="M23" i="58"/>
  <c r="N23" i="58"/>
  <c r="O23" i="58"/>
  <c r="O24" i="58" s="1"/>
  <c r="O44" i="58" s="1"/>
  <c r="P23" i="58"/>
  <c r="P24" i="58" s="1"/>
  <c r="Q23" i="58"/>
  <c r="R23" i="58"/>
  <c r="R24" i="58" s="1"/>
  <c r="S23" i="58"/>
  <c r="S24" i="58" s="1"/>
  <c r="S44" i="58" s="1"/>
  <c r="T23" i="58"/>
  <c r="T24" i="58" s="1"/>
  <c r="U23" i="58"/>
  <c r="V23" i="58"/>
  <c r="V24" i="58" s="1"/>
  <c r="W23" i="58"/>
  <c r="W24" i="58" s="1"/>
  <c r="W44" i="58" s="1"/>
  <c r="X23" i="58"/>
  <c r="X24" i="58" s="1"/>
  <c r="Y23" i="58"/>
  <c r="Z23" i="58"/>
  <c r="AA23" i="58"/>
  <c r="M24" i="58"/>
  <c r="N24" i="58"/>
  <c r="U24" i="58"/>
  <c r="C23" i="58"/>
  <c r="N49" i="45"/>
  <c r="O49" i="45"/>
  <c r="P49" i="45"/>
  <c r="Q49" i="45"/>
  <c r="R49" i="45"/>
  <c r="S49" i="45"/>
  <c r="T49" i="45"/>
  <c r="U49" i="45"/>
  <c r="V49" i="45"/>
  <c r="W49" i="45"/>
  <c r="X49" i="45"/>
  <c r="Y49" i="45"/>
  <c r="Z49" i="45"/>
  <c r="AA49" i="45"/>
  <c r="N50" i="45"/>
  <c r="O50" i="45"/>
  <c r="P50" i="45"/>
  <c r="Q50" i="45"/>
  <c r="R50" i="45"/>
  <c r="S50" i="45"/>
  <c r="T50" i="45"/>
  <c r="U50" i="45"/>
  <c r="V50" i="45"/>
  <c r="W50" i="45"/>
  <c r="X50" i="45"/>
  <c r="Y50" i="45"/>
  <c r="Z50" i="45"/>
  <c r="N51" i="45"/>
  <c r="O51" i="45"/>
  <c r="P51" i="45"/>
  <c r="Q51" i="45"/>
  <c r="R51" i="45"/>
  <c r="S51" i="45"/>
  <c r="T51" i="45"/>
  <c r="U51" i="45"/>
  <c r="V51" i="45"/>
  <c r="W51" i="45"/>
  <c r="X51" i="45"/>
  <c r="Y51" i="45"/>
  <c r="Z51" i="45"/>
  <c r="N52" i="45"/>
  <c r="O52" i="45"/>
  <c r="P52" i="45"/>
  <c r="Q52" i="45"/>
  <c r="R52" i="45"/>
  <c r="S52" i="45"/>
  <c r="T52" i="45"/>
  <c r="U52" i="45"/>
  <c r="V52" i="45"/>
  <c r="W52" i="45"/>
  <c r="X52" i="45"/>
  <c r="Y52" i="45"/>
  <c r="Z52" i="45"/>
  <c r="N53" i="45"/>
  <c r="O53" i="45"/>
  <c r="P53" i="45"/>
  <c r="Q53" i="45"/>
  <c r="R53" i="45"/>
  <c r="S53" i="45"/>
  <c r="T53" i="45"/>
  <c r="U53" i="45"/>
  <c r="V53" i="45"/>
  <c r="W53" i="45"/>
  <c r="X53" i="45"/>
  <c r="Y53" i="45"/>
  <c r="Z53" i="45"/>
  <c r="N54" i="45"/>
  <c r="O54" i="45"/>
  <c r="P54" i="45"/>
  <c r="Q54" i="45"/>
  <c r="R54" i="45"/>
  <c r="S54" i="45"/>
  <c r="T54" i="45"/>
  <c r="U54" i="45"/>
  <c r="V54" i="45"/>
  <c r="W54" i="45"/>
  <c r="X54" i="45"/>
  <c r="Y54" i="45"/>
  <c r="Z54" i="45"/>
  <c r="N55" i="45"/>
  <c r="O55" i="45"/>
  <c r="P55" i="45"/>
  <c r="Q55" i="45"/>
  <c r="R55" i="45"/>
  <c r="S55" i="45"/>
  <c r="T55" i="45"/>
  <c r="U55" i="45"/>
  <c r="V55" i="45"/>
  <c r="W55" i="45"/>
  <c r="X55" i="45"/>
  <c r="Y55" i="45"/>
  <c r="Z55" i="45"/>
  <c r="N56" i="45"/>
  <c r="O56" i="45"/>
  <c r="P56" i="45"/>
  <c r="Q56" i="45"/>
  <c r="R56" i="45"/>
  <c r="S56" i="45"/>
  <c r="T56" i="45"/>
  <c r="U56" i="45"/>
  <c r="V56" i="45"/>
  <c r="W56" i="45"/>
  <c r="X56" i="45"/>
  <c r="Y56" i="45"/>
  <c r="Z56" i="45"/>
  <c r="N58" i="45"/>
  <c r="O58" i="45"/>
  <c r="P58" i="45"/>
  <c r="Q58" i="45"/>
  <c r="R58" i="45"/>
  <c r="S58" i="45"/>
  <c r="T58" i="45"/>
  <c r="U58" i="45"/>
  <c r="V58" i="45"/>
  <c r="W58" i="45"/>
  <c r="X58" i="45"/>
  <c r="Y58" i="45"/>
  <c r="Z58" i="45"/>
  <c r="N59" i="45"/>
  <c r="O59" i="45"/>
  <c r="P59" i="45"/>
  <c r="Q59" i="45"/>
  <c r="R59" i="45"/>
  <c r="S59" i="45"/>
  <c r="T59" i="45"/>
  <c r="U59" i="45"/>
  <c r="V59" i="45"/>
  <c r="W59" i="45"/>
  <c r="X59" i="45"/>
  <c r="Y59" i="45"/>
  <c r="Z59" i="45"/>
  <c r="N60" i="45"/>
  <c r="O60" i="45"/>
  <c r="P60" i="45"/>
  <c r="Q60" i="45"/>
  <c r="R60" i="45"/>
  <c r="S60" i="45"/>
  <c r="T60" i="45"/>
  <c r="U60" i="45"/>
  <c r="V60" i="45"/>
  <c r="W60" i="45"/>
  <c r="X60" i="45"/>
  <c r="Y60" i="45"/>
  <c r="Z60" i="45"/>
  <c r="N61" i="45"/>
  <c r="O61" i="45"/>
  <c r="P61" i="45"/>
  <c r="Q61" i="45"/>
  <c r="R61" i="45"/>
  <c r="S61" i="45"/>
  <c r="T61" i="45"/>
  <c r="U61" i="45"/>
  <c r="V61" i="45"/>
  <c r="W61" i="45"/>
  <c r="X61" i="45"/>
  <c r="Y61" i="45"/>
  <c r="Z61" i="45"/>
  <c r="N62" i="45"/>
  <c r="O62" i="45"/>
  <c r="P62" i="45"/>
  <c r="Q62" i="45"/>
  <c r="R62" i="45"/>
  <c r="S62" i="45"/>
  <c r="T62" i="45"/>
  <c r="U62" i="45"/>
  <c r="V62" i="45"/>
  <c r="W62" i="45"/>
  <c r="X62" i="45"/>
  <c r="Y62" i="45"/>
  <c r="Z62" i="45"/>
  <c r="N65" i="45"/>
  <c r="O65" i="45"/>
  <c r="P65" i="45"/>
  <c r="Q65" i="45"/>
  <c r="R65" i="45"/>
  <c r="S65" i="45"/>
  <c r="T65" i="45"/>
  <c r="U65" i="45"/>
  <c r="V65" i="45"/>
  <c r="W65" i="45"/>
  <c r="X65" i="45"/>
  <c r="Y65" i="45"/>
  <c r="Z65" i="45"/>
  <c r="I49" i="45"/>
  <c r="J29" i="45"/>
  <c r="M29" i="45"/>
  <c r="N29" i="45"/>
  <c r="O29" i="45"/>
  <c r="P29" i="45"/>
  <c r="Q29" i="45"/>
  <c r="R29" i="45"/>
  <c r="S29" i="45"/>
  <c r="T29" i="45"/>
  <c r="U29" i="45"/>
  <c r="V29" i="45"/>
  <c r="W29" i="45"/>
  <c r="X29" i="45"/>
  <c r="Y29" i="45"/>
  <c r="Z29" i="45"/>
  <c r="AA29" i="45"/>
  <c r="M30" i="45"/>
  <c r="N30" i="45"/>
  <c r="O30" i="45"/>
  <c r="P30" i="45"/>
  <c r="Q30" i="45"/>
  <c r="R30" i="45"/>
  <c r="S30" i="45"/>
  <c r="T30" i="45"/>
  <c r="U30" i="45"/>
  <c r="V30" i="45"/>
  <c r="W30" i="45"/>
  <c r="X30" i="45"/>
  <c r="Y30" i="45"/>
  <c r="Z30" i="45"/>
  <c r="M31" i="45"/>
  <c r="N31" i="45"/>
  <c r="O31" i="45"/>
  <c r="P31" i="45"/>
  <c r="Q31" i="45"/>
  <c r="R31" i="45"/>
  <c r="S31" i="45"/>
  <c r="T31" i="45"/>
  <c r="U31" i="45"/>
  <c r="V31" i="45"/>
  <c r="W31" i="45"/>
  <c r="X31" i="45"/>
  <c r="Y31" i="45"/>
  <c r="Z31" i="45"/>
  <c r="M32" i="45"/>
  <c r="N32" i="45"/>
  <c r="O32" i="45"/>
  <c r="P32" i="45"/>
  <c r="Q32" i="45"/>
  <c r="R32" i="45"/>
  <c r="S32" i="45"/>
  <c r="T32" i="45"/>
  <c r="U32" i="45"/>
  <c r="V32" i="45"/>
  <c r="W32" i="45"/>
  <c r="X32" i="45"/>
  <c r="Y32" i="45"/>
  <c r="Z32" i="45"/>
  <c r="M33" i="45"/>
  <c r="N33" i="45"/>
  <c r="O33" i="45"/>
  <c r="P33" i="45"/>
  <c r="Q33" i="45"/>
  <c r="R33" i="45"/>
  <c r="S33" i="45"/>
  <c r="T33" i="45"/>
  <c r="U33" i="45"/>
  <c r="V33" i="45"/>
  <c r="W33" i="45"/>
  <c r="X33" i="45"/>
  <c r="Y33" i="45"/>
  <c r="Z33" i="45"/>
  <c r="M34" i="45"/>
  <c r="N34" i="45"/>
  <c r="O34" i="45"/>
  <c r="P34" i="45"/>
  <c r="Q34" i="45"/>
  <c r="R34" i="45"/>
  <c r="S34" i="45"/>
  <c r="T34" i="45"/>
  <c r="U34" i="45"/>
  <c r="V34" i="45"/>
  <c r="W34" i="45"/>
  <c r="X34" i="45"/>
  <c r="Y34" i="45"/>
  <c r="Z34" i="45"/>
  <c r="M35" i="45"/>
  <c r="N35" i="45"/>
  <c r="O35" i="45"/>
  <c r="P35" i="45"/>
  <c r="Q35" i="45"/>
  <c r="R35" i="45"/>
  <c r="S35" i="45"/>
  <c r="T35" i="45"/>
  <c r="U35" i="45"/>
  <c r="V35" i="45"/>
  <c r="W35" i="45"/>
  <c r="X35" i="45"/>
  <c r="Y35" i="45"/>
  <c r="Z35" i="45"/>
  <c r="M36" i="45"/>
  <c r="N36" i="45"/>
  <c r="O36" i="45"/>
  <c r="P36" i="45"/>
  <c r="Q36" i="45"/>
  <c r="R36" i="45"/>
  <c r="S36" i="45"/>
  <c r="T36" i="45"/>
  <c r="U36" i="45"/>
  <c r="V36" i="45"/>
  <c r="W36" i="45"/>
  <c r="X36" i="45"/>
  <c r="Y36" i="45"/>
  <c r="Z36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M39" i="45"/>
  <c r="N39" i="45"/>
  <c r="O39" i="45"/>
  <c r="P39" i="45"/>
  <c r="Q39" i="45"/>
  <c r="R39" i="45"/>
  <c r="S39" i="45"/>
  <c r="T39" i="45"/>
  <c r="U39" i="45"/>
  <c r="V39" i="45"/>
  <c r="W39" i="45"/>
  <c r="X39" i="45"/>
  <c r="Y39" i="45"/>
  <c r="Z39" i="45"/>
  <c r="M40" i="45"/>
  <c r="N40" i="45"/>
  <c r="O40" i="45"/>
  <c r="P40" i="45"/>
  <c r="Q40" i="45"/>
  <c r="R40" i="45"/>
  <c r="S40" i="45"/>
  <c r="T40" i="45"/>
  <c r="U40" i="45"/>
  <c r="V40" i="45"/>
  <c r="W40" i="45"/>
  <c r="X40" i="45"/>
  <c r="Y40" i="45"/>
  <c r="Z40" i="45"/>
  <c r="M41" i="45"/>
  <c r="N41" i="45"/>
  <c r="O41" i="45"/>
  <c r="P41" i="45"/>
  <c r="Q41" i="45"/>
  <c r="R41" i="45"/>
  <c r="S41" i="45"/>
  <c r="T41" i="45"/>
  <c r="U41" i="45"/>
  <c r="V41" i="45"/>
  <c r="W41" i="45"/>
  <c r="X41" i="45"/>
  <c r="Y41" i="45"/>
  <c r="Z41" i="45"/>
  <c r="M42" i="45"/>
  <c r="N42" i="45"/>
  <c r="O42" i="45"/>
  <c r="P42" i="45"/>
  <c r="Q42" i="45"/>
  <c r="R42" i="45"/>
  <c r="S42" i="45"/>
  <c r="T42" i="45"/>
  <c r="U42" i="45"/>
  <c r="V42" i="45"/>
  <c r="W42" i="45"/>
  <c r="X42" i="45"/>
  <c r="Y42" i="45"/>
  <c r="Z42" i="45"/>
  <c r="M45" i="45"/>
  <c r="N45" i="45"/>
  <c r="O45" i="45"/>
  <c r="P45" i="45"/>
  <c r="Q45" i="45"/>
  <c r="R45" i="45"/>
  <c r="S45" i="45"/>
  <c r="T45" i="45"/>
  <c r="U45" i="45"/>
  <c r="V45" i="45"/>
  <c r="W45" i="45"/>
  <c r="X45" i="45"/>
  <c r="Y45" i="45"/>
  <c r="Z45" i="45"/>
  <c r="C29" i="45"/>
  <c r="I23" i="45"/>
  <c r="J23" i="45"/>
  <c r="M23" i="45"/>
  <c r="M24" i="45" s="1"/>
  <c r="N23" i="45"/>
  <c r="N24" i="45" s="1"/>
  <c r="N44" i="45" s="1"/>
  <c r="O23" i="45"/>
  <c r="O24" i="45" s="1"/>
  <c r="P23" i="45"/>
  <c r="P24" i="45" s="1"/>
  <c r="P44" i="45" s="1"/>
  <c r="Q23" i="45"/>
  <c r="Q24" i="45" s="1"/>
  <c r="R23" i="45"/>
  <c r="R24" i="45" s="1"/>
  <c r="R44" i="45" s="1"/>
  <c r="S23" i="45"/>
  <c r="S24" i="45" s="1"/>
  <c r="T23" i="45"/>
  <c r="T24" i="45" s="1"/>
  <c r="T44" i="45" s="1"/>
  <c r="U23" i="45"/>
  <c r="U24" i="45" s="1"/>
  <c r="V23" i="45"/>
  <c r="V24" i="45" s="1"/>
  <c r="V44" i="45" s="1"/>
  <c r="W23" i="45"/>
  <c r="W24" i="45" s="1"/>
  <c r="X23" i="45"/>
  <c r="X24" i="45" s="1"/>
  <c r="Y23" i="45"/>
  <c r="Z23" i="45"/>
  <c r="AA23" i="45"/>
  <c r="C23" i="45"/>
  <c r="I17" i="45"/>
  <c r="J17" i="45"/>
  <c r="L17" i="45"/>
  <c r="M17" i="45"/>
  <c r="N17" i="45"/>
  <c r="N37" i="45" s="1"/>
  <c r="O17" i="45"/>
  <c r="O37" i="45" s="1"/>
  <c r="P17" i="45"/>
  <c r="P37" i="45" s="1"/>
  <c r="Q17" i="45"/>
  <c r="R17" i="45"/>
  <c r="R37" i="45" s="1"/>
  <c r="S17" i="45"/>
  <c r="S37" i="45" s="1"/>
  <c r="T17" i="45"/>
  <c r="T37" i="45" s="1"/>
  <c r="U17" i="45"/>
  <c r="V17" i="45"/>
  <c r="V37" i="45" s="1"/>
  <c r="W17" i="45"/>
  <c r="W37" i="45" s="1"/>
  <c r="X17" i="45"/>
  <c r="X37" i="45" s="1"/>
  <c r="Y17" i="45"/>
  <c r="Z17" i="45"/>
  <c r="AA17" i="45"/>
  <c r="N49" i="22"/>
  <c r="O49" i="22"/>
  <c r="P49" i="22"/>
  <c r="Q49" i="22"/>
  <c r="R49" i="22"/>
  <c r="S49" i="22"/>
  <c r="T49" i="22"/>
  <c r="U49" i="22"/>
  <c r="V49" i="22"/>
  <c r="W49" i="22"/>
  <c r="X49" i="22"/>
  <c r="Y49" i="22"/>
  <c r="Z49" i="22"/>
  <c r="AA49" i="22"/>
  <c r="N50" i="22"/>
  <c r="O50" i="22"/>
  <c r="P50" i="22"/>
  <c r="Q50" i="22"/>
  <c r="R50" i="22"/>
  <c r="S50" i="22"/>
  <c r="T50" i="22"/>
  <c r="U50" i="22"/>
  <c r="V50" i="22"/>
  <c r="W50" i="22"/>
  <c r="X50" i="22"/>
  <c r="Y50" i="22"/>
  <c r="Z50" i="22"/>
  <c r="N51" i="22"/>
  <c r="O51" i="22"/>
  <c r="P51" i="22"/>
  <c r="Q51" i="22"/>
  <c r="R51" i="22"/>
  <c r="S51" i="22"/>
  <c r="T51" i="22"/>
  <c r="U51" i="22"/>
  <c r="V51" i="22"/>
  <c r="W51" i="22"/>
  <c r="X51" i="22"/>
  <c r="Y51" i="22"/>
  <c r="Z51" i="22"/>
  <c r="N52" i="22"/>
  <c r="O52" i="22"/>
  <c r="P52" i="22"/>
  <c r="Q52" i="22"/>
  <c r="R52" i="22"/>
  <c r="S52" i="22"/>
  <c r="T52" i="22"/>
  <c r="U52" i="22"/>
  <c r="V52" i="22"/>
  <c r="W52" i="22"/>
  <c r="X52" i="22"/>
  <c r="Y52" i="22"/>
  <c r="Z52" i="22"/>
  <c r="N53" i="22"/>
  <c r="O53" i="22"/>
  <c r="P53" i="22"/>
  <c r="Q53" i="22"/>
  <c r="R53" i="22"/>
  <c r="S53" i="22"/>
  <c r="T53" i="22"/>
  <c r="U53" i="22"/>
  <c r="V53" i="22"/>
  <c r="W53" i="22"/>
  <c r="X53" i="22"/>
  <c r="Y53" i="22"/>
  <c r="Z53" i="22"/>
  <c r="N54" i="22"/>
  <c r="O54" i="22"/>
  <c r="P54" i="22"/>
  <c r="Q54" i="22"/>
  <c r="R54" i="22"/>
  <c r="S54" i="22"/>
  <c r="T54" i="22"/>
  <c r="U54" i="22"/>
  <c r="V54" i="22"/>
  <c r="W54" i="22"/>
  <c r="X54" i="22"/>
  <c r="Y54" i="22"/>
  <c r="Z54" i="22"/>
  <c r="N55" i="22"/>
  <c r="O55" i="22"/>
  <c r="P55" i="22"/>
  <c r="Q55" i="22"/>
  <c r="R55" i="22"/>
  <c r="S55" i="22"/>
  <c r="T55" i="22"/>
  <c r="U55" i="22"/>
  <c r="V55" i="22"/>
  <c r="W55" i="22"/>
  <c r="X55" i="22"/>
  <c r="Y55" i="22"/>
  <c r="Z55" i="22"/>
  <c r="N56" i="22"/>
  <c r="O56" i="22"/>
  <c r="P56" i="22"/>
  <c r="Q56" i="22"/>
  <c r="R56" i="22"/>
  <c r="S56" i="22"/>
  <c r="T56" i="22"/>
  <c r="U56" i="22"/>
  <c r="V56" i="22"/>
  <c r="W56" i="22"/>
  <c r="X56" i="22"/>
  <c r="Y56" i="22"/>
  <c r="Z56" i="22"/>
  <c r="N57" i="22"/>
  <c r="O57" i="22"/>
  <c r="P57" i="22"/>
  <c r="Q57" i="22"/>
  <c r="R57" i="22"/>
  <c r="S57" i="22"/>
  <c r="T57" i="22"/>
  <c r="U57" i="22"/>
  <c r="V57" i="22"/>
  <c r="W57" i="22"/>
  <c r="X57" i="22"/>
  <c r="Y57" i="22"/>
  <c r="Z57" i="22"/>
  <c r="N58" i="22"/>
  <c r="O58" i="22"/>
  <c r="P58" i="22"/>
  <c r="Q58" i="22"/>
  <c r="R58" i="22"/>
  <c r="S58" i="22"/>
  <c r="T58" i="22"/>
  <c r="U58" i="22"/>
  <c r="V58" i="22"/>
  <c r="W58" i="22"/>
  <c r="X58" i="22"/>
  <c r="Y58" i="22"/>
  <c r="Z58" i="22"/>
  <c r="N59" i="22"/>
  <c r="O59" i="22"/>
  <c r="P59" i="22"/>
  <c r="Q59" i="22"/>
  <c r="R59" i="22"/>
  <c r="S59" i="22"/>
  <c r="T59" i="22"/>
  <c r="U59" i="22"/>
  <c r="V59" i="22"/>
  <c r="W59" i="22"/>
  <c r="X59" i="22"/>
  <c r="Y59" i="22"/>
  <c r="Z59" i="22"/>
  <c r="N60" i="22"/>
  <c r="O60" i="22"/>
  <c r="P60" i="22"/>
  <c r="Q60" i="22"/>
  <c r="R60" i="22"/>
  <c r="S60" i="22"/>
  <c r="T60" i="22"/>
  <c r="U60" i="22"/>
  <c r="V60" i="22"/>
  <c r="W60" i="22"/>
  <c r="X60" i="22"/>
  <c r="Y60" i="22"/>
  <c r="Z60" i="22"/>
  <c r="N61" i="22"/>
  <c r="O61" i="22"/>
  <c r="P61" i="22"/>
  <c r="Q61" i="22"/>
  <c r="R61" i="22"/>
  <c r="S61" i="22"/>
  <c r="T61" i="22"/>
  <c r="U61" i="22"/>
  <c r="V61" i="22"/>
  <c r="W61" i="22"/>
  <c r="X61" i="22"/>
  <c r="Y61" i="22"/>
  <c r="Z61" i="22"/>
  <c r="N62" i="22"/>
  <c r="O62" i="22"/>
  <c r="P62" i="22"/>
  <c r="Q62" i="22"/>
  <c r="R62" i="22"/>
  <c r="S62" i="22"/>
  <c r="T62" i="22"/>
  <c r="U62" i="22"/>
  <c r="V62" i="22"/>
  <c r="W62" i="22"/>
  <c r="X62" i="22"/>
  <c r="Y62" i="22"/>
  <c r="Z62" i="22"/>
  <c r="N64" i="22"/>
  <c r="O64" i="22"/>
  <c r="N65" i="22"/>
  <c r="O65" i="22"/>
  <c r="P65" i="22"/>
  <c r="Q65" i="22"/>
  <c r="R65" i="22"/>
  <c r="S65" i="22"/>
  <c r="T65" i="22"/>
  <c r="U65" i="22"/>
  <c r="V65" i="22"/>
  <c r="W65" i="22"/>
  <c r="X65" i="22"/>
  <c r="Y65" i="22"/>
  <c r="Z65" i="22"/>
  <c r="I49" i="22"/>
  <c r="N49" i="44"/>
  <c r="O49" i="44"/>
  <c r="P49" i="44"/>
  <c r="Q49" i="44"/>
  <c r="R49" i="44"/>
  <c r="S49" i="44"/>
  <c r="T49" i="44"/>
  <c r="U49" i="44"/>
  <c r="V49" i="44"/>
  <c r="W49" i="44"/>
  <c r="X49" i="44"/>
  <c r="Y49" i="44"/>
  <c r="Z49" i="44"/>
  <c r="AA49" i="44"/>
  <c r="N50" i="44"/>
  <c r="O50" i="44"/>
  <c r="P50" i="44"/>
  <c r="Q50" i="44"/>
  <c r="R50" i="44"/>
  <c r="S50" i="44"/>
  <c r="T50" i="44"/>
  <c r="U50" i="44"/>
  <c r="V50" i="44"/>
  <c r="W50" i="44"/>
  <c r="X50" i="44"/>
  <c r="Y50" i="44"/>
  <c r="Z50" i="44"/>
  <c r="N51" i="44"/>
  <c r="O51" i="44"/>
  <c r="P51" i="44"/>
  <c r="Q51" i="44"/>
  <c r="R51" i="44"/>
  <c r="S51" i="44"/>
  <c r="T51" i="44"/>
  <c r="U51" i="44"/>
  <c r="V51" i="44"/>
  <c r="W51" i="44"/>
  <c r="X51" i="44"/>
  <c r="Y51" i="44"/>
  <c r="Z51" i="44"/>
  <c r="N52" i="44"/>
  <c r="O52" i="44"/>
  <c r="P52" i="44"/>
  <c r="Q52" i="44"/>
  <c r="R52" i="44"/>
  <c r="S52" i="44"/>
  <c r="T52" i="44"/>
  <c r="U52" i="44"/>
  <c r="V52" i="44"/>
  <c r="W52" i="44"/>
  <c r="X52" i="44"/>
  <c r="Y52" i="44"/>
  <c r="Z52" i="44"/>
  <c r="N53" i="44"/>
  <c r="O53" i="44"/>
  <c r="P53" i="44"/>
  <c r="Q53" i="44"/>
  <c r="R53" i="44"/>
  <c r="S53" i="44"/>
  <c r="T53" i="44"/>
  <c r="U53" i="44"/>
  <c r="V53" i="44"/>
  <c r="W53" i="44"/>
  <c r="X53" i="44"/>
  <c r="Y53" i="44"/>
  <c r="Z53" i="44"/>
  <c r="N54" i="44"/>
  <c r="O54" i="44"/>
  <c r="P54" i="44"/>
  <c r="Q54" i="44"/>
  <c r="R54" i="44"/>
  <c r="S54" i="44"/>
  <c r="T54" i="44"/>
  <c r="U54" i="44"/>
  <c r="V54" i="44"/>
  <c r="W54" i="44"/>
  <c r="X54" i="44"/>
  <c r="Y54" i="44"/>
  <c r="Z54" i="44"/>
  <c r="N55" i="44"/>
  <c r="O55" i="44"/>
  <c r="P55" i="44"/>
  <c r="Q55" i="44"/>
  <c r="R55" i="44"/>
  <c r="S55" i="44"/>
  <c r="T55" i="44"/>
  <c r="U55" i="44"/>
  <c r="V55" i="44"/>
  <c r="W55" i="44"/>
  <c r="X55" i="44"/>
  <c r="Y55" i="44"/>
  <c r="Z55" i="44"/>
  <c r="N56" i="44"/>
  <c r="O56" i="44"/>
  <c r="P56" i="44"/>
  <c r="Q56" i="44"/>
  <c r="R56" i="44"/>
  <c r="S56" i="44"/>
  <c r="T56" i="44"/>
  <c r="U56" i="44"/>
  <c r="V56" i="44"/>
  <c r="W56" i="44"/>
  <c r="X56" i="44"/>
  <c r="Y56" i="44"/>
  <c r="Z56" i="44"/>
  <c r="N58" i="44"/>
  <c r="O58" i="44"/>
  <c r="P58" i="44"/>
  <c r="Q58" i="44"/>
  <c r="R58" i="44"/>
  <c r="S58" i="44"/>
  <c r="T58" i="44"/>
  <c r="U58" i="44"/>
  <c r="V58" i="44"/>
  <c r="W58" i="44"/>
  <c r="X58" i="44"/>
  <c r="Y58" i="44"/>
  <c r="Z58" i="44"/>
  <c r="N59" i="44"/>
  <c r="O59" i="44"/>
  <c r="P59" i="44"/>
  <c r="Q59" i="44"/>
  <c r="R59" i="44"/>
  <c r="S59" i="44"/>
  <c r="T59" i="44"/>
  <c r="U59" i="44"/>
  <c r="V59" i="44"/>
  <c r="W59" i="44"/>
  <c r="X59" i="44"/>
  <c r="Y59" i="44"/>
  <c r="Z59" i="44"/>
  <c r="N60" i="44"/>
  <c r="O60" i="44"/>
  <c r="P60" i="44"/>
  <c r="Q60" i="44"/>
  <c r="R60" i="44"/>
  <c r="S60" i="44"/>
  <c r="T60" i="44"/>
  <c r="U60" i="44"/>
  <c r="V60" i="44"/>
  <c r="W60" i="44"/>
  <c r="X60" i="44"/>
  <c r="Y60" i="44"/>
  <c r="Z60" i="44"/>
  <c r="N61" i="44"/>
  <c r="O61" i="44"/>
  <c r="P61" i="44"/>
  <c r="Q61" i="44"/>
  <c r="R61" i="44"/>
  <c r="S61" i="44"/>
  <c r="T61" i="44"/>
  <c r="U61" i="44"/>
  <c r="V61" i="44"/>
  <c r="W61" i="44"/>
  <c r="X61" i="44"/>
  <c r="Y61" i="44"/>
  <c r="Z61" i="44"/>
  <c r="N62" i="44"/>
  <c r="O62" i="44"/>
  <c r="P62" i="44"/>
  <c r="Q62" i="44"/>
  <c r="R62" i="44"/>
  <c r="S62" i="44"/>
  <c r="T62" i="44"/>
  <c r="U62" i="44"/>
  <c r="V62" i="44"/>
  <c r="W62" i="44"/>
  <c r="X62" i="44"/>
  <c r="Y62" i="44"/>
  <c r="Z62" i="44"/>
  <c r="N65" i="44"/>
  <c r="O65" i="44"/>
  <c r="P65" i="44"/>
  <c r="Q65" i="44"/>
  <c r="R65" i="44"/>
  <c r="S65" i="44"/>
  <c r="T65" i="44"/>
  <c r="U65" i="44"/>
  <c r="V65" i="44"/>
  <c r="W65" i="44"/>
  <c r="X65" i="44"/>
  <c r="Y65" i="44"/>
  <c r="Z65" i="44"/>
  <c r="I49" i="44"/>
  <c r="J29" i="44"/>
  <c r="M29" i="44"/>
  <c r="N29" i="44"/>
  <c r="O29" i="44"/>
  <c r="P29" i="44"/>
  <c r="Q29" i="44"/>
  <c r="R29" i="44"/>
  <c r="S29" i="44"/>
  <c r="T29" i="44"/>
  <c r="U29" i="44"/>
  <c r="V29" i="44"/>
  <c r="W29" i="44"/>
  <c r="X29" i="44"/>
  <c r="Y29" i="44"/>
  <c r="Z29" i="44"/>
  <c r="AA29" i="44"/>
  <c r="M30" i="44"/>
  <c r="N30" i="44"/>
  <c r="O30" i="44"/>
  <c r="P30" i="44"/>
  <c r="Q30" i="44"/>
  <c r="R30" i="44"/>
  <c r="S30" i="44"/>
  <c r="T30" i="44"/>
  <c r="U30" i="44"/>
  <c r="V30" i="44"/>
  <c r="W30" i="44"/>
  <c r="X30" i="44"/>
  <c r="Y30" i="44"/>
  <c r="Z30" i="44"/>
  <c r="M31" i="44"/>
  <c r="N31" i="44"/>
  <c r="O31" i="44"/>
  <c r="P31" i="44"/>
  <c r="Q31" i="44"/>
  <c r="R31" i="44"/>
  <c r="S31" i="44"/>
  <c r="T31" i="44"/>
  <c r="U31" i="44"/>
  <c r="V31" i="44"/>
  <c r="W31" i="44"/>
  <c r="X31" i="44"/>
  <c r="Y31" i="44"/>
  <c r="Z31" i="44"/>
  <c r="M32" i="44"/>
  <c r="N32" i="44"/>
  <c r="O32" i="44"/>
  <c r="P32" i="44"/>
  <c r="Q32" i="44"/>
  <c r="R32" i="44"/>
  <c r="S32" i="44"/>
  <c r="T32" i="44"/>
  <c r="U32" i="44"/>
  <c r="V32" i="44"/>
  <c r="W32" i="44"/>
  <c r="X32" i="44"/>
  <c r="Y32" i="44"/>
  <c r="Z32" i="44"/>
  <c r="M33" i="44"/>
  <c r="N33" i="44"/>
  <c r="O33" i="44"/>
  <c r="P33" i="44"/>
  <c r="Q33" i="44"/>
  <c r="R33" i="44"/>
  <c r="S33" i="44"/>
  <c r="T33" i="44"/>
  <c r="U33" i="44"/>
  <c r="V33" i="44"/>
  <c r="W33" i="44"/>
  <c r="X33" i="44"/>
  <c r="Y33" i="44"/>
  <c r="Z33" i="44"/>
  <c r="M34" i="44"/>
  <c r="N34" i="44"/>
  <c r="O34" i="44"/>
  <c r="P34" i="44"/>
  <c r="Q34" i="44"/>
  <c r="R34" i="44"/>
  <c r="S34" i="44"/>
  <c r="T34" i="44"/>
  <c r="U34" i="44"/>
  <c r="V34" i="44"/>
  <c r="W34" i="44"/>
  <c r="X34" i="44"/>
  <c r="Y34" i="44"/>
  <c r="Z34" i="44"/>
  <c r="M35" i="44"/>
  <c r="N35" i="44"/>
  <c r="O35" i="44"/>
  <c r="P35" i="44"/>
  <c r="Q35" i="44"/>
  <c r="R35" i="44"/>
  <c r="S35" i="44"/>
  <c r="T35" i="44"/>
  <c r="U35" i="44"/>
  <c r="V35" i="44"/>
  <c r="W35" i="44"/>
  <c r="X35" i="44"/>
  <c r="Y35" i="44"/>
  <c r="Z35" i="44"/>
  <c r="M36" i="44"/>
  <c r="N36" i="44"/>
  <c r="O36" i="44"/>
  <c r="P36" i="44"/>
  <c r="Q36" i="44"/>
  <c r="R36" i="44"/>
  <c r="S36" i="44"/>
  <c r="T36" i="44"/>
  <c r="U36" i="44"/>
  <c r="V36" i="44"/>
  <c r="W36" i="44"/>
  <c r="X36" i="44"/>
  <c r="Y36" i="44"/>
  <c r="Z36" i="44"/>
  <c r="M38" i="44"/>
  <c r="N38" i="44"/>
  <c r="O38" i="44"/>
  <c r="P38" i="44"/>
  <c r="Q38" i="44"/>
  <c r="R38" i="44"/>
  <c r="S38" i="44"/>
  <c r="T38" i="44"/>
  <c r="U38" i="44"/>
  <c r="V38" i="44"/>
  <c r="W38" i="44"/>
  <c r="X38" i="44"/>
  <c r="Y38" i="44"/>
  <c r="Z38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M40" i="44"/>
  <c r="N40" i="44"/>
  <c r="O40" i="44"/>
  <c r="P40" i="44"/>
  <c r="Q40" i="44"/>
  <c r="R40" i="44"/>
  <c r="S40" i="44"/>
  <c r="T40" i="44"/>
  <c r="U40" i="44"/>
  <c r="V40" i="44"/>
  <c r="W40" i="44"/>
  <c r="X40" i="44"/>
  <c r="Y40" i="44"/>
  <c r="Z40" i="44"/>
  <c r="M41" i="44"/>
  <c r="N41" i="44"/>
  <c r="O41" i="44"/>
  <c r="P41" i="44"/>
  <c r="Q41" i="44"/>
  <c r="R41" i="44"/>
  <c r="S41" i="44"/>
  <c r="T41" i="44"/>
  <c r="U41" i="44"/>
  <c r="V41" i="44"/>
  <c r="W41" i="44"/>
  <c r="X41" i="44"/>
  <c r="Y41" i="44"/>
  <c r="Z41" i="44"/>
  <c r="M42" i="44"/>
  <c r="N42" i="44"/>
  <c r="O42" i="44"/>
  <c r="P42" i="44"/>
  <c r="Q42" i="44"/>
  <c r="R42" i="44"/>
  <c r="S42" i="44"/>
  <c r="T42" i="44"/>
  <c r="U42" i="44"/>
  <c r="V42" i="44"/>
  <c r="W42" i="44"/>
  <c r="X42" i="44"/>
  <c r="Y42" i="44"/>
  <c r="Z42" i="44"/>
  <c r="M45" i="44"/>
  <c r="N45" i="44"/>
  <c r="O45" i="44"/>
  <c r="P45" i="44"/>
  <c r="Q45" i="44"/>
  <c r="R45" i="44"/>
  <c r="S45" i="44"/>
  <c r="T45" i="44"/>
  <c r="U45" i="44"/>
  <c r="V45" i="44"/>
  <c r="W45" i="44"/>
  <c r="X45" i="44"/>
  <c r="Y45" i="44"/>
  <c r="Z45" i="44"/>
  <c r="C29" i="44"/>
  <c r="H23" i="44"/>
  <c r="H24" i="44" s="1"/>
  <c r="I23" i="44"/>
  <c r="I43" i="44" s="1"/>
  <c r="J23" i="44"/>
  <c r="M23" i="44"/>
  <c r="M63" i="44" s="1"/>
  <c r="N23" i="44"/>
  <c r="N24" i="44" s="1"/>
  <c r="N44" i="44" s="1"/>
  <c r="O23" i="44"/>
  <c r="O24" i="44" s="1"/>
  <c r="P23" i="44"/>
  <c r="P24" i="44" s="1"/>
  <c r="P44" i="44" s="1"/>
  <c r="Q23" i="44"/>
  <c r="Q43" i="44" s="1"/>
  <c r="R23" i="44"/>
  <c r="R24" i="44" s="1"/>
  <c r="R44" i="44" s="1"/>
  <c r="S23" i="44"/>
  <c r="S24" i="44" s="1"/>
  <c r="T23" i="44"/>
  <c r="T24" i="44" s="1"/>
  <c r="T44" i="44" s="1"/>
  <c r="U23" i="44"/>
  <c r="U24" i="44" s="1"/>
  <c r="V23" i="44"/>
  <c r="V24" i="44" s="1"/>
  <c r="V44" i="44" s="1"/>
  <c r="W23" i="44"/>
  <c r="W24" i="44" s="1"/>
  <c r="X23" i="44"/>
  <c r="X24" i="44" s="1"/>
  <c r="Y23" i="44"/>
  <c r="Y43" i="44" s="1"/>
  <c r="Z23" i="44"/>
  <c r="AA23" i="44"/>
  <c r="M24" i="44"/>
  <c r="C23" i="44"/>
  <c r="H17" i="44"/>
  <c r="I17" i="44"/>
  <c r="I37" i="44" s="1"/>
  <c r="J17" i="44"/>
  <c r="L17" i="44"/>
  <c r="M17" i="44"/>
  <c r="N17" i="44"/>
  <c r="N37" i="44" s="1"/>
  <c r="O17" i="44"/>
  <c r="O37" i="44" s="1"/>
  <c r="P17" i="44"/>
  <c r="P37" i="44" s="1"/>
  <c r="Q17" i="44"/>
  <c r="R17" i="44"/>
  <c r="R37" i="44" s="1"/>
  <c r="S17" i="44"/>
  <c r="S37" i="44" s="1"/>
  <c r="T17" i="44"/>
  <c r="T37" i="44" s="1"/>
  <c r="U17" i="44"/>
  <c r="V17" i="44"/>
  <c r="V37" i="44" s="1"/>
  <c r="W17" i="44"/>
  <c r="W37" i="44" s="1"/>
  <c r="X17" i="44"/>
  <c r="X37" i="44" s="1"/>
  <c r="Y17" i="44"/>
  <c r="Z17" i="44"/>
  <c r="AA17" i="44"/>
  <c r="C17" i="44"/>
  <c r="N49" i="39"/>
  <c r="O49" i="39"/>
  <c r="P49" i="39"/>
  <c r="Q49" i="39"/>
  <c r="R49" i="39"/>
  <c r="S49" i="39"/>
  <c r="T49" i="39"/>
  <c r="U49" i="39"/>
  <c r="V49" i="39"/>
  <c r="W49" i="39"/>
  <c r="X49" i="39"/>
  <c r="Y49" i="39"/>
  <c r="Z49" i="39"/>
  <c r="AA49" i="39"/>
  <c r="N50" i="39"/>
  <c r="O50" i="39"/>
  <c r="P50" i="39"/>
  <c r="Q50" i="39"/>
  <c r="R50" i="39"/>
  <c r="S50" i="39"/>
  <c r="T50" i="39"/>
  <c r="U50" i="39"/>
  <c r="V50" i="39"/>
  <c r="W50" i="39"/>
  <c r="X50" i="39"/>
  <c r="Y50" i="39"/>
  <c r="Z50" i="39"/>
  <c r="N51" i="39"/>
  <c r="O51" i="39"/>
  <c r="P51" i="39"/>
  <c r="Q51" i="39"/>
  <c r="R51" i="39"/>
  <c r="S51" i="39"/>
  <c r="T51" i="39"/>
  <c r="U51" i="39"/>
  <c r="V51" i="39"/>
  <c r="W51" i="39"/>
  <c r="X51" i="39"/>
  <c r="Y51" i="39"/>
  <c r="Z51" i="39"/>
  <c r="N52" i="39"/>
  <c r="O52" i="39"/>
  <c r="P52" i="39"/>
  <c r="Q52" i="39"/>
  <c r="R52" i="39"/>
  <c r="S52" i="39"/>
  <c r="T52" i="39"/>
  <c r="U52" i="39"/>
  <c r="V52" i="39"/>
  <c r="W52" i="39"/>
  <c r="X52" i="39"/>
  <c r="Y52" i="39"/>
  <c r="Z52" i="39"/>
  <c r="N53" i="39"/>
  <c r="O53" i="39"/>
  <c r="P53" i="39"/>
  <c r="Q53" i="39"/>
  <c r="R53" i="39"/>
  <c r="S53" i="39"/>
  <c r="T53" i="39"/>
  <c r="U53" i="39"/>
  <c r="V53" i="39"/>
  <c r="W53" i="39"/>
  <c r="X53" i="39"/>
  <c r="Y53" i="39"/>
  <c r="Z53" i="39"/>
  <c r="N54" i="39"/>
  <c r="O54" i="39"/>
  <c r="P54" i="39"/>
  <c r="Q54" i="39"/>
  <c r="R54" i="39"/>
  <c r="S54" i="39"/>
  <c r="T54" i="39"/>
  <c r="U54" i="39"/>
  <c r="V54" i="39"/>
  <c r="W54" i="39"/>
  <c r="X54" i="39"/>
  <c r="Y54" i="39"/>
  <c r="Z54" i="39"/>
  <c r="N55" i="39"/>
  <c r="O55" i="39"/>
  <c r="P55" i="39"/>
  <c r="Q55" i="39"/>
  <c r="R55" i="39"/>
  <c r="S55" i="39"/>
  <c r="T55" i="39"/>
  <c r="U55" i="39"/>
  <c r="V55" i="39"/>
  <c r="W55" i="39"/>
  <c r="X55" i="39"/>
  <c r="Y55" i="39"/>
  <c r="Z55" i="39"/>
  <c r="N56" i="39"/>
  <c r="O56" i="39"/>
  <c r="P56" i="39"/>
  <c r="Q56" i="39"/>
  <c r="R56" i="39"/>
  <c r="S56" i="39"/>
  <c r="T56" i="39"/>
  <c r="U56" i="39"/>
  <c r="V56" i="39"/>
  <c r="W56" i="39"/>
  <c r="X56" i="39"/>
  <c r="Y56" i="39"/>
  <c r="Z56" i="39"/>
  <c r="N57" i="39"/>
  <c r="O57" i="39"/>
  <c r="P57" i="39"/>
  <c r="Q57" i="39"/>
  <c r="R57" i="39"/>
  <c r="S57" i="39"/>
  <c r="T57" i="39"/>
  <c r="U57" i="39"/>
  <c r="V57" i="39"/>
  <c r="W57" i="39"/>
  <c r="X57" i="39"/>
  <c r="Y57" i="39"/>
  <c r="Z57" i="39"/>
  <c r="N59" i="39"/>
  <c r="O59" i="39"/>
  <c r="P59" i="39"/>
  <c r="Q59" i="39"/>
  <c r="R59" i="39"/>
  <c r="S59" i="39"/>
  <c r="T59" i="39"/>
  <c r="U59" i="39"/>
  <c r="V59" i="39"/>
  <c r="W59" i="39"/>
  <c r="X59" i="39"/>
  <c r="Y59" i="39"/>
  <c r="Z59" i="39"/>
  <c r="N60" i="39"/>
  <c r="O60" i="39"/>
  <c r="P60" i="39"/>
  <c r="Q60" i="39"/>
  <c r="R60" i="39"/>
  <c r="S60" i="39"/>
  <c r="T60" i="39"/>
  <c r="U60" i="39"/>
  <c r="V60" i="39"/>
  <c r="W60" i="39"/>
  <c r="X60" i="39"/>
  <c r="Y60" i="39"/>
  <c r="Z60" i="39"/>
  <c r="N61" i="39"/>
  <c r="O61" i="39"/>
  <c r="P61" i="39"/>
  <c r="Q61" i="39"/>
  <c r="R61" i="39"/>
  <c r="S61" i="39"/>
  <c r="T61" i="39"/>
  <c r="U61" i="39"/>
  <c r="V61" i="39"/>
  <c r="W61" i="39"/>
  <c r="X61" i="39"/>
  <c r="Y61" i="39"/>
  <c r="Z61" i="39"/>
  <c r="N62" i="39"/>
  <c r="O62" i="39"/>
  <c r="P62" i="39"/>
  <c r="Q62" i="39"/>
  <c r="R62" i="39"/>
  <c r="S62" i="39"/>
  <c r="T62" i="39"/>
  <c r="U62" i="39"/>
  <c r="V62" i="39"/>
  <c r="W62" i="39"/>
  <c r="X62" i="39"/>
  <c r="Y62" i="39"/>
  <c r="Z62" i="39"/>
  <c r="N65" i="39"/>
  <c r="O65" i="39"/>
  <c r="P65" i="39"/>
  <c r="Q65" i="39"/>
  <c r="R65" i="39"/>
  <c r="S65" i="39"/>
  <c r="T65" i="39"/>
  <c r="U65" i="39"/>
  <c r="V65" i="39"/>
  <c r="W65" i="39"/>
  <c r="X65" i="39"/>
  <c r="Y65" i="39"/>
  <c r="Z65" i="39"/>
  <c r="J29" i="39"/>
  <c r="M29" i="39"/>
  <c r="N29" i="39"/>
  <c r="O29" i="39"/>
  <c r="P29" i="39"/>
  <c r="Q29" i="39"/>
  <c r="R29" i="39"/>
  <c r="S29" i="39"/>
  <c r="T29" i="39"/>
  <c r="U29" i="39"/>
  <c r="V29" i="39"/>
  <c r="W29" i="39"/>
  <c r="X29" i="39"/>
  <c r="Y29" i="39"/>
  <c r="Z29" i="39"/>
  <c r="AA29" i="39"/>
  <c r="J30" i="39"/>
  <c r="M30" i="39"/>
  <c r="N30" i="39"/>
  <c r="O30" i="39"/>
  <c r="P30" i="39"/>
  <c r="Q30" i="39"/>
  <c r="R30" i="39"/>
  <c r="S30" i="39"/>
  <c r="T30" i="39"/>
  <c r="U30" i="39"/>
  <c r="V30" i="39"/>
  <c r="W30" i="39"/>
  <c r="X30" i="39"/>
  <c r="Y30" i="39"/>
  <c r="Z30" i="39"/>
  <c r="J31" i="39"/>
  <c r="M31" i="39"/>
  <c r="N31" i="39"/>
  <c r="O31" i="39"/>
  <c r="P31" i="39"/>
  <c r="Q31" i="39"/>
  <c r="R31" i="39"/>
  <c r="S31" i="39"/>
  <c r="T31" i="39"/>
  <c r="U31" i="39"/>
  <c r="V31" i="39"/>
  <c r="W31" i="39"/>
  <c r="X31" i="39"/>
  <c r="Y31" i="39"/>
  <c r="Z31" i="39"/>
  <c r="J32" i="39"/>
  <c r="M32" i="39"/>
  <c r="N32" i="39"/>
  <c r="O32" i="39"/>
  <c r="P32" i="39"/>
  <c r="Q32" i="39"/>
  <c r="R32" i="39"/>
  <c r="S32" i="39"/>
  <c r="T32" i="39"/>
  <c r="U32" i="39"/>
  <c r="V32" i="39"/>
  <c r="W32" i="39"/>
  <c r="X32" i="39"/>
  <c r="Y32" i="39"/>
  <c r="Z32" i="39"/>
  <c r="J33" i="39"/>
  <c r="M33" i="39"/>
  <c r="N33" i="39"/>
  <c r="O33" i="39"/>
  <c r="P33" i="39"/>
  <c r="Q33" i="39"/>
  <c r="R33" i="39"/>
  <c r="S33" i="39"/>
  <c r="T33" i="39"/>
  <c r="U33" i="39"/>
  <c r="V33" i="39"/>
  <c r="W33" i="39"/>
  <c r="X33" i="39"/>
  <c r="Y33" i="39"/>
  <c r="Z33" i="39"/>
  <c r="J34" i="39"/>
  <c r="M34" i="39"/>
  <c r="N34" i="39"/>
  <c r="O34" i="39"/>
  <c r="P34" i="39"/>
  <c r="Q34" i="39"/>
  <c r="R34" i="39"/>
  <c r="S34" i="39"/>
  <c r="T34" i="39"/>
  <c r="U34" i="39"/>
  <c r="V34" i="39"/>
  <c r="W34" i="39"/>
  <c r="X34" i="39"/>
  <c r="Y34" i="39"/>
  <c r="Z34" i="39"/>
  <c r="J35" i="39"/>
  <c r="M35" i="39"/>
  <c r="N35" i="39"/>
  <c r="O35" i="39"/>
  <c r="P35" i="39"/>
  <c r="Q35" i="39"/>
  <c r="R35" i="39"/>
  <c r="S35" i="39"/>
  <c r="T35" i="39"/>
  <c r="U35" i="39"/>
  <c r="V35" i="39"/>
  <c r="W35" i="39"/>
  <c r="X35" i="39"/>
  <c r="Y35" i="39"/>
  <c r="Z35" i="39"/>
  <c r="J36" i="39"/>
  <c r="M36" i="39"/>
  <c r="N36" i="39"/>
  <c r="O36" i="39"/>
  <c r="P36" i="39"/>
  <c r="Q36" i="39"/>
  <c r="R36" i="39"/>
  <c r="S36" i="39"/>
  <c r="T36" i="39"/>
  <c r="U36" i="39"/>
  <c r="V36" i="39"/>
  <c r="W36" i="39"/>
  <c r="X36" i="39"/>
  <c r="Y36" i="39"/>
  <c r="Z36" i="39"/>
  <c r="J37" i="39"/>
  <c r="M37" i="39"/>
  <c r="N37" i="39"/>
  <c r="O37" i="39"/>
  <c r="P37" i="39"/>
  <c r="Q37" i="39"/>
  <c r="R37" i="39"/>
  <c r="S37" i="39"/>
  <c r="T37" i="39"/>
  <c r="U37" i="39"/>
  <c r="V37" i="39"/>
  <c r="W37" i="39"/>
  <c r="X37" i="39"/>
  <c r="Y37" i="39"/>
  <c r="Z37" i="39"/>
  <c r="J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J40" i="39"/>
  <c r="M40" i="39"/>
  <c r="N40" i="39"/>
  <c r="O40" i="39"/>
  <c r="P40" i="39"/>
  <c r="Q40" i="39"/>
  <c r="R40" i="39"/>
  <c r="S40" i="39"/>
  <c r="T40" i="39"/>
  <c r="U40" i="39"/>
  <c r="V40" i="39"/>
  <c r="W40" i="39"/>
  <c r="X40" i="39"/>
  <c r="Y40" i="39"/>
  <c r="Z40" i="39"/>
  <c r="J41" i="39"/>
  <c r="M41" i="39"/>
  <c r="N41" i="39"/>
  <c r="O41" i="39"/>
  <c r="P41" i="39"/>
  <c r="Q41" i="39"/>
  <c r="R41" i="39"/>
  <c r="S41" i="39"/>
  <c r="T41" i="39"/>
  <c r="U41" i="39"/>
  <c r="V41" i="39"/>
  <c r="W41" i="39"/>
  <c r="X41" i="39"/>
  <c r="Y41" i="39"/>
  <c r="Z41" i="39"/>
  <c r="J42" i="39"/>
  <c r="M42" i="39"/>
  <c r="N42" i="39"/>
  <c r="O42" i="39"/>
  <c r="P42" i="39"/>
  <c r="Q42" i="39"/>
  <c r="R42" i="39"/>
  <c r="S42" i="39"/>
  <c r="T42" i="39"/>
  <c r="U42" i="39"/>
  <c r="V42" i="39"/>
  <c r="W42" i="39"/>
  <c r="X42" i="39"/>
  <c r="Y42" i="39"/>
  <c r="Z42" i="39"/>
  <c r="J45" i="39"/>
  <c r="M45" i="39"/>
  <c r="N45" i="39"/>
  <c r="O45" i="39"/>
  <c r="P45" i="39"/>
  <c r="Q45" i="39"/>
  <c r="R45" i="39"/>
  <c r="S45" i="39"/>
  <c r="T45" i="39"/>
  <c r="U45" i="39"/>
  <c r="V45" i="39"/>
  <c r="W45" i="39"/>
  <c r="X45" i="39"/>
  <c r="Y45" i="39"/>
  <c r="Z45" i="39"/>
  <c r="C29" i="39"/>
  <c r="I49" i="39"/>
  <c r="I23" i="39"/>
  <c r="J23" i="39"/>
  <c r="L23" i="39"/>
  <c r="M23" i="39"/>
  <c r="M24" i="39" s="1"/>
  <c r="M44" i="39" s="1"/>
  <c r="N23" i="39"/>
  <c r="N24" i="39" s="1"/>
  <c r="N44" i="39" s="1"/>
  <c r="O23" i="39"/>
  <c r="O24" i="39" s="1"/>
  <c r="P23" i="39"/>
  <c r="P24" i="39" s="1"/>
  <c r="P44" i="39" s="1"/>
  <c r="Q23" i="39"/>
  <c r="Q24" i="39" s="1"/>
  <c r="Q44" i="39" s="1"/>
  <c r="R23" i="39"/>
  <c r="R24" i="39" s="1"/>
  <c r="R44" i="39" s="1"/>
  <c r="S23" i="39"/>
  <c r="S24" i="39" s="1"/>
  <c r="T23" i="39"/>
  <c r="T24" i="39" s="1"/>
  <c r="T44" i="39" s="1"/>
  <c r="U23" i="39"/>
  <c r="U24" i="39" s="1"/>
  <c r="U44" i="39" s="1"/>
  <c r="V23" i="39"/>
  <c r="V24" i="39" s="1"/>
  <c r="V44" i="39" s="1"/>
  <c r="W23" i="39"/>
  <c r="W24" i="39" s="1"/>
  <c r="X23" i="39"/>
  <c r="X24" i="39" s="1"/>
  <c r="X44" i="39" s="1"/>
  <c r="Y23" i="39"/>
  <c r="Y24" i="39" s="1"/>
  <c r="Y44" i="39" s="1"/>
  <c r="Z23" i="39"/>
  <c r="AA23" i="39"/>
  <c r="C23" i="39"/>
  <c r="H18" i="39"/>
  <c r="I18" i="39"/>
  <c r="I38" i="39" s="1"/>
  <c r="J18" i="39"/>
  <c r="L18" i="39"/>
  <c r="M18" i="39"/>
  <c r="M38" i="39" s="1"/>
  <c r="N18" i="39"/>
  <c r="N38" i="39" s="1"/>
  <c r="O18" i="39"/>
  <c r="P18" i="39"/>
  <c r="P38" i="39" s="1"/>
  <c r="Q18" i="39"/>
  <c r="Q38" i="39" s="1"/>
  <c r="R18" i="39"/>
  <c r="R38" i="39" s="1"/>
  <c r="S18" i="39"/>
  <c r="T18" i="39"/>
  <c r="T38" i="39" s="1"/>
  <c r="U18" i="39"/>
  <c r="U38" i="39" s="1"/>
  <c r="V18" i="39"/>
  <c r="V38" i="39" s="1"/>
  <c r="W18" i="39"/>
  <c r="X18" i="39"/>
  <c r="X38" i="39" s="1"/>
  <c r="Y18" i="39"/>
  <c r="Y38" i="39" s="1"/>
  <c r="Z18" i="39"/>
  <c r="AA18" i="39"/>
  <c r="C18" i="39"/>
  <c r="N49" i="43"/>
  <c r="O49" i="43"/>
  <c r="P49" i="43"/>
  <c r="Q49" i="43"/>
  <c r="R49" i="43"/>
  <c r="S49" i="43"/>
  <c r="T49" i="43"/>
  <c r="U49" i="43"/>
  <c r="V49" i="43"/>
  <c r="W49" i="43"/>
  <c r="X49" i="43"/>
  <c r="Y49" i="43"/>
  <c r="N50" i="43"/>
  <c r="O50" i="43"/>
  <c r="P50" i="43"/>
  <c r="Q50" i="43"/>
  <c r="R50" i="43"/>
  <c r="S50" i="43"/>
  <c r="T50" i="43"/>
  <c r="U50" i="43"/>
  <c r="V50" i="43"/>
  <c r="W50" i="43"/>
  <c r="X50" i="43"/>
  <c r="N51" i="43"/>
  <c r="O51" i="43"/>
  <c r="P51" i="43"/>
  <c r="Q51" i="43"/>
  <c r="R51" i="43"/>
  <c r="S51" i="43"/>
  <c r="T51" i="43"/>
  <c r="U51" i="43"/>
  <c r="V51" i="43"/>
  <c r="W51" i="43"/>
  <c r="X51" i="43"/>
  <c r="N52" i="43"/>
  <c r="O52" i="43"/>
  <c r="P52" i="43"/>
  <c r="Q52" i="43"/>
  <c r="R52" i="43"/>
  <c r="S52" i="43"/>
  <c r="T52" i="43"/>
  <c r="U52" i="43"/>
  <c r="V52" i="43"/>
  <c r="W52" i="43"/>
  <c r="X52" i="43"/>
  <c r="N53" i="43"/>
  <c r="O53" i="43"/>
  <c r="P53" i="43"/>
  <c r="Q53" i="43"/>
  <c r="R53" i="43"/>
  <c r="S53" i="43"/>
  <c r="T53" i="43"/>
  <c r="U53" i="43"/>
  <c r="V53" i="43"/>
  <c r="W53" i="43"/>
  <c r="X53" i="43"/>
  <c r="N54" i="43"/>
  <c r="O54" i="43"/>
  <c r="P54" i="43"/>
  <c r="Q54" i="43"/>
  <c r="R54" i="43"/>
  <c r="S54" i="43"/>
  <c r="T54" i="43"/>
  <c r="U54" i="43"/>
  <c r="V54" i="43"/>
  <c r="W54" i="43"/>
  <c r="X54" i="43"/>
  <c r="N55" i="43"/>
  <c r="O55" i="43"/>
  <c r="P55" i="43"/>
  <c r="Q55" i="43"/>
  <c r="R55" i="43"/>
  <c r="S55" i="43"/>
  <c r="T55" i="43"/>
  <c r="U55" i="43"/>
  <c r="V55" i="43"/>
  <c r="W55" i="43"/>
  <c r="X55" i="43"/>
  <c r="N56" i="43"/>
  <c r="O56" i="43"/>
  <c r="P56" i="43"/>
  <c r="Q56" i="43"/>
  <c r="R56" i="43"/>
  <c r="S56" i="43"/>
  <c r="T56" i="43"/>
  <c r="U56" i="43"/>
  <c r="V56" i="43"/>
  <c r="W56" i="43"/>
  <c r="X56" i="43"/>
  <c r="N58" i="43"/>
  <c r="O58" i="43"/>
  <c r="P58" i="43"/>
  <c r="Q58" i="43"/>
  <c r="R58" i="43"/>
  <c r="S58" i="43"/>
  <c r="T58" i="43"/>
  <c r="U58" i="43"/>
  <c r="V58" i="43"/>
  <c r="W58" i="43"/>
  <c r="X58" i="43"/>
  <c r="N59" i="43"/>
  <c r="O59" i="43"/>
  <c r="P59" i="43"/>
  <c r="Q59" i="43"/>
  <c r="R59" i="43"/>
  <c r="S59" i="43"/>
  <c r="T59" i="43"/>
  <c r="U59" i="43"/>
  <c r="V59" i="43"/>
  <c r="W59" i="43"/>
  <c r="X59" i="43"/>
  <c r="N60" i="43"/>
  <c r="O60" i="43"/>
  <c r="P60" i="43"/>
  <c r="Q60" i="43"/>
  <c r="R60" i="43"/>
  <c r="S60" i="43"/>
  <c r="T60" i="43"/>
  <c r="U60" i="43"/>
  <c r="V60" i="43"/>
  <c r="W60" i="43"/>
  <c r="X60" i="43"/>
  <c r="N61" i="43"/>
  <c r="O61" i="43"/>
  <c r="P61" i="43"/>
  <c r="Q61" i="43"/>
  <c r="R61" i="43"/>
  <c r="S61" i="43"/>
  <c r="T61" i="43"/>
  <c r="U61" i="43"/>
  <c r="V61" i="43"/>
  <c r="W61" i="43"/>
  <c r="X61" i="43"/>
  <c r="N62" i="43"/>
  <c r="O62" i="43"/>
  <c r="P62" i="43"/>
  <c r="Q62" i="43"/>
  <c r="R62" i="43"/>
  <c r="S62" i="43"/>
  <c r="T62" i="43"/>
  <c r="U62" i="43"/>
  <c r="V62" i="43"/>
  <c r="W62" i="43"/>
  <c r="X62" i="43"/>
  <c r="N65" i="43"/>
  <c r="O65" i="43"/>
  <c r="P65" i="43"/>
  <c r="Q65" i="43"/>
  <c r="R65" i="43"/>
  <c r="S65" i="43"/>
  <c r="T65" i="43"/>
  <c r="U65" i="43"/>
  <c r="V65" i="43"/>
  <c r="W65" i="43"/>
  <c r="X65" i="43"/>
  <c r="I49" i="43"/>
  <c r="J29" i="43"/>
  <c r="L29" i="43"/>
  <c r="M29" i="43"/>
  <c r="N29" i="43"/>
  <c r="O29" i="43"/>
  <c r="P29" i="43"/>
  <c r="Q29" i="43"/>
  <c r="R29" i="43"/>
  <c r="S29" i="43"/>
  <c r="T29" i="43"/>
  <c r="U29" i="43"/>
  <c r="V29" i="43"/>
  <c r="W29" i="43"/>
  <c r="X29" i="43"/>
  <c r="Y29" i="43"/>
  <c r="Z29" i="43"/>
  <c r="AA29" i="43"/>
  <c r="J30" i="43"/>
  <c r="L30" i="43"/>
  <c r="M30" i="43"/>
  <c r="N30" i="43"/>
  <c r="O30" i="43"/>
  <c r="P30" i="43"/>
  <c r="Q30" i="43"/>
  <c r="R30" i="43"/>
  <c r="S30" i="43"/>
  <c r="T30" i="43"/>
  <c r="U30" i="43"/>
  <c r="V30" i="43"/>
  <c r="W30" i="43"/>
  <c r="X30" i="43"/>
  <c r="Y30" i="43"/>
  <c r="Z30" i="43"/>
  <c r="J31" i="43"/>
  <c r="L31" i="43"/>
  <c r="M31" i="43"/>
  <c r="N31" i="43"/>
  <c r="O31" i="43"/>
  <c r="P31" i="43"/>
  <c r="Q31" i="43"/>
  <c r="R31" i="43"/>
  <c r="S31" i="43"/>
  <c r="T31" i="43"/>
  <c r="U31" i="43"/>
  <c r="V31" i="43"/>
  <c r="W31" i="43"/>
  <c r="X31" i="43"/>
  <c r="Y31" i="43"/>
  <c r="Z31" i="43"/>
  <c r="J32" i="43"/>
  <c r="L32" i="43"/>
  <c r="M32" i="43"/>
  <c r="N32" i="43"/>
  <c r="O32" i="43"/>
  <c r="P32" i="43"/>
  <c r="Q32" i="43"/>
  <c r="R32" i="43"/>
  <c r="S32" i="43"/>
  <c r="T32" i="43"/>
  <c r="U32" i="43"/>
  <c r="V32" i="43"/>
  <c r="W32" i="43"/>
  <c r="X32" i="43"/>
  <c r="Y32" i="43"/>
  <c r="Z32" i="43"/>
  <c r="J33" i="43"/>
  <c r="L33" i="43"/>
  <c r="M33" i="43"/>
  <c r="N33" i="43"/>
  <c r="O33" i="43"/>
  <c r="P33" i="43"/>
  <c r="Q33" i="43"/>
  <c r="R33" i="43"/>
  <c r="S33" i="43"/>
  <c r="T33" i="43"/>
  <c r="U33" i="43"/>
  <c r="V33" i="43"/>
  <c r="W33" i="43"/>
  <c r="X33" i="43"/>
  <c r="Y33" i="43"/>
  <c r="Z33" i="43"/>
  <c r="J34" i="43"/>
  <c r="L34" i="43"/>
  <c r="M34" i="43"/>
  <c r="N34" i="43"/>
  <c r="O34" i="43"/>
  <c r="P34" i="43"/>
  <c r="Q34" i="43"/>
  <c r="R34" i="43"/>
  <c r="S34" i="43"/>
  <c r="T34" i="43"/>
  <c r="U34" i="43"/>
  <c r="V34" i="43"/>
  <c r="W34" i="43"/>
  <c r="X34" i="43"/>
  <c r="Y34" i="43"/>
  <c r="Z34" i="43"/>
  <c r="J35" i="43"/>
  <c r="L35" i="43"/>
  <c r="M35" i="43"/>
  <c r="N35" i="43"/>
  <c r="O35" i="43"/>
  <c r="P35" i="43"/>
  <c r="Q35" i="43"/>
  <c r="R35" i="43"/>
  <c r="S35" i="43"/>
  <c r="T35" i="43"/>
  <c r="U35" i="43"/>
  <c r="V35" i="43"/>
  <c r="W35" i="43"/>
  <c r="X35" i="43"/>
  <c r="Y35" i="43"/>
  <c r="Z35" i="43"/>
  <c r="J36" i="43"/>
  <c r="L36" i="43"/>
  <c r="M36" i="43"/>
  <c r="N36" i="43"/>
  <c r="O36" i="43"/>
  <c r="P36" i="43"/>
  <c r="Q36" i="43"/>
  <c r="R36" i="43"/>
  <c r="S36" i="43"/>
  <c r="T36" i="43"/>
  <c r="U36" i="43"/>
  <c r="V36" i="43"/>
  <c r="W36" i="43"/>
  <c r="X36" i="43"/>
  <c r="Y36" i="43"/>
  <c r="Z36" i="43"/>
  <c r="J38" i="43"/>
  <c r="L38" i="43"/>
  <c r="M38" i="43"/>
  <c r="N38" i="43"/>
  <c r="O38" i="43"/>
  <c r="P38" i="43"/>
  <c r="Q38" i="43"/>
  <c r="R38" i="43"/>
  <c r="S38" i="43"/>
  <c r="T38" i="43"/>
  <c r="U38" i="43"/>
  <c r="V38" i="43"/>
  <c r="W38" i="43"/>
  <c r="X38" i="43"/>
  <c r="Y38" i="43"/>
  <c r="Z38" i="43"/>
  <c r="J39" i="43"/>
  <c r="L39" i="43"/>
  <c r="M39" i="43"/>
  <c r="N39" i="43"/>
  <c r="O39" i="43"/>
  <c r="P39" i="43"/>
  <c r="Q39" i="43"/>
  <c r="R39" i="43"/>
  <c r="S39" i="43"/>
  <c r="T39" i="43"/>
  <c r="U39" i="43"/>
  <c r="V39" i="43"/>
  <c r="W39" i="43"/>
  <c r="X39" i="43"/>
  <c r="Y39" i="43"/>
  <c r="Z39" i="43"/>
  <c r="J40" i="43"/>
  <c r="L40" i="43"/>
  <c r="M40" i="43"/>
  <c r="N40" i="43"/>
  <c r="O40" i="43"/>
  <c r="P40" i="43"/>
  <c r="Q40" i="43"/>
  <c r="R40" i="43"/>
  <c r="S40" i="43"/>
  <c r="T40" i="43"/>
  <c r="U40" i="43"/>
  <c r="V40" i="43"/>
  <c r="W40" i="43"/>
  <c r="X40" i="43"/>
  <c r="Y40" i="43"/>
  <c r="Z40" i="43"/>
  <c r="J41" i="43"/>
  <c r="L41" i="43"/>
  <c r="M41" i="43"/>
  <c r="N41" i="43"/>
  <c r="O41" i="43"/>
  <c r="P41" i="43"/>
  <c r="Q41" i="43"/>
  <c r="R41" i="43"/>
  <c r="S41" i="43"/>
  <c r="T41" i="43"/>
  <c r="U41" i="43"/>
  <c r="V41" i="43"/>
  <c r="W41" i="43"/>
  <c r="X41" i="43"/>
  <c r="Y41" i="43"/>
  <c r="Z41" i="43"/>
  <c r="J42" i="43"/>
  <c r="L42" i="43"/>
  <c r="M42" i="43"/>
  <c r="N42" i="43"/>
  <c r="O42" i="43"/>
  <c r="P42" i="43"/>
  <c r="Q42" i="43"/>
  <c r="R42" i="43"/>
  <c r="S42" i="43"/>
  <c r="T42" i="43"/>
  <c r="U42" i="43"/>
  <c r="V42" i="43"/>
  <c r="W42" i="43"/>
  <c r="X42" i="43"/>
  <c r="Y42" i="43"/>
  <c r="Z42" i="43"/>
  <c r="J45" i="43"/>
  <c r="L45" i="43"/>
  <c r="M45" i="43"/>
  <c r="N45" i="43"/>
  <c r="O45" i="43"/>
  <c r="P45" i="43"/>
  <c r="Q45" i="43"/>
  <c r="R45" i="43"/>
  <c r="S45" i="43"/>
  <c r="T45" i="43"/>
  <c r="U45" i="43"/>
  <c r="V45" i="43"/>
  <c r="W45" i="43"/>
  <c r="X45" i="43"/>
  <c r="Y45" i="43"/>
  <c r="Z45" i="43"/>
  <c r="C29" i="43"/>
  <c r="I23" i="43"/>
  <c r="J23" i="43"/>
  <c r="L23" i="43"/>
  <c r="M23" i="43"/>
  <c r="M43" i="43" s="1"/>
  <c r="N23" i="43"/>
  <c r="N24" i="43" s="1"/>
  <c r="O23" i="43"/>
  <c r="P23" i="43"/>
  <c r="Q23" i="43"/>
  <c r="R23" i="43"/>
  <c r="R43" i="43" s="1"/>
  <c r="S23" i="43"/>
  <c r="T23" i="43"/>
  <c r="U23" i="43"/>
  <c r="U24" i="43" s="1"/>
  <c r="U44" i="43" s="1"/>
  <c r="V23" i="43"/>
  <c r="W23" i="43"/>
  <c r="X23" i="43"/>
  <c r="Y23" i="43"/>
  <c r="Z23" i="43"/>
  <c r="AA23" i="43"/>
  <c r="V24" i="43"/>
  <c r="C23" i="43"/>
  <c r="N37" i="43"/>
  <c r="O37" i="43"/>
  <c r="R37" i="43"/>
  <c r="S37" i="43"/>
  <c r="V37" i="43"/>
  <c r="W37" i="43"/>
  <c r="Y37" i="43"/>
  <c r="N49" i="38"/>
  <c r="O49" i="38"/>
  <c r="P49" i="38"/>
  <c r="Q49" i="38"/>
  <c r="R49" i="38"/>
  <c r="S49" i="38"/>
  <c r="T49" i="38"/>
  <c r="U49" i="38"/>
  <c r="V49" i="38"/>
  <c r="W49" i="38"/>
  <c r="X49" i="38"/>
  <c r="Y49" i="38"/>
  <c r="Z49" i="38"/>
  <c r="AA49" i="38"/>
  <c r="N50" i="38"/>
  <c r="O50" i="38"/>
  <c r="P50" i="38"/>
  <c r="Q50" i="38"/>
  <c r="R50" i="38"/>
  <c r="S50" i="38"/>
  <c r="T50" i="38"/>
  <c r="U50" i="38"/>
  <c r="V50" i="38"/>
  <c r="W50" i="38"/>
  <c r="X50" i="38"/>
  <c r="Y50" i="38"/>
  <c r="Z50" i="38"/>
  <c r="N51" i="38"/>
  <c r="O51" i="38"/>
  <c r="P51" i="38"/>
  <c r="Q51" i="38"/>
  <c r="R51" i="38"/>
  <c r="S51" i="38"/>
  <c r="T51" i="38"/>
  <c r="U51" i="38"/>
  <c r="V51" i="38"/>
  <c r="W51" i="38"/>
  <c r="X51" i="38"/>
  <c r="Y51" i="38"/>
  <c r="Z51" i="38"/>
  <c r="N52" i="38"/>
  <c r="O52" i="38"/>
  <c r="P52" i="38"/>
  <c r="Q52" i="38"/>
  <c r="R52" i="38"/>
  <c r="S52" i="38"/>
  <c r="T52" i="38"/>
  <c r="U52" i="38"/>
  <c r="V52" i="38"/>
  <c r="W52" i="38"/>
  <c r="X52" i="38"/>
  <c r="Y52" i="38"/>
  <c r="Z52" i="38"/>
  <c r="N53" i="38"/>
  <c r="O53" i="38"/>
  <c r="P53" i="38"/>
  <c r="Q53" i="38"/>
  <c r="R53" i="38"/>
  <c r="S53" i="38"/>
  <c r="T53" i="38"/>
  <c r="U53" i="38"/>
  <c r="V53" i="38"/>
  <c r="W53" i="38"/>
  <c r="X53" i="38"/>
  <c r="Y53" i="38"/>
  <c r="Z53" i="38"/>
  <c r="N54" i="38"/>
  <c r="O54" i="38"/>
  <c r="P54" i="38"/>
  <c r="Q54" i="38"/>
  <c r="R54" i="38"/>
  <c r="S54" i="38"/>
  <c r="T54" i="38"/>
  <c r="U54" i="38"/>
  <c r="V54" i="38"/>
  <c r="W54" i="38"/>
  <c r="X54" i="38"/>
  <c r="Y54" i="38"/>
  <c r="Z54" i="38"/>
  <c r="N55" i="38"/>
  <c r="O55" i="38"/>
  <c r="P55" i="38"/>
  <c r="Q55" i="38"/>
  <c r="R55" i="38"/>
  <c r="S55" i="38"/>
  <c r="T55" i="38"/>
  <c r="U55" i="38"/>
  <c r="V55" i="38"/>
  <c r="W55" i="38"/>
  <c r="X55" i="38"/>
  <c r="Y55" i="38"/>
  <c r="Z55" i="38"/>
  <c r="N56" i="38"/>
  <c r="O56" i="38"/>
  <c r="P56" i="38"/>
  <c r="Q56" i="38"/>
  <c r="R56" i="38"/>
  <c r="S56" i="38"/>
  <c r="T56" i="38"/>
  <c r="U56" i="38"/>
  <c r="V56" i="38"/>
  <c r="W56" i="38"/>
  <c r="X56" i="38"/>
  <c r="Y56" i="38"/>
  <c r="Z56" i="38"/>
  <c r="N58" i="38"/>
  <c r="O58" i="38"/>
  <c r="P58" i="38"/>
  <c r="Q58" i="38"/>
  <c r="R58" i="38"/>
  <c r="S58" i="38"/>
  <c r="T58" i="38"/>
  <c r="U58" i="38"/>
  <c r="V58" i="38"/>
  <c r="W58" i="38"/>
  <c r="X58" i="38"/>
  <c r="Y58" i="38"/>
  <c r="Z58" i="38"/>
  <c r="N59" i="38"/>
  <c r="O59" i="38"/>
  <c r="P59" i="38"/>
  <c r="Q59" i="38"/>
  <c r="R59" i="38"/>
  <c r="S59" i="38"/>
  <c r="T59" i="38"/>
  <c r="U59" i="38"/>
  <c r="V59" i="38"/>
  <c r="W59" i="38"/>
  <c r="X59" i="38"/>
  <c r="Y59" i="38"/>
  <c r="Z59" i="38"/>
  <c r="N60" i="38"/>
  <c r="O60" i="38"/>
  <c r="P60" i="38"/>
  <c r="Q60" i="38"/>
  <c r="R60" i="38"/>
  <c r="S60" i="38"/>
  <c r="T60" i="38"/>
  <c r="U60" i="38"/>
  <c r="V60" i="38"/>
  <c r="W60" i="38"/>
  <c r="X60" i="38"/>
  <c r="Y60" i="38"/>
  <c r="Z60" i="38"/>
  <c r="N61" i="38"/>
  <c r="O61" i="38"/>
  <c r="P61" i="38"/>
  <c r="Q61" i="38"/>
  <c r="R61" i="38"/>
  <c r="S61" i="38"/>
  <c r="T61" i="38"/>
  <c r="U61" i="38"/>
  <c r="V61" i="38"/>
  <c r="W61" i="38"/>
  <c r="X61" i="38"/>
  <c r="Y61" i="38"/>
  <c r="Z61" i="38"/>
  <c r="N62" i="38"/>
  <c r="O62" i="38"/>
  <c r="P62" i="38"/>
  <c r="Q62" i="38"/>
  <c r="R62" i="38"/>
  <c r="S62" i="38"/>
  <c r="T62" i="38"/>
  <c r="U62" i="38"/>
  <c r="V62" i="38"/>
  <c r="W62" i="38"/>
  <c r="X62" i="38"/>
  <c r="Y62" i="38"/>
  <c r="Z62" i="38"/>
  <c r="N65" i="38"/>
  <c r="O65" i="38"/>
  <c r="P65" i="38"/>
  <c r="Q65" i="38"/>
  <c r="R65" i="38"/>
  <c r="S65" i="38"/>
  <c r="T65" i="38"/>
  <c r="U65" i="38"/>
  <c r="V65" i="38"/>
  <c r="W65" i="38"/>
  <c r="X65" i="38"/>
  <c r="Y65" i="38"/>
  <c r="Z65" i="38"/>
  <c r="I49" i="38"/>
  <c r="J29" i="38"/>
  <c r="L29" i="38"/>
  <c r="M29" i="38"/>
  <c r="N29" i="38"/>
  <c r="O29" i="38"/>
  <c r="P29" i="38"/>
  <c r="Q29" i="38"/>
  <c r="R29" i="38"/>
  <c r="S29" i="38"/>
  <c r="T29" i="38"/>
  <c r="U29" i="38"/>
  <c r="V29" i="38"/>
  <c r="W29" i="38"/>
  <c r="X29" i="38"/>
  <c r="Y29" i="38"/>
  <c r="Z29" i="38"/>
  <c r="AA29" i="38"/>
  <c r="J30" i="38"/>
  <c r="L30" i="38"/>
  <c r="M30" i="38"/>
  <c r="N30" i="38"/>
  <c r="O30" i="38"/>
  <c r="P30" i="38"/>
  <c r="Q30" i="38"/>
  <c r="R30" i="38"/>
  <c r="S30" i="38"/>
  <c r="T30" i="38"/>
  <c r="U30" i="38"/>
  <c r="V30" i="38"/>
  <c r="W30" i="38"/>
  <c r="X30" i="38"/>
  <c r="Y30" i="38"/>
  <c r="Z30" i="38"/>
  <c r="J31" i="38"/>
  <c r="L31" i="38"/>
  <c r="M31" i="38"/>
  <c r="N31" i="38"/>
  <c r="O31" i="38"/>
  <c r="P31" i="38"/>
  <c r="Q31" i="38"/>
  <c r="R31" i="38"/>
  <c r="S31" i="38"/>
  <c r="T31" i="38"/>
  <c r="U31" i="38"/>
  <c r="V31" i="38"/>
  <c r="W31" i="38"/>
  <c r="X31" i="38"/>
  <c r="Y31" i="38"/>
  <c r="Z31" i="38"/>
  <c r="J32" i="38"/>
  <c r="L32" i="38"/>
  <c r="M32" i="38"/>
  <c r="N32" i="38"/>
  <c r="O32" i="38"/>
  <c r="P32" i="38"/>
  <c r="Q32" i="38"/>
  <c r="R32" i="38"/>
  <c r="S32" i="38"/>
  <c r="T32" i="38"/>
  <c r="U32" i="38"/>
  <c r="V32" i="38"/>
  <c r="W32" i="38"/>
  <c r="X32" i="38"/>
  <c r="Y32" i="38"/>
  <c r="Z32" i="38"/>
  <c r="J33" i="38"/>
  <c r="L33" i="38"/>
  <c r="M33" i="38"/>
  <c r="N33" i="38"/>
  <c r="O33" i="38"/>
  <c r="P33" i="38"/>
  <c r="Q33" i="38"/>
  <c r="R33" i="38"/>
  <c r="S33" i="38"/>
  <c r="T33" i="38"/>
  <c r="U33" i="38"/>
  <c r="V33" i="38"/>
  <c r="W33" i="38"/>
  <c r="X33" i="38"/>
  <c r="Y33" i="38"/>
  <c r="Z33" i="38"/>
  <c r="J34" i="38"/>
  <c r="L34" i="38"/>
  <c r="M34" i="38"/>
  <c r="N34" i="38"/>
  <c r="O34" i="38"/>
  <c r="P34" i="38"/>
  <c r="Q34" i="38"/>
  <c r="R34" i="38"/>
  <c r="S34" i="38"/>
  <c r="T34" i="38"/>
  <c r="U34" i="38"/>
  <c r="V34" i="38"/>
  <c r="W34" i="38"/>
  <c r="X34" i="38"/>
  <c r="Y34" i="38"/>
  <c r="Z34" i="38"/>
  <c r="J35" i="38"/>
  <c r="L35" i="38"/>
  <c r="M35" i="38"/>
  <c r="N35" i="38"/>
  <c r="O35" i="38"/>
  <c r="P35" i="38"/>
  <c r="Q35" i="38"/>
  <c r="R35" i="38"/>
  <c r="S35" i="38"/>
  <c r="T35" i="38"/>
  <c r="U35" i="38"/>
  <c r="V35" i="38"/>
  <c r="W35" i="38"/>
  <c r="X35" i="38"/>
  <c r="Y35" i="38"/>
  <c r="Z35" i="38"/>
  <c r="J36" i="38"/>
  <c r="L36" i="38"/>
  <c r="M36" i="38"/>
  <c r="N36" i="38"/>
  <c r="O36" i="38"/>
  <c r="P36" i="38"/>
  <c r="Q36" i="38"/>
  <c r="R36" i="38"/>
  <c r="S36" i="38"/>
  <c r="T36" i="38"/>
  <c r="U36" i="38"/>
  <c r="V36" i="38"/>
  <c r="W36" i="38"/>
  <c r="X36" i="38"/>
  <c r="Y36" i="38"/>
  <c r="Z36" i="38"/>
  <c r="J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J39" i="38"/>
  <c r="L39" i="38"/>
  <c r="M39" i="38"/>
  <c r="N39" i="38"/>
  <c r="O39" i="38"/>
  <c r="P39" i="38"/>
  <c r="Q39" i="38"/>
  <c r="R39" i="38"/>
  <c r="S39" i="38"/>
  <c r="T39" i="38"/>
  <c r="U39" i="38"/>
  <c r="V39" i="38"/>
  <c r="W39" i="38"/>
  <c r="X39" i="38"/>
  <c r="Y39" i="38"/>
  <c r="Z39" i="38"/>
  <c r="J40" i="38"/>
  <c r="L40" i="38"/>
  <c r="M40" i="38"/>
  <c r="N40" i="38"/>
  <c r="O40" i="38"/>
  <c r="P40" i="38"/>
  <c r="Q40" i="38"/>
  <c r="R40" i="38"/>
  <c r="S40" i="38"/>
  <c r="T40" i="38"/>
  <c r="U40" i="38"/>
  <c r="V40" i="38"/>
  <c r="W40" i="38"/>
  <c r="X40" i="38"/>
  <c r="Y40" i="38"/>
  <c r="Z40" i="38"/>
  <c r="J41" i="38"/>
  <c r="L41" i="38"/>
  <c r="M41" i="38"/>
  <c r="N41" i="38"/>
  <c r="O41" i="38"/>
  <c r="P41" i="38"/>
  <c r="Q41" i="38"/>
  <c r="R41" i="38"/>
  <c r="S41" i="38"/>
  <c r="T41" i="38"/>
  <c r="U41" i="38"/>
  <c r="V41" i="38"/>
  <c r="W41" i="38"/>
  <c r="X41" i="38"/>
  <c r="Y41" i="38"/>
  <c r="Z41" i="38"/>
  <c r="J42" i="38"/>
  <c r="L42" i="38"/>
  <c r="M42" i="38"/>
  <c r="N42" i="38"/>
  <c r="O42" i="38"/>
  <c r="P42" i="38"/>
  <c r="Q42" i="38"/>
  <c r="R42" i="38"/>
  <c r="S42" i="38"/>
  <c r="T42" i="38"/>
  <c r="U42" i="38"/>
  <c r="V42" i="38"/>
  <c r="W42" i="38"/>
  <c r="X42" i="38"/>
  <c r="Y42" i="38"/>
  <c r="Z42" i="38"/>
  <c r="J45" i="38"/>
  <c r="L45" i="38"/>
  <c r="M45" i="38"/>
  <c r="N45" i="38"/>
  <c r="O45" i="38"/>
  <c r="P45" i="38"/>
  <c r="Q45" i="38"/>
  <c r="R45" i="38"/>
  <c r="S45" i="38"/>
  <c r="T45" i="38"/>
  <c r="U45" i="38"/>
  <c r="V45" i="38"/>
  <c r="W45" i="38"/>
  <c r="X45" i="38"/>
  <c r="Y45" i="38"/>
  <c r="Z45" i="38"/>
  <c r="C29" i="38"/>
  <c r="I23" i="38"/>
  <c r="J23" i="38"/>
  <c r="L23" i="38"/>
  <c r="M23" i="38"/>
  <c r="N23" i="38"/>
  <c r="N24" i="38" s="1"/>
  <c r="N44" i="38" s="1"/>
  <c r="O23" i="38"/>
  <c r="O24" i="38" s="1"/>
  <c r="P23" i="38"/>
  <c r="P24" i="38" s="1"/>
  <c r="Q23" i="38"/>
  <c r="R23" i="38"/>
  <c r="R24" i="38" s="1"/>
  <c r="R44" i="38" s="1"/>
  <c r="S23" i="38"/>
  <c r="S24" i="38" s="1"/>
  <c r="T23" i="38"/>
  <c r="T24" i="38" s="1"/>
  <c r="U23" i="38"/>
  <c r="V23" i="38"/>
  <c r="V24" i="38" s="1"/>
  <c r="V44" i="38" s="1"/>
  <c r="W23" i="38"/>
  <c r="W24" i="38" s="1"/>
  <c r="X23" i="38"/>
  <c r="X24" i="38" s="1"/>
  <c r="Y23" i="38"/>
  <c r="Y24" i="38" s="1"/>
  <c r="Z23" i="38"/>
  <c r="M24" i="38"/>
  <c r="N64" i="38" s="1"/>
  <c r="Q24" i="38"/>
  <c r="R64" i="38" s="1"/>
  <c r="U24" i="38"/>
  <c r="C23" i="38"/>
  <c r="H17" i="38"/>
  <c r="I17" i="38"/>
  <c r="I37" i="38" s="1"/>
  <c r="J17" i="38"/>
  <c r="L17" i="38"/>
  <c r="M17" i="38"/>
  <c r="N17" i="38"/>
  <c r="N37" i="38" s="1"/>
  <c r="O17" i="38"/>
  <c r="O37" i="38" s="1"/>
  <c r="P17" i="38"/>
  <c r="P37" i="38" s="1"/>
  <c r="Q17" i="38"/>
  <c r="R17" i="38"/>
  <c r="R37" i="38" s="1"/>
  <c r="S17" i="38"/>
  <c r="S37" i="38" s="1"/>
  <c r="T17" i="38"/>
  <c r="T37" i="38" s="1"/>
  <c r="U17" i="38"/>
  <c r="V17" i="38"/>
  <c r="V37" i="38" s="1"/>
  <c r="W17" i="38"/>
  <c r="W37" i="38" s="1"/>
  <c r="X17" i="38"/>
  <c r="X37" i="38" s="1"/>
  <c r="Y17" i="38"/>
  <c r="Z17" i="38"/>
  <c r="AA17" i="38"/>
  <c r="N49" i="42"/>
  <c r="O49" i="42"/>
  <c r="P49" i="42"/>
  <c r="Q49" i="42"/>
  <c r="R49" i="42"/>
  <c r="S49" i="42"/>
  <c r="T49" i="42"/>
  <c r="U49" i="42"/>
  <c r="V49" i="42"/>
  <c r="W49" i="42"/>
  <c r="X49" i="42"/>
  <c r="Y49" i="42"/>
  <c r="Z49" i="42"/>
  <c r="AA49" i="42"/>
  <c r="N50" i="42"/>
  <c r="O50" i="42"/>
  <c r="P50" i="42"/>
  <c r="Q50" i="42"/>
  <c r="R50" i="42"/>
  <c r="S50" i="42"/>
  <c r="T50" i="42"/>
  <c r="U50" i="42"/>
  <c r="V50" i="42"/>
  <c r="W50" i="42"/>
  <c r="X50" i="42"/>
  <c r="Y50" i="42"/>
  <c r="Z50" i="42"/>
  <c r="N51" i="42"/>
  <c r="O51" i="42"/>
  <c r="P51" i="42"/>
  <c r="Q51" i="42"/>
  <c r="R51" i="42"/>
  <c r="S51" i="42"/>
  <c r="T51" i="42"/>
  <c r="U51" i="42"/>
  <c r="V51" i="42"/>
  <c r="W51" i="42"/>
  <c r="X51" i="42"/>
  <c r="Y51" i="42"/>
  <c r="Z51" i="42"/>
  <c r="N52" i="42"/>
  <c r="O52" i="42"/>
  <c r="P52" i="42"/>
  <c r="Q52" i="42"/>
  <c r="R52" i="42"/>
  <c r="S52" i="42"/>
  <c r="T52" i="42"/>
  <c r="U52" i="42"/>
  <c r="V52" i="42"/>
  <c r="W52" i="42"/>
  <c r="X52" i="42"/>
  <c r="Y52" i="42"/>
  <c r="Z52" i="42"/>
  <c r="N53" i="42"/>
  <c r="O53" i="42"/>
  <c r="P53" i="42"/>
  <c r="Q53" i="42"/>
  <c r="R53" i="42"/>
  <c r="S53" i="42"/>
  <c r="T53" i="42"/>
  <c r="U53" i="42"/>
  <c r="V53" i="42"/>
  <c r="W53" i="42"/>
  <c r="X53" i="42"/>
  <c r="Y53" i="42"/>
  <c r="Z53" i="42"/>
  <c r="N54" i="42"/>
  <c r="O54" i="42"/>
  <c r="P54" i="42"/>
  <c r="Q54" i="42"/>
  <c r="R54" i="42"/>
  <c r="S54" i="42"/>
  <c r="T54" i="42"/>
  <c r="U54" i="42"/>
  <c r="V54" i="42"/>
  <c r="W54" i="42"/>
  <c r="X54" i="42"/>
  <c r="Y54" i="42"/>
  <c r="Z54" i="42"/>
  <c r="N55" i="42"/>
  <c r="O55" i="42"/>
  <c r="P55" i="42"/>
  <c r="Q55" i="42"/>
  <c r="R55" i="42"/>
  <c r="S55" i="42"/>
  <c r="T55" i="42"/>
  <c r="U55" i="42"/>
  <c r="V55" i="42"/>
  <c r="W55" i="42"/>
  <c r="X55" i="42"/>
  <c r="Y55" i="42"/>
  <c r="Z55" i="42"/>
  <c r="N56" i="42"/>
  <c r="O56" i="42"/>
  <c r="P56" i="42"/>
  <c r="Q56" i="42"/>
  <c r="R56" i="42"/>
  <c r="S56" i="42"/>
  <c r="T56" i="42"/>
  <c r="U56" i="42"/>
  <c r="V56" i="42"/>
  <c r="W56" i="42"/>
  <c r="X56" i="42"/>
  <c r="Y56" i="42"/>
  <c r="Z56" i="42"/>
  <c r="N57" i="42"/>
  <c r="O57" i="42"/>
  <c r="P57" i="42"/>
  <c r="Q57" i="42"/>
  <c r="R57" i="42"/>
  <c r="S57" i="42"/>
  <c r="T57" i="42"/>
  <c r="U57" i="42"/>
  <c r="V57" i="42"/>
  <c r="W57" i="42"/>
  <c r="X57" i="42"/>
  <c r="Y57" i="42"/>
  <c r="Z57" i="42"/>
  <c r="N59" i="42"/>
  <c r="O59" i="42"/>
  <c r="P59" i="42"/>
  <c r="Q59" i="42"/>
  <c r="R59" i="42"/>
  <c r="S59" i="42"/>
  <c r="T59" i="42"/>
  <c r="U59" i="42"/>
  <c r="V59" i="42"/>
  <c r="W59" i="42"/>
  <c r="X59" i="42"/>
  <c r="Y59" i="42"/>
  <c r="Z59" i="42"/>
  <c r="N60" i="42"/>
  <c r="O60" i="42"/>
  <c r="P60" i="42"/>
  <c r="Q60" i="42"/>
  <c r="R60" i="42"/>
  <c r="S60" i="42"/>
  <c r="T60" i="42"/>
  <c r="U60" i="42"/>
  <c r="V60" i="42"/>
  <c r="W60" i="42"/>
  <c r="X60" i="42"/>
  <c r="Y60" i="42"/>
  <c r="Z60" i="42"/>
  <c r="N61" i="42"/>
  <c r="O61" i="42"/>
  <c r="P61" i="42"/>
  <c r="Q61" i="42"/>
  <c r="R61" i="42"/>
  <c r="S61" i="42"/>
  <c r="T61" i="42"/>
  <c r="U61" i="42"/>
  <c r="V61" i="42"/>
  <c r="W61" i="42"/>
  <c r="X61" i="42"/>
  <c r="Y61" i="42"/>
  <c r="Z61" i="42"/>
  <c r="N62" i="42"/>
  <c r="O62" i="42"/>
  <c r="P62" i="42"/>
  <c r="Q62" i="42"/>
  <c r="R62" i="42"/>
  <c r="S62" i="42"/>
  <c r="T62" i="42"/>
  <c r="U62" i="42"/>
  <c r="V62" i="42"/>
  <c r="W62" i="42"/>
  <c r="X62" i="42"/>
  <c r="Y62" i="42"/>
  <c r="Z62" i="42"/>
  <c r="N65" i="42"/>
  <c r="O65" i="42"/>
  <c r="P65" i="42"/>
  <c r="Q65" i="42"/>
  <c r="R65" i="42"/>
  <c r="S65" i="42"/>
  <c r="T65" i="42"/>
  <c r="U65" i="42"/>
  <c r="V65" i="42"/>
  <c r="W65" i="42"/>
  <c r="X65" i="42"/>
  <c r="Y65" i="42"/>
  <c r="Z65" i="42"/>
  <c r="J29" i="42"/>
  <c r="L29" i="42"/>
  <c r="M29" i="42"/>
  <c r="N29" i="42"/>
  <c r="O29" i="42"/>
  <c r="P29" i="42"/>
  <c r="Q29" i="42"/>
  <c r="R29" i="42"/>
  <c r="S29" i="42"/>
  <c r="T29" i="42"/>
  <c r="U29" i="42"/>
  <c r="V29" i="42"/>
  <c r="W29" i="42"/>
  <c r="X29" i="42"/>
  <c r="Y29" i="42"/>
  <c r="Z29" i="42"/>
  <c r="AA29" i="42"/>
  <c r="J30" i="42"/>
  <c r="L30" i="42"/>
  <c r="M30" i="42"/>
  <c r="N30" i="42"/>
  <c r="O30" i="42"/>
  <c r="P30" i="42"/>
  <c r="Q30" i="42"/>
  <c r="R30" i="42"/>
  <c r="S30" i="42"/>
  <c r="T30" i="42"/>
  <c r="U30" i="42"/>
  <c r="V30" i="42"/>
  <c r="W30" i="42"/>
  <c r="X30" i="42"/>
  <c r="Y30" i="42"/>
  <c r="Z30" i="42"/>
  <c r="J31" i="42"/>
  <c r="L31" i="42"/>
  <c r="M31" i="42"/>
  <c r="N31" i="42"/>
  <c r="O31" i="42"/>
  <c r="P31" i="42"/>
  <c r="Q31" i="42"/>
  <c r="R31" i="42"/>
  <c r="S31" i="42"/>
  <c r="T31" i="42"/>
  <c r="U31" i="42"/>
  <c r="V31" i="42"/>
  <c r="W31" i="42"/>
  <c r="X31" i="42"/>
  <c r="Y31" i="42"/>
  <c r="Z31" i="42"/>
  <c r="J32" i="42"/>
  <c r="L32" i="42"/>
  <c r="M32" i="42"/>
  <c r="N32" i="42"/>
  <c r="O32" i="42"/>
  <c r="P32" i="42"/>
  <c r="Q32" i="42"/>
  <c r="R32" i="42"/>
  <c r="S32" i="42"/>
  <c r="T32" i="42"/>
  <c r="U32" i="42"/>
  <c r="V32" i="42"/>
  <c r="W32" i="42"/>
  <c r="X32" i="42"/>
  <c r="Y32" i="42"/>
  <c r="Z32" i="42"/>
  <c r="J33" i="42"/>
  <c r="L33" i="42"/>
  <c r="M33" i="42"/>
  <c r="N33" i="42"/>
  <c r="O33" i="42"/>
  <c r="P33" i="42"/>
  <c r="Q33" i="42"/>
  <c r="R33" i="42"/>
  <c r="S33" i="42"/>
  <c r="T33" i="42"/>
  <c r="U33" i="42"/>
  <c r="V33" i="42"/>
  <c r="W33" i="42"/>
  <c r="X33" i="42"/>
  <c r="Y33" i="42"/>
  <c r="Z33" i="42"/>
  <c r="J34" i="42"/>
  <c r="L34" i="42"/>
  <c r="M34" i="42"/>
  <c r="N34" i="42"/>
  <c r="O34" i="42"/>
  <c r="P34" i="42"/>
  <c r="Q34" i="42"/>
  <c r="R34" i="42"/>
  <c r="S34" i="42"/>
  <c r="T34" i="42"/>
  <c r="U34" i="42"/>
  <c r="V34" i="42"/>
  <c r="W34" i="42"/>
  <c r="X34" i="42"/>
  <c r="Y34" i="42"/>
  <c r="Z34" i="42"/>
  <c r="J35" i="42"/>
  <c r="L35" i="42"/>
  <c r="M35" i="42"/>
  <c r="N35" i="42"/>
  <c r="O35" i="42"/>
  <c r="P35" i="42"/>
  <c r="Q35" i="42"/>
  <c r="R35" i="42"/>
  <c r="S35" i="42"/>
  <c r="T35" i="42"/>
  <c r="U35" i="42"/>
  <c r="V35" i="42"/>
  <c r="W35" i="42"/>
  <c r="X35" i="42"/>
  <c r="Y35" i="42"/>
  <c r="Z35" i="42"/>
  <c r="J36" i="42"/>
  <c r="L36" i="42"/>
  <c r="M36" i="42"/>
  <c r="N36" i="42"/>
  <c r="O36" i="42"/>
  <c r="P36" i="42"/>
  <c r="Q36" i="42"/>
  <c r="R36" i="42"/>
  <c r="S36" i="42"/>
  <c r="T36" i="42"/>
  <c r="U36" i="42"/>
  <c r="V36" i="42"/>
  <c r="W36" i="42"/>
  <c r="X36" i="42"/>
  <c r="Y36" i="42"/>
  <c r="Z36" i="42"/>
  <c r="J37" i="42"/>
  <c r="L37" i="42"/>
  <c r="M37" i="42"/>
  <c r="N37" i="42"/>
  <c r="O37" i="42"/>
  <c r="P37" i="42"/>
  <c r="Q37" i="42"/>
  <c r="R37" i="42"/>
  <c r="S37" i="42"/>
  <c r="T37" i="42"/>
  <c r="U37" i="42"/>
  <c r="V37" i="42"/>
  <c r="W37" i="42"/>
  <c r="X37" i="42"/>
  <c r="Y37" i="42"/>
  <c r="Z37" i="42"/>
  <c r="J39" i="42"/>
  <c r="L39" i="42"/>
  <c r="M39" i="42"/>
  <c r="N39" i="42"/>
  <c r="O39" i="42"/>
  <c r="P39" i="42"/>
  <c r="Q39" i="42"/>
  <c r="R39" i="42"/>
  <c r="S39" i="42"/>
  <c r="T39" i="42"/>
  <c r="U39" i="42"/>
  <c r="V39" i="42"/>
  <c r="W39" i="42"/>
  <c r="X39" i="42"/>
  <c r="Y39" i="42"/>
  <c r="Z39" i="42"/>
  <c r="J40" i="42"/>
  <c r="L40" i="42"/>
  <c r="M40" i="42"/>
  <c r="N40" i="42"/>
  <c r="O40" i="42"/>
  <c r="P40" i="42"/>
  <c r="Q40" i="42"/>
  <c r="R40" i="42"/>
  <c r="S40" i="42"/>
  <c r="T40" i="42"/>
  <c r="U40" i="42"/>
  <c r="V40" i="42"/>
  <c r="W40" i="42"/>
  <c r="X40" i="42"/>
  <c r="Y40" i="42"/>
  <c r="Z40" i="42"/>
  <c r="J41" i="42"/>
  <c r="L41" i="42"/>
  <c r="M41" i="42"/>
  <c r="N41" i="42"/>
  <c r="O41" i="42"/>
  <c r="P41" i="42"/>
  <c r="Q41" i="42"/>
  <c r="R41" i="42"/>
  <c r="S41" i="42"/>
  <c r="T41" i="42"/>
  <c r="U41" i="42"/>
  <c r="V41" i="42"/>
  <c r="W41" i="42"/>
  <c r="X41" i="42"/>
  <c r="Y41" i="42"/>
  <c r="Z41" i="42"/>
  <c r="J42" i="42"/>
  <c r="L42" i="42"/>
  <c r="M42" i="42"/>
  <c r="N42" i="42"/>
  <c r="O42" i="42"/>
  <c r="P42" i="42"/>
  <c r="Q42" i="42"/>
  <c r="R42" i="42"/>
  <c r="S42" i="42"/>
  <c r="T42" i="42"/>
  <c r="U42" i="42"/>
  <c r="V42" i="42"/>
  <c r="W42" i="42"/>
  <c r="X42" i="42"/>
  <c r="Y42" i="42"/>
  <c r="Z42" i="42"/>
  <c r="J45" i="42"/>
  <c r="L45" i="42"/>
  <c r="M45" i="42"/>
  <c r="N45" i="42"/>
  <c r="O45" i="42"/>
  <c r="P45" i="42"/>
  <c r="Q45" i="42"/>
  <c r="R45" i="42"/>
  <c r="S45" i="42"/>
  <c r="T45" i="42"/>
  <c r="U45" i="42"/>
  <c r="V45" i="42"/>
  <c r="W45" i="42"/>
  <c r="X45" i="42"/>
  <c r="Y45" i="42"/>
  <c r="Z45" i="42"/>
  <c r="C29" i="42"/>
  <c r="H23" i="42"/>
  <c r="I23" i="42"/>
  <c r="J23" i="42"/>
  <c r="L23" i="42"/>
  <c r="M23" i="42"/>
  <c r="N23" i="42"/>
  <c r="N24" i="42" s="1"/>
  <c r="O23" i="42"/>
  <c r="O24" i="42" s="1"/>
  <c r="P23" i="42"/>
  <c r="P24" i="42" s="1"/>
  <c r="P44" i="42" s="1"/>
  <c r="Q23" i="42"/>
  <c r="R23" i="42"/>
  <c r="R24" i="42" s="1"/>
  <c r="S23" i="42"/>
  <c r="S24" i="42" s="1"/>
  <c r="T23" i="42"/>
  <c r="T24" i="42" s="1"/>
  <c r="T44" i="42" s="1"/>
  <c r="U23" i="42"/>
  <c r="U24" i="42" s="1"/>
  <c r="V23" i="42"/>
  <c r="V24" i="42" s="1"/>
  <c r="W23" i="42"/>
  <c r="W24" i="42" s="1"/>
  <c r="X23" i="42"/>
  <c r="X24" i="42" s="1"/>
  <c r="X44" i="42" s="1"/>
  <c r="Y23" i="42"/>
  <c r="Z23" i="42"/>
  <c r="AA23" i="42"/>
  <c r="M24" i="42"/>
  <c r="M44" i="42" s="1"/>
  <c r="Q24" i="42"/>
  <c r="Q44" i="42" s="1"/>
  <c r="C23" i="42"/>
  <c r="H18" i="42"/>
  <c r="I18" i="42"/>
  <c r="J18" i="42"/>
  <c r="L18" i="42"/>
  <c r="M18" i="42"/>
  <c r="N18" i="42"/>
  <c r="N38" i="42" s="1"/>
  <c r="O18" i="42"/>
  <c r="O38" i="42" s="1"/>
  <c r="P18" i="42"/>
  <c r="Q18" i="42"/>
  <c r="R18" i="42"/>
  <c r="R38" i="42" s="1"/>
  <c r="S18" i="42"/>
  <c r="S38" i="42" s="1"/>
  <c r="T18" i="42"/>
  <c r="U18" i="42"/>
  <c r="V18" i="42"/>
  <c r="V38" i="42" s="1"/>
  <c r="W18" i="42"/>
  <c r="W38" i="42" s="1"/>
  <c r="X18" i="42"/>
  <c r="Y18" i="42"/>
  <c r="Y38" i="42" s="1"/>
  <c r="AA18" i="42"/>
  <c r="C18" i="42"/>
  <c r="M57" i="12"/>
  <c r="S57" i="12"/>
  <c r="U57" i="12"/>
  <c r="W57" i="12"/>
  <c r="Y57" i="12"/>
  <c r="C29" i="12"/>
  <c r="C29" i="41"/>
  <c r="N9" i="10"/>
  <c r="O9" i="10"/>
  <c r="P9" i="10"/>
  <c r="Q9" i="10"/>
  <c r="R9" i="10"/>
  <c r="S9" i="10"/>
  <c r="T9" i="10"/>
  <c r="U9" i="10"/>
  <c r="V9" i="10"/>
  <c r="W9" i="10"/>
  <c r="X9" i="10"/>
  <c r="Y9" i="10"/>
  <c r="Z9" i="10"/>
  <c r="N10" i="10"/>
  <c r="O10" i="10"/>
  <c r="P10" i="10"/>
  <c r="Q10" i="10"/>
  <c r="R10" i="10"/>
  <c r="S10" i="10"/>
  <c r="T10" i="10"/>
  <c r="U10" i="10"/>
  <c r="V10" i="10"/>
  <c r="W10" i="10"/>
  <c r="X10" i="10"/>
  <c r="Y10" i="10"/>
  <c r="Z10" i="10"/>
  <c r="N11" i="10"/>
  <c r="O11" i="10"/>
  <c r="P11" i="10"/>
  <c r="Q11" i="10"/>
  <c r="R11" i="10"/>
  <c r="S11" i="10"/>
  <c r="T11" i="10"/>
  <c r="U11" i="10"/>
  <c r="V11" i="10"/>
  <c r="W11" i="10"/>
  <c r="X11" i="10"/>
  <c r="Y11" i="10"/>
  <c r="Z11" i="10"/>
  <c r="N12" i="10"/>
  <c r="O12" i="10"/>
  <c r="P12" i="10"/>
  <c r="Q12" i="10"/>
  <c r="R12" i="10"/>
  <c r="S12" i="10"/>
  <c r="T12" i="10"/>
  <c r="U12" i="10"/>
  <c r="V12" i="10"/>
  <c r="W12" i="10"/>
  <c r="X12" i="10"/>
  <c r="Y12" i="10"/>
  <c r="Z12" i="10"/>
  <c r="B9" i="10"/>
  <c r="M25" i="37"/>
  <c r="N25" i="37"/>
  <c r="O25" i="37"/>
  <c r="P25" i="37"/>
  <c r="Q25" i="37"/>
  <c r="R25" i="37"/>
  <c r="S25" i="37"/>
  <c r="T25" i="37"/>
  <c r="U25" i="37"/>
  <c r="V25" i="37"/>
  <c r="W25" i="37"/>
  <c r="X25" i="37"/>
  <c r="M26" i="37"/>
  <c r="N26" i="37"/>
  <c r="O26" i="37"/>
  <c r="P26" i="37"/>
  <c r="Q26" i="37"/>
  <c r="R26" i="37"/>
  <c r="S26" i="37"/>
  <c r="T26" i="37"/>
  <c r="U26" i="37"/>
  <c r="V26" i="37"/>
  <c r="W26" i="37"/>
  <c r="M27" i="37"/>
  <c r="N27" i="37"/>
  <c r="O27" i="37"/>
  <c r="P27" i="37"/>
  <c r="Q27" i="37"/>
  <c r="R27" i="37"/>
  <c r="S27" i="37"/>
  <c r="T27" i="37"/>
  <c r="U27" i="37"/>
  <c r="V27" i="37"/>
  <c r="W27" i="37"/>
  <c r="M28" i="37"/>
  <c r="N28" i="37"/>
  <c r="O28" i="37"/>
  <c r="P28" i="37"/>
  <c r="Q28" i="37"/>
  <c r="R28" i="37"/>
  <c r="S28" i="37"/>
  <c r="T28" i="37"/>
  <c r="U28" i="37"/>
  <c r="V28" i="37"/>
  <c r="W28" i="37"/>
  <c r="H25" i="37"/>
  <c r="M13" i="37"/>
  <c r="N29" i="37" s="1"/>
  <c r="N13" i="37"/>
  <c r="N21" i="37" s="1"/>
  <c r="O13" i="37"/>
  <c r="P29" i="37" s="1"/>
  <c r="P13" i="37"/>
  <c r="P17" i="37" s="1"/>
  <c r="Q13" i="37"/>
  <c r="Q17" i="37" s="1"/>
  <c r="R13" i="37"/>
  <c r="R17" i="37" s="1"/>
  <c r="S13" i="37"/>
  <c r="T13" i="37"/>
  <c r="T17" i="37" s="1"/>
  <c r="U13" i="37"/>
  <c r="V29" i="37" s="1"/>
  <c r="V13" i="37"/>
  <c r="V18" i="37" s="1"/>
  <c r="W13" i="37"/>
  <c r="X13" i="37"/>
  <c r="X17" i="37" s="1"/>
  <c r="Y13" i="37"/>
  <c r="Y17" i="37" s="1"/>
  <c r="Z13" i="37"/>
  <c r="L13" i="37"/>
  <c r="B13" i="37"/>
  <c r="M25" i="40"/>
  <c r="N25" i="40"/>
  <c r="O25" i="40"/>
  <c r="P25" i="40"/>
  <c r="Q25" i="40"/>
  <c r="R25" i="40"/>
  <c r="S25" i="40"/>
  <c r="T25" i="40"/>
  <c r="U25" i="40"/>
  <c r="V25" i="40"/>
  <c r="W25" i="40"/>
  <c r="X25" i="40"/>
  <c r="Y25" i="40"/>
  <c r="Z25" i="40"/>
  <c r="M26" i="40"/>
  <c r="N26" i="40"/>
  <c r="O26" i="40"/>
  <c r="P26" i="40"/>
  <c r="Q26" i="40"/>
  <c r="R26" i="40"/>
  <c r="S26" i="40"/>
  <c r="T26" i="40"/>
  <c r="U26" i="40"/>
  <c r="V26" i="40"/>
  <c r="W26" i="40"/>
  <c r="X26" i="40"/>
  <c r="Y26" i="40"/>
  <c r="Z26" i="40"/>
  <c r="M27" i="40"/>
  <c r="N27" i="40"/>
  <c r="O27" i="40"/>
  <c r="P27" i="40"/>
  <c r="Q27" i="40"/>
  <c r="R27" i="40"/>
  <c r="S27" i="40"/>
  <c r="T27" i="40"/>
  <c r="U27" i="40"/>
  <c r="V27" i="40"/>
  <c r="W27" i="40"/>
  <c r="X27" i="40"/>
  <c r="Y27" i="40"/>
  <c r="Z27" i="40"/>
  <c r="M28" i="40"/>
  <c r="N28" i="40"/>
  <c r="O28" i="40"/>
  <c r="P28" i="40"/>
  <c r="Q28" i="40"/>
  <c r="R28" i="40"/>
  <c r="S28" i="40"/>
  <c r="T28" i="40"/>
  <c r="U28" i="40"/>
  <c r="V28" i="40"/>
  <c r="W28" i="40"/>
  <c r="X28" i="40"/>
  <c r="Y28" i="40"/>
  <c r="Z28" i="40"/>
  <c r="H25" i="40"/>
  <c r="S29" i="40"/>
  <c r="T29" i="40"/>
  <c r="U13" i="10"/>
  <c r="W29" i="40"/>
  <c r="X17" i="40"/>
  <c r="M13" i="10"/>
  <c r="P19" i="40"/>
  <c r="B13" i="40"/>
  <c r="T29" i="37" l="1"/>
  <c r="AA38" i="42"/>
  <c r="AB58" i="42"/>
  <c r="AA58" i="42"/>
  <c r="AC23" i="38"/>
  <c r="AC43" i="38" s="1"/>
  <c r="Z24" i="38"/>
  <c r="AA63" i="38"/>
  <c r="AA37" i="43"/>
  <c r="AC37" i="44"/>
  <c r="AC43" i="44"/>
  <c r="AC23" i="45"/>
  <c r="AC43" i="45" s="1"/>
  <c r="AC63" i="45"/>
  <c r="AC17" i="58"/>
  <c r="Z19" i="37"/>
  <c r="Z21" i="37"/>
  <c r="Z18" i="37"/>
  <c r="Z20" i="37"/>
  <c r="Q57" i="12"/>
  <c r="AB63" i="42"/>
  <c r="AA43" i="42"/>
  <c r="AA37" i="38"/>
  <c r="AB57" i="38"/>
  <c r="V64" i="38"/>
  <c r="AA43" i="43"/>
  <c r="AC38" i="39"/>
  <c r="AC43" i="39"/>
  <c r="AB57" i="44"/>
  <c r="AA37" i="44"/>
  <c r="AB63" i="45"/>
  <c r="AA43" i="45"/>
  <c r="AC23" i="58"/>
  <c r="AA43" i="58"/>
  <c r="AB13" i="40"/>
  <c r="AB29" i="40"/>
  <c r="AC23" i="42"/>
  <c r="AC43" i="42" s="1"/>
  <c r="AC63" i="42"/>
  <c r="Z24" i="42"/>
  <c r="AA63" i="42"/>
  <c r="Z37" i="38"/>
  <c r="AA57" i="38"/>
  <c r="Z43" i="43"/>
  <c r="AA38" i="39"/>
  <c r="AB58" i="39"/>
  <c r="AB63" i="39"/>
  <c r="AA43" i="39"/>
  <c r="Z37" i="44"/>
  <c r="AA57" i="44"/>
  <c r="AB63" i="44"/>
  <c r="AA43" i="44"/>
  <c r="AB57" i="45"/>
  <c r="AA37" i="45"/>
  <c r="Z24" i="45"/>
  <c r="AA63" i="45"/>
  <c r="Z24" i="58"/>
  <c r="AC17" i="41"/>
  <c r="AC18" i="42"/>
  <c r="AC38" i="42" s="1"/>
  <c r="AC58" i="42"/>
  <c r="AC17" i="43"/>
  <c r="AC37" i="43" s="1"/>
  <c r="AC23" i="43"/>
  <c r="AC43" i="43" s="1"/>
  <c r="Z38" i="39"/>
  <c r="AA58" i="39"/>
  <c r="Z24" i="39"/>
  <c r="AA63" i="39"/>
  <c r="Z24" i="44"/>
  <c r="AA63" i="44"/>
  <c r="Z37" i="45"/>
  <c r="AA57" i="45"/>
  <c r="V64" i="45"/>
  <c r="R64" i="45"/>
  <c r="W64" i="42"/>
  <c r="S64" i="42"/>
  <c r="O64" i="42"/>
  <c r="O57" i="12"/>
  <c r="I38" i="42"/>
  <c r="J58" i="42"/>
  <c r="D63" i="38"/>
  <c r="C43" i="38"/>
  <c r="C38" i="39"/>
  <c r="D58" i="39"/>
  <c r="AA24" i="39"/>
  <c r="B13" i="10"/>
  <c r="B18" i="40"/>
  <c r="B19" i="40"/>
  <c r="B20" i="40"/>
  <c r="B21" i="40"/>
  <c r="C29" i="40"/>
  <c r="Y13" i="10"/>
  <c r="Y20" i="10" s="1"/>
  <c r="B19" i="37"/>
  <c r="B21" i="37"/>
  <c r="C29" i="37"/>
  <c r="B18" i="37"/>
  <c r="B20" i="37"/>
  <c r="X57" i="12"/>
  <c r="T57" i="12"/>
  <c r="P57" i="12"/>
  <c r="J57" i="12"/>
  <c r="K57" i="12"/>
  <c r="V58" i="42"/>
  <c r="R58" i="42"/>
  <c r="N58" i="42"/>
  <c r="I58" i="42"/>
  <c r="H38" i="42"/>
  <c r="H58" i="42"/>
  <c r="AA24" i="42"/>
  <c r="I63" i="38"/>
  <c r="I43" i="38"/>
  <c r="D57" i="43"/>
  <c r="C37" i="43"/>
  <c r="D63" i="43"/>
  <c r="C43" i="43"/>
  <c r="I43" i="39"/>
  <c r="I63" i="39"/>
  <c r="H37" i="44"/>
  <c r="I57" i="44"/>
  <c r="H57" i="44"/>
  <c r="AA24" i="44"/>
  <c r="I37" i="45"/>
  <c r="I57" i="45"/>
  <c r="I63" i="58"/>
  <c r="H43" i="58"/>
  <c r="H63" i="58"/>
  <c r="I57" i="58"/>
  <c r="H37" i="58"/>
  <c r="H57" i="58"/>
  <c r="I57" i="43"/>
  <c r="H37" i="43"/>
  <c r="H57" i="43"/>
  <c r="H44" i="44"/>
  <c r="H64" i="44"/>
  <c r="AA57" i="12"/>
  <c r="D58" i="42"/>
  <c r="C38" i="42"/>
  <c r="C43" i="42"/>
  <c r="D63" i="42"/>
  <c r="J63" i="42"/>
  <c r="I43" i="42"/>
  <c r="I43" i="43"/>
  <c r="I63" i="43"/>
  <c r="D57" i="44"/>
  <c r="C37" i="44"/>
  <c r="D63" i="44"/>
  <c r="C43" i="44"/>
  <c r="H43" i="44"/>
  <c r="I63" i="44"/>
  <c r="H63" i="44"/>
  <c r="D63" i="45"/>
  <c r="C43" i="45"/>
  <c r="AA24" i="45"/>
  <c r="I43" i="45"/>
  <c r="I63" i="45"/>
  <c r="C37" i="58"/>
  <c r="D57" i="58"/>
  <c r="AA24" i="38"/>
  <c r="C24" i="39"/>
  <c r="D63" i="39"/>
  <c r="C43" i="39"/>
  <c r="Q13" i="10"/>
  <c r="Q19" i="10" s="1"/>
  <c r="Z17" i="37"/>
  <c r="Z57" i="12"/>
  <c r="V57" i="12"/>
  <c r="R57" i="12"/>
  <c r="N57" i="12"/>
  <c r="I63" i="42"/>
  <c r="H43" i="42"/>
  <c r="H63" i="42"/>
  <c r="I57" i="38"/>
  <c r="H37" i="38"/>
  <c r="J57" i="43"/>
  <c r="I37" i="43"/>
  <c r="R24" i="43"/>
  <c r="R44" i="43" s="1"/>
  <c r="R63" i="43"/>
  <c r="I58" i="39"/>
  <c r="H38" i="39"/>
  <c r="H58" i="39"/>
  <c r="C43" i="58"/>
  <c r="D63" i="58"/>
  <c r="AA24" i="58"/>
  <c r="AB13" i="48"/>
  <c r="V64" i="44"/>
  <c r="J58" i="39"/>
  <c r="T43" i="45"/>
  <c r="X64" i="45"/>
  <c r="T64" i="45"/>
  <c r="P64" i="45"/>
  <c r="O64" i="58"/>
  <c r="Z64" i="38"/>
  <c r="W64" i="58"/>
  <c r="L13" i="10"/>
  <c r="L29" i="40"/>
  <c r="Z29" i="40"/>
  <c r="V29" i="40"/>
  <c r="U21" i="40"/>
  <c r="U20" i="40"/>
  <c r="U19" i="40"/>
  <c r="U18" i="40"/>
  <c r="U17" i="40"/>
  <c r="X29" i="40"/>
  <c r="L24" i="42"/>
  <c r="M63" i="42"/>
  <c r="L63" i="42"/>
  <c r="J57" i="38"/>
  <c r="J24" i="38"/>
  <c r="K63" i="38"/>
  <c r="J24" i="43"/>
  <c r="K63" i="43"/>
  <c r="J24" i="39"/>
  <c r="K63" i="39"/>
  <c r="M57" i="44"/>
  <c r="L37" i="44"/>
  <c r="L57" i="44"/>
  <c r="N64" i="44"/>
  <c r="M64" i="44"/>
  <c r="J57" i="45"/>
  <c r="I24" i="45"/>
  <c r="J63" i="45"/>
  <c r="J24" i="58"/>
  <c r="K63" i="58"/>
  <c r="J43" i="58"/>
  <c r="K57" i="58"/>
  <c r="J37" i="58"/>
  <c r="T21" i="40"/>
  <c r="T20" i="40"/>
  <c r="T19" i="40"/>
  <c r="T18" i="40"/>
  <c r="T17" i="40"/>
  <c r="U29" i="40"/>
  <c r="B17" i="37"/>
  <c r="X64" i="42"/>
  <c r="T64" i="42"/>
  <c r="P64" i="42"/>
  <c r="J24" i="42"/>
  <c r="K63" i="42"/>
  <c r="Z57" i="38"/>
  <c r="V57" i="38"/>
  <c r="R57" i="38"/>
  <c r="I24" i="38"/>
  <c r="J63" i="38"/>
  <c r="J63" i="43"/>
  <c r="I24" i="39"/>
  <c r="J63" i="39"/>
  <c r="J37" i="44"/>
  <c r="K57" i="44"/>
  <c r="Y24" i="44"/>
  <c r="Z64" i="44" s="1"/>
  <c r="J24" i="44"/>
  <c r="K63" i="44"/>
  <c r="J43" i="44"/>
  <c r="V64" i="58"/>
  <c r="N64" i="58"/>
  <c r="S63" i="58"/>
  <c r="O63" i="58"/>
  <c r="J63" i="58"/>
  <c r="W57" i="58"/>
  <c r="S57" i="58"/>
  <c r="O57" i="58"/>
  <c r="J57" i="58"/>
  <c r="I29" i="40"/>
  <c r="Y21" i="40"/>
  <c r="Y20" i="40"/>
  <c r="Y19" i="40"/>
  <c r="Y18" i="40"/>
  <c r="Y17" i="40"/>
  <c r="Y58" i="42"/>
  <c r="U58" i="42"/>
  <c r="Q58" i="42"/>
  <c r="M58" i="42"/>
  <c r="L58" i="42"/>
  <c r="I24" i="42"/>
  <c r="M57" i="38"/>
  <c r="L57" i="38"/>
  <c r="M57" i="43"/>
  <c r="L57" i="43"/>
  <c r="M58" i="39"/>
  <c r="L38" i="39"/>
  <c r="L58" i="39"/>
  <c r="V63" i="39"/>
  <c r="R63" i="39"/>
  <c r="N63" i="39"/>
  <c r="J57" i="44"/>
  <c r="I24" i="44"/>
  <c r="I44" i="44" s="1"/>
  <c r="J63" i="44"/>
  <c r="M57" i="45"/>
  <c r="L37" i="45"/>
  <c r="L57" i="45"/>
  <c r="N64" i="45"/>
  <c r="M64" i="45"/>
  <c r="Z63" i="45"/>
  <c r="V63" i="45"/>
  <c r="R63" i="45"/>
  <c r="N63" i="45"/>
  <c r="M63" i="45"/>
  <c r="S64" i="58"/>
  <c r="J64" i="58"/>
  <c r="V63" i="58"/>
  <c r="R63" i="58"/>
  <c r="N63" i="58"/>
  <c r="V57" i="58"/>
  <c r="R57" i="58"/>
  <c r="N57" i="58"/>
  <c r="M18" i="10"/>
  <c r="M20" i="10"/>
  <c r="M21" i="10"/>
  <c r="M17" i="10"/>
  <c r="M19" i="10"/>
  <c r="X21" i="40"/>
  <c r="X20" i="40"/>
  <c r="X19" i="40"/>
  <c r="X18" i="40"/>
  <c r="Y29" i="40"/>
  <c r="J38" i="42"/>
  <c r="K58" i="42"/>
  <c r="Z63" i="42"/>
  <c r="R63" i="42"/>
  <c r="N63" i="42"/>
  <c r="J37" i="38"/>
  <c r="K57" i="38"/>
  <c r="L24" i="38"/>
  <c r="M63" i="38"/>
  <c r="L63" i="38"/>
  <c r="J37" i="43"/>
  <c r="K57" i="43"/>
  <c r="Z24" i="43"/>
  <c r="I24" i="43"/>
  <c r="M63" i="43"/>
  <c r="L63" i="43"/>
  <c r="X58" i="39"/>
  <c r="T58" i="39"/>
  <c r="P58" i="39"/>
  <c r="J38" i="39"/>
  <c r="K58" i="39"/>
  <c r="L24" i="39"/>
  <c r="L43" i="39"/>
  <c r="M63" i="39"/>
  <c r="L63" i="39"/>
  <c r="Z57" i="44"/>
  <c r="V57" i="44"/>
  <c r="R57" i="44"/>
  <c r="N57" i="44"/>
  <c r="Q24" i="44"/>
  <c r="R64" i="44" s="1"/>
  <c r="J37" i="45"/>
  <c r="K57" i="45"/>
  <c r="Y24" i="45"/>
  <c r="Z64" i="45" s="1"/>
  <c r="J24" i="45"/>
  <c r="K63" i="45"/>
  <c r="J43" i="45"/>
  <c r="Y24" i="58"/>
  <c r="Q24" i="58"/>
  <c r="Q64" i="58" s="1"/>
  <c r="H24" i="58"/>
  <c r="L24" i="58"/>
  <c r="M63" i="58"/>
  <c r="L43" i="58"/>
  <c r="L63" i="58"/>
  <c r="M57" i="58"/>
  <c r="L37" i="58"/>
  <c r="L57" i="58"/>
  <c r="AC29" i="58"/>
  <c r="AC40" i="58"/>
  <c r="AC35" i="58"/>
  <c r="AC31" i="58"/>
  <c r="AC39" i="58"/>
  <c r="AC34" i="58"/>
  <c r="AC30" i="58"/>
  <c r="AC43" i="58"/>
  <c r="AC42" i="58"/>
  <c r="AC38" i="58"/>
  <c r="AC33" i="58"/>
  <c r="AC41" i="58"/>
  <c r="AC36" i="58"/>
  <c r="AC32" i="58"/>
  <c r="I29" i="37"/>
  <c r="X21" i="37"/>
  <c r="P21" i="37"/>
  <c r="T20" i="37"/>
  <c r="W19" i="37"/>
  <c r="S18" i="37"/>
  <c r="O17" i="37"/>
  <c r="T13" i="10"/>
  <c r="T21" i="10" s="1"/>
  <c r="W21" i="37"/>
  <c r="O21" i="37"/>
  <c r="S20" i="37"/>
  <c r="S19" i="37"/>
  <c r="O18" i="37"/>
  <c r="S13" i="10"/>
  <c r="S21" i="10" s="1"/>
  <c r="T21" i="37"/>
  <c r="X20" i="37"/>
  <c r="P20" i="37"/>
  <c r="O19" i="37"/>
  <c r="W17" i="37"/>
  <c r="X13" i="10"/>
  <c r="X21" i="10" s="1"/>
  <c r="L17" i="37"/>
  <c r="L29" i="37"/>
  <c r="S21" i="37"/>
  <c r="W20" i="37"/>
  <c r="O20" i="37"/>
  <c r="W18" i="37"/>
  <c r="S17" i="37"/>
  <c r="W13" i="10"/>
  <c r="W21" i="10" s="1"/>
  <c r="R44" i="58"/>
  <c r="Y43" i="58"/>
  <c r="Q43" i="58"/>
  <c r="Z37" i="58"/>
  <c r="R37" i="58"/>
  <c r="I37" i="58"/>
  <c r="W63" i="58"/>
  <c r="M44" i="58"/>
  <c r="V43" i="58"/>
  <c r="N43" i="58"/>
  <c r="Y37" i="58"/>
  <c r="Q37" i="58"/>
  <c r="Z44" i="58"/>
  <c r="I44" i="58"/>
  <c r="U43" i="58"/>
  <c r="M43" i="58"/>
  <c r="V37" i="58"/>
  <c r="N37" i="58"/>
  <c r="U64" i="58"/>
  <c r="U44" i="58"/>
  <c r="Z43" i="58"/>
  <c r="R43" i="58"/>
  <c r="I43" i="58"/>
  <c r="U37" i="58"/>
  <c r="M37" i="58"/>
  <c r="Z57" i="45"/>
  <c r="V57" i="45"/>
  <c r="R57" i="45"/>
  <c r="N57" i="45"/>
  <c r="Y43" i="45"/>
  <c r="Q43" i="45"/>
  <c r="M44" i="45"/>
  <c r="X43" i="45"/>
  <c r="P43" i="45"/>
  <c r="U64" i="45"/>
  <c r="Q64" i="45"/>
  <c r="X44" i="45"/>
  <c r="U43" i="45"/>
  <c r="M43" i="45"/>
  <c r="X64" i="44"/>
  <c r="T64" i="44"/>
  <c r="P64" i="44"/>
  <c r="T43" i="44"/>
  <c r="Z63" i="44"/>
  <c r="V63" i="44"/>
  <c r="R63" i="44"/>
  <c r="N63" i="44"/>
  <c r="M44" i="44"/>
  <c r="X43" i="44"/>
  <c r="P43" i="44"/>
  <c r="U64" i="44"/>
  <c r="Q64" i="44"/>
  <c r="X44" i="44"/>
  <c r="U43" i="44"/>
  <c r="M43" i="44"/>
  <c r="X64" i="39"/>
  <c r="T64" i="39"/>
  <c r="P64" i="39"/>
  <c r="Z63" i="39"/>
  <c r="Y43" i="43"/>
  <c r="S57" i="43"/>
  <c r="Q24" i="43"/>
  <c r="V57" i="43"/>
  <c r="R57" i="43"/>
  <c r="N57" i="43"/>
  <c r="Q43" i="43"/>
  <c r="V63" i="43"/>
  <c r="W57" i="43"/>
  <c r="O57" i="43"/>
  <c r="Y24" i="43"/>
  <c r="U43" i="43"/>
  <c r="U57" i="43"/>
  <c r="Q57" i="43"/>
  <c r="M24" i="43"/>
  <c r="M44" i="43" s="1"/>
  <c r="W63" i="43"/>
  <c r="Z63" i="38"/>
  <c r="V63" i="38"/>
  <c r="R63" i="38"/>
  <c r="N63" i="38"/>
  <c r="Y44" i="38"/>
  <c r="M44" i="38"/>
  <c r="X43" i="38"/>
  <c r="P43" i="38"/>
  <c r="Y64" i="38"/>
  <c r="U64" i="38"/>
  <c r="Q64" i="38"/>
  <c r="X44" i="38"/>
  <c r="L44" i="38"/>
  <c r="U43" i="38"/>
  <c r="M43" i="38"/>
  <c r="X64" i="38"/>
  <c r="T64" i="38"/>
  <c r="P64" i="38"/>
  <c r="T44" i="38"/>
  <c r="T43" i="38"/>
  <c r="L43" i="38"/>
  <c r="N57" i="38"/>
  <c r="P44" i="38"/>
  <c r="Y43" i="38"/>
  <c r="Q43" i="38"/>
  <c r="W44" i="42"/>
  <c r="J43" i="42"/>
  <c r="M38" i="42"/>
  <c r="S44" i="42"/>
  <c r="W43" i="42"/>
  <c r="O44" i="42"/>
  <c r="S43" i="42"/>
  <c r="U38" i="42"/>
  <c r="O43" i="42"/>
  <c r="Q38" i="42"/>
  <c r="L20" i="40"/>
  <c r="R29" i="40"/>
  <c r="M21" i="40"/>
  <c r="Q20" i="40"/>
  <c r="M19" i="40"/>
  <c r="Q18" i="40"/>
  <c r="M17" i="40"/>
  <c r="Q29" i="40"/>
  <c r="P21" i="40"/>
  <c r="L18" i="40"/>
  <c r="P17" i="40"/>
  <c r="P29" i="40"/>
  <c r="N29" i="40"/>
  <c r="L21" i="40"/>
  <c r="P20" i="40"/>
  <c r="L19" i="40"/>
  <c r="P18" i="40"/>
  <c r="L17" i="40"/>
  <c r="M29" i="40"/>
  <c r="P13" i="10"/>
  <c r="P21" i="10" s="1"/>
  <c r="Q21" i="40"/>
  <c r="M20" i="40"/>
  <c r="Q19" i="40"/>
  <c r="M18" i="40"/>
  <c r="Q17" i="40"/>
  <c r="U19" i="10"/>
  <c r="U20" i="10"/>
  <c r="U21" i="10"/>
  <c r="Q21" i="10"/>
  <c r="Y19" i="10"/>
  <c r="W29" i="37"/>
  <c r="S29" i="37"/>
  <c r="O29" i="37"/>
  <c r="T18" i="10"/>
  <c r="N20" i="37"/>
  <c r="N19" i="37"/>
  <c r="N18" i="37"/>
  <c r="V17" i="37"/>
  <c r="N17" i="37"/>
  <c r="O13" i="10"/>
  <c r="O21" i="10" s="1"/>
  <c r="AB12" i="10"/>
  <c r="AB11" i="10"/>
  <c r="AB10" i="10"/>
  <c r="B17" i="40"/>
  <c r="R21" i="37"/>
  <c r="R20" i="37"/>
  <c r="R19" i="37"/>
  <c r="R18" i="37"/>
  <c r="R29" i="37"/>
  <c r="W21" i="40"/>
  <c r="S21" i="40"/>
  <c r="O21" i="40"/>
  <c r="K21" i="40"/>
  <c r="W20" i="40"/>
  <c r="S20" i="40"/>
  <c r="O20" i="40"/>
  <c r="K20" i="40"/>
  <c r="W19" i="40"/>
  <c r="S19" i="40"/>
  <c r="O19" i="40"/>
  <c r="K19" i="40"/>
  <c r="W18" i="40"/>
  <c r="S18" i="40"/>
  <c r="O18" i="40"/>
  <c r="K18" i="40"/>
  <c r="W17" i="40"/>
  <c r="S17" i="40"/>
  <c r="O17" i="40"/>
  <c r="O29" i="40"/>
  <c r="AB13" i="37"/>
  <c r="Y21" i="37"/>
  <c r="U21" i="37"/>
  <c r="Q21" i="37"/>
  <c r="M21" i="37"/>
  <c r="Y20" i="37"/>
  <c r="U20" i="37"/>
  <c r="Q20" i="37"/>
  <c r="M20" i="37"/>
  <c r="Y19" i="37"/>
  <c r="U19" i="37"/>
  <c r="Q19" i="37"/>
  <c r="M19" i="37"/>
  <c r="Y18" i="37"/>
  <c r="U18" i="37"/>
  <c r="Q18" i="37"/>
  <c r="M18" i="37"/>
  <c r="U17" i="37"/>
  <c r="M17" i="37"/>
  <c r="U29" i="37"/>
  <c r="Q29" i="37"/>
  <c r="M29" i="37"/>
  <c r="Z13" i="10"/>
  <c r="Z20" i="10" s="1"/>
  <c r="V13" i="10"/>
  <c r="V20" i="10" s="1"/>
  <c r="R13" i="10"/>
  <c r="N13" i="10"/>
  <c r="N20" i="10" s="1"/>
  <c r="V21" i="37"/>
  <c r="V20" i="37"/>
  <c r="V19" i="37"/>
  <c r="V21" i="40"/>
  <c r="R21" i="40"/>
  <c r="N21" i="40"/>
  <c r="V20" i="40"/>
  <c r="R20" i="40"/>
  <c r="N20" i="40"/>
  <c r="V19" i="40"/>
  <c r="R19" i="40"/>
  <c r="N19" i="40"/>
  <c r="V18" i="40"/>
  <c r="R18" i="40"/>
  <c r="N18" i="40"/>
  <c r="Z17" i="40"/>
  <c r="V17" i="40"/>
  <c r="R17" i="40"/>
  <c r="N17" i="40"/>
  <c r="L21" i="37"/>
  <c r="L20" i="37"/>
  <c r="X19" i="37"/>
  <c r="T19" i="37"/>
  <c r="P19" i="37"/>
  <c r="L19" i="37"/>
  <c r="X18" i="37"/>
  <c r="T18" i="37"/>
  <c r="P18" i="37"/>
  <c r="L18" i="37"/>
  <c r="U18" i="10"/>
  <c r="U17" i="10"/>
  <c r="Q17" i="10"/>
  <c r="U44" i="42"/>
  <c r="V64" i="42"/>
  <c r="R64" i="42"/>
  <c r="N64" i="42"/>
  <c r="X63" i="42"/>
  <c r="T63" i="42"/>
  <c r="P63" i="42"/>
  <c r="X58" i="42"/>
  <c r="T58" i="42"/>
  <c r="P58" i="42"/>
  <c r="U44" i="38"/>
  <c r="Q44" i="38"/>
  <c r="Y37" i="38"/>
  <c r="U37" i="38"/>
  <c r="Q37" i="38"/>
  <c r="M37" i="38"/>
  <c r="W64" i="38"/>
  <c r="S64" i="38"/>
  <c r="O64" i="38"/>
  <c r="Y63" i="38"/>
  <c r="U63" i="38"/>
  <c r="Q63" i="38"/>
  <c r="Y57" i="38"/>
  <c r="U57" i="38"/>
  <c r="Q57" i="38"/>
  <c r="X24" i="43"/>
  <c r="T24" i="43"/>
  <c r="U63" i="43"/>
  <c r="P24" i="43"/>
  <c r="Q63" i="43"/>
  <c r="L24" i="43"/>
  <c r="Y44" i="43"/>
  <c r="C24" i="42"/>
  <c r="Z44" i="42"/>
  <c r="V44" i="42"/>
  <c r="R44" i="42"/>
  <c r="N44" i="42"/>
  <c r="Z43" i="42"/>
  <c r="V43" i="42"/>
  <c r="R43" i="42"/>
  <c r="N43" i="42"/>
  <c r="X38" i="42"/>
  <c r="T38" i="42"/>
  <c r="P38" i="42"/>
  <c r="L38" i="42"/>
  <c r="U64" i="42"/>
  <c r="Q64" i="42"/>
  <c r="W63" i="42"/>
  <c r="S63" i="42"/>
  <c r="O63" i="42"/>
  <c r="W58" i="42"/>
  <c r="S58" i="42"/>
  <c r="O58" i="42"/>
  <c r="L37" i="38"/>
  <c r="X63" i="38"/>
  <c r="T63" i="38"/>
  <c r="P63" i="38"/>
  <c r="X57" i="38"/>
  <c r="T57" i="38"/>
  <c r="P57" i="38"/>
  <c r="AA24" i="43"/>
  <c r="W24" i="43"/>
  <c r="X63" i="43"/>
  <c r="S24" i="43"/>
  <c r="T63" i="43"/>
  <c r="O24" i="43"/>
  <c r="O64" i="43" s="1"/>
  <c r="P63" i="43"/>
  <c r="X43" i="43"/>
  <c r="T43" i="43"/>
  <c r="P43" i="43"/>
  <c r="L43" i="43"/>
  <c r="S63" i="43"/>
  <c r="Z58" i="42"/>
  <c r="Y24" i="42"/>
  <c r="H24" i="42"/>
  <c r="Y43" i="42"/>
  <c r="U43" i="42"/>
  <c r="Q43" i="42"/>
  <c r="M43" i="42"/>
  <c r="V63" i="42"/>
  <c r="C24" i="38"/>
  <c r="W44" i="38"/>
  <c r="S44" i="38"/>
  <c r="O44" i="38"/>
  <c r="W43" i="38"/>
  <c r="S43" i="38"/>
  <c r="O43" i="38"/>
  <c r="J43" i="38"/>
  <c r="W63" i="38"/>
  <c r="S63" i="38"/>
  <c r="O63" i="38"/>
  <c r="W57" i="38"/>
  <c r="S57" i="38"/>
  <c r="O57" i="38"/>
  <c r="X57" i="43"/>
  <c r="T57" i="43"/>
  <c r="P57" i="43"/>
  <c r="C24" i="43"/>
  <c r="V64" i="43"/>
  <c r="N64" i="43"/>
  <c r="O63" i="43"/>
  <c r="W43" i="43"/>
  <c r="S43" i="43"/>
  <c r="O43" i="43"/>
  <c r="J43" i="43"/>
  <c r="U37" i="43"/>
  <c r="Q37" i="43"/>
  <c r="M37" i="43"/>
  <c r="X43" i="42"/>
  <c r="T43" i="42"/>
  <c r="P43" i="42"/>
  <c r="L43" i="42"/>
  <c r="Y63" i="42"/>
  <c r="U63" i="42"/>
  <c r="Q63" i="42"/>
  <c r="Z43" i="38"/>
  <c r="V43" i="38"/>
  <c r="R43" i="38"/>
  <c r="N43" i="38"/>
  <c r="N63" i="43"/>
  <c r="Z44" i="43"/>
  <c r="V44" i="43"/>
  <c r="N44" i="43"/>
  <c r="V43" i="43"/>
  <c r="N43" i="43"/>
  <c r="X37" i="43"/>
  <c r="T37" i="43"/>
  <c r="P37" i="43"/>
  <c r="L37" i="43"/>
  <c r="W44" i="39"/>
  <c r="S44" i="39"/>
  <c r="O44" i="39"/>
  <c r="W43" i="39"/>
  <c r="S43" i="39"/>
  <c r="O43" i="39"/>
  <c r="J43" i="39"/>
  <c r="W38" i="39"/>
  <c r="S38" i="39"/>
  <c r="O38" i="39"/>
  <c r="W64" i="39"/>
  <c r="S64" i="39"/>
  <c r="O64" i="39"/>
  <c r="Y63" i="39"/>
  <c r="U63" i="39"/>
  <c r="Q63" i="39"/>
  <c r="W58" i="39"/>
  <c r="S58" i="39"/>
  <c r="O58" i="39"/>
  <c r="U44" i="44"/>
  <c r="Q44" i="44"/>
  <c r="Y37" i="44"/>
  <c r="U37" i="44"/>
  <c r="Q37" i="44"/>
  <c r="M37" i="44"/>
  <c r="W64" i="44"/>
  <c r="S64" i="44"/>
  <c r="O64" i="44"/>
  <c r="Y63" i="44"/>
  <c r="U63" i="44"/>
  <c r="Q63" i="44"/>
  <c r="Y57" i="44"/>
  <c r="U57" i="44"/>
  <c r="Q57" i="44"/>
  <c r="U44" i="45"/>
  <c r="Q44" i="45"/>
  <c r="Y37" i="45"/>
  <c r="U37" i="45"/>
  <c r="Q37" i="45"/>
  <c r="M37" i="45"/>
  <c r="W64" i="45"/>
  <c r="S64" i="45"/>
  <c r="O64" i="45"/>
  <c r="Y63" i="45"/>
  <c r="U63" i="45"/>
  <c r="Q63" i="45"/>
  <c r="Y57" i="45"/>
  <c r="U57" i="45"/>
  <c r="Q57" i="45"/>
  <c r="V44" i="58"/>
  <c r="N44" i="58"/>
  <c r="T64" i="58"/>
  <c r="P64" i="58"/>
  <c r="Z43" i="39"/>
  <c r="V43" i="39"/>
  <c r="R43" i="39"/>
  <c r="N43" i="39"/>
  <c r="Z64" i="39"/>
  <c r="V64" i="39"/>
  <c r="R64" i="39"/>
  <c r="N64" i="39"/>
  <c r="X63" i="39"/>
  <c r="T63" i="39"/>
  <c r="P63" i="39"/>
  <c r="Z58" i="39"/>
  <c r="V58" i="39"/>
  <c r="R58" i="39"/>
  <c r="N58" i="39"/>
  <c r="X63" i="44"/>
  <c r="T63" i="44"/>
  <c r="P63" i="44"/>
  <c r="X57" i="44"/>
  <c r="T57" i="44"/>
  <c r="P57" i="44"/>
  <c r="X63" i="45"/>
  <c r="T63" i="45"/>
  <c r="P63" i="45"/>
  <c r="X57" i="45"/>
  <c r="T57" i="45"/>
  <c r="P57" i="45"/>
  <c r="AC37" i="58"/>
  <c r="Y44" i="58"/>
  <c r="U63" i="58"/>
  <c r="Q63" i="58"/>
  <c r="U57" i="58"/>
  <c r="Q57" i="58"/>
  <c r="AB22" i="62"/>
  <c r="Y43" i="39"/>
  <c r="U43" i="39"/>
  <c r="Q43" i="39"/>
  <c r="M43" i="39"/>
  <c r="Y64" i="39"/>
  <c r="U64" i="39"/>
  <c r="Q64" i="39"/>
  <c r="W63" i="39"/>
  <c r="S63" i="39"/>
  <c r="O63" i="39"/>
  <c r="Y58" i="39"/>
  <c r="U58" i="39"/>
  <c r="Q58" i="39"/>
  <c r="C24" i="44"/>
  <c r="W44" i="44"/>
  <c r="S44" i="44"/>
  <c r="O44" i="44"/>
  <c r="W43" i="44"/>
  <c r="S43" i="44"/>
  <c r="O43" i="44"/>
  <c r="W63" i="44"/>
  <c r="S63" i="44"/>
  <c r="O63" i="44"/>
  <c r="W57" i="44"/>
  <c r="S57" i="44"/>
  <c r="O57" i="44"/>
  <c r="C24" i="45"/>
  <c r="W44" i="45"/>
  <c r="S44" i="45"/>
  <c r="O44" i="45"/>
  <c r="W43" i="45"/>
  <c r="S43" i="45"/>
  <c r="O43" i="45"/>
  <c r="W63" i="45"/>
  <c r="S63" i="45"/>
  <c r="O63" i="45"/>
  <c r="W57" i="45"/>
  <c r="S57" i="45"/>
  <c r="O57" i="45"/>
  <c r="C24" i="58"/>
  <c r="X44" i="58"/>
  <c r="T44" i="58"/>
  <c r="P44" i="58"/>
  <c r="X43" i="58"/>
  <c r="T43" i="58"/>
  <c r="P43" i="58"/>
  <c r="T63" i="58"/>
  <c r="P63" i="58"/>
  <c r="T57" i="58"/>
  <c r="P57" i="58"/>
  <c r="AB22" i="54"/>
  <c r="AB24" i="46"/>
  <c r="X43" i="39"/>
  <c r="T43" i="39"/>
  <c r="P43" i="39"/>
  <c r="Z43" i="44"/>
  <c r="V43" i="44"/>
  <c r="R43" i="44"/>
  <c r="N43" i="44"/>
  <c r="Z43" i="45"/>
  <c r="V43" i="45"/>
  <c r="R43" i="45"/>
  <c r="N43" i="45"/>
  <c r="W43" i="58"/>
  <c r="S43" i="58"/>
  <c r="O43" i="58"/>
  <c r="Z38" i="42"/>
  <c r="Z37" i="43"/>
  <c r="H29" i="46"/>
  <c r="I72" i="36"/>
  <c r="I72" i="35"/>
  <c r="I72" i="34"/>
  <c r="I72" i="33"/>
  <c r="I72" i="32"/>
  <c r="I72" i="29"/>
  <c r="AC24" i="43" l="1"/>
  <c r="AC44" i="43" s="1"/>
  <c r="AB64" i="38"/>
  <c r="AA44" i="38"/>
  <c r="Z44" i="39"/>
  <c r="AA64" i="39"/>
  <c r="AC24" i="58"/>
  <c r="AC44" i="58" s="1"/>
  <c r="AC24" i="38"/>
  <c r="AC44" i="38" s="1"/>
  <c r="AA44" i="45"/>
  <c r="AB64" i="45"/>
  <c r="AA44" i="44"/>
  <c r="AB64" i="44"/>
  <c r="AB64" i="42"/>
  <c r="AA44" i="42"/>
  <c r="AA44" i="39"/>
  <c r="AB64" i="39"/>
  <c r="Z44" i="38"/>
  <c r="AA64" i="38"/>
  <c r="AC24" i="45"/>
  <c r="AC44" i="45" s="1"/>
  <c r="AC64" i="45"/>
  <c r="AA44" i="43"/>
  <c r="AC24" i="42"/>
  <c r="AC44" i="42" s="1"/>
  <c r="AC64" i="42"/>
  <c r="AA44" i="58"/>
  <c r="Z44" i="44"/>
  <c r="AA64" i="44"/>
  <c r="Z44" i="45"/>
  <c r="AA64" i="45"/>
  <c r="AA64" i="42"/>
  <c r="AC44" i="44"/>
  <c r="AC44" i="39"/>
  <c r="Y18" i="10"/>
  <c r="Y17" i="10"/>
  <c r="Y21" i="10"/>
  <c r="Q20" i="10"/>
  <c r="Q18" i="10"/>
  <c r="C44" i="58"/>
  <c r="D64" i="58"/>
  <c r="I64" i="42"/>
  <c r="H44" i="42"/>
  <c r="H64" i="42"/>
  <c r="C44" i="38"/>
  <c r="D64" i="38"/>
  <c r="S64" i="43"/>
  <c r="I64" i="43"/>
  <c r="I44" i="43"/>
  <c r="I64" i="38"/>
  <c r="I44" i="38"/>
  <c r="I44" i="45"/>
  <c r="I64" i="45"/>
  <c r="C44" i="39"/>
  <c r="D64" i="39"/>
  <c r="I64" i="44"/>
  <c r="B21" i="10"/>
  <c r="B18" i="10"/>
  <c r="B19" i="10"/>
  <c r="B20" i="10"/>
  <c r="D64" i="44"/>
  <c r="C44" i="44"/>
  <c r="D64" i="45"/>
  <c r="C44" i="45"/>
  <c r="C44" i="42"/>
  <c r="D64" i="42"/>
  <c r="R64" i="43"/>
  <c r="J64" i="39"/>
  <c r="I44" i="39"/>
  <c r="I64" i="39"/>
  <c r="Q44" i="58"/>
  <c r="C44" i="43"/>
  <c r="D64" i="43"/>
  <c r="S18" i="10"/>
  <c r="H44" i="58"/>
  <c r="I64" i="58"/>
  <c r="H64" i="58"/>
  <c r="J64" i="42"/>
  <c r="I44" i="42"/>
  <c r="X17" i="10"/>
  <c r="P20" i="10"/>
  <c r="P19" i="10"/>
  <c r="R64" i="58"/>
  <c r="P18" i="10"/>
  <c r="W19" i="10"/>
  <c r="X19" i="10"/>
  <c r="M64" i="43"/>
  <c r="L64" i="43"/>
  <c r="L44" i="58"/>
  <c r="M64" i="58"/>
  <c r="L64" i="58"/>
  <c r="J44" i="42"/>
  <c r="K64" i="42"/>
  <c r="J64" i="45"/>
  <c r="J44" i="43"/>
  <c r="K64" i="43"/>
  <c r="T17" i="10"/>
  <c r="J64" i="43"/>
  <c r="J44" i="39"/>
  <c r="K64" i="39"/>
  <c r="T20" i="10"/>
  <c r="K64" i="45"/>
  <c r="J44" i="45"/>
  <c r="J44" i="44"/>
  <c r="K64" i="44"/>
  <c r="K64" i="58"/>
  <c r="J44" i="58"/>
  <c r="J44" i="38"/>
  <c r="K64" i="38"/>
  <c r="S19" i="10"/>
  <c r="Y64" i="44"/>
  <c r="Y44" i="44"/>
  <c r="Y64" i="45"/>
  <c r="Y44" i="45"/>
  <c r="L44" i="39"/>
  <c r="M64" i="39"/>
  <c r="L64" i="39"/>
  <c r="M64" i="38"/>
  <c r="L64" i="38"/>
  <c r="J64" i="44"/>
  <c r="J64" i="38"/>
  <c r="L44" i="42"/>
  <c r="M64" i="42"/>
  <c r="L64" i="42"/>
  <c r="L21" i="10"/>
  <c r="L19" i="10"/>
  <c r="L17" i="10"/>
  <c r="L18" i="10"/>
  <c r="L20" i="10"/>
  <c r="X18" i="10"/>
  <c r="X20" i="10"/>
  <c r="W18" i="10"/>
  <c r="S17" i="10"/>
  <c r="P17" i="10"/>
  <c r="S20" i="10"/>
  <c r="T19" i="10"/>
  <c r="W17" i="10"/>
  <c r="W20" i="10"/>
  <c r="Q44" i="43"/>
  <c r="AB21" i="40"/>
  <c r="AB13" i="10"/>
  <c r="R21" i="10"/>
  <c r="R17" i="10"/>
  <c r="Z19" i="10"/>
  <c r="AB18" i="40"/>
  <c r="O17" i="10"/>
  <c r="Y44" i="42"/>
  <c r="Z64" i="42"/>
  <c r="O44" i="43"/>
  <c r="P64" i="43"/>
  <c r="W44" i="43"/>
  <c r="X64" i="43"/>
  <c r="W64" i="43"/>
  <c r="Q64" i="43"/>
  <c r="P44" i="43"/>
  <c r="X44" i="43"/>
  <c r="V21" i="10"/>
  <c r="V18" i="10"/>
  <c r="N19" i="10"/>
  <c r="B17" i="10"/>
  <c r="O19" i="10"/>
  <c r="N17" i="10"/>
  <c r="Z21" i="10"/>
  <c r="Z17" i="10"/>
  <c r="AB20" i="37"/>
  <c r="AB17" i="37"/>
  <c r="AB18" i="37"/>
  <c r="AB21" i="37"/>
  <c r="R19" i="10"/>
  <c r="O20" i="10"/>
  <c r="R18" i="10"/>
  <c r="AB20" i="40"/>
  <c r="O18" i="10"/>
  <c r="T64" i="43"/>
  <c r="S44" i="43"/>
  <c r="Y64" i="42"/>
  <c r="L44" i="43"/>
  <c r="U64" i="43"/>
  <c r="T44" i="43"/>
  <c r="N21" i="10"/>
  <c r="N18" i="10"/>
  <c r="V19" i="10"/>
  <c r="AB19" i="40"/>
  <c r="Z18" i="10"/>
  <c r="V17" i="10"/>
  <c r="AB17" i="40"/>
  <c r="R20" i="10"/>
  <c r="AB19" i="37"/>
  <c r="C17" i="45"/>
  <c r="AC17" i="45" l="1"/>
  <c r="AC37" i="45" s="1"/>
  <c r="AC57" i="45"/>
  <c r="AB21" i="10"/>
  <c r="AB17" i="10"/>
  <c r="D57" i="45"/>
  <c r="C37" i="45"/>
  <c r="AB19" i="10"/>
  <c r="AB20" i="10"/>
  <c r="AB18" i="10"/>
  <c r="AC68" i="35"/>
  <c r="AA35" i="27"/>
  <c r="AA66" i="27" l="1"/>
  <c r="AC59" i="33"/>
  <c r="AC51" i="33"/>
  <c r="AC47" i="33"/>
  <c r="AC43" i="33"/>
  <c r="AC65" i="33"/>
  <c r="AC63" i="33"/>
  <c r="AC55" i="33"/>
  <c r="AC64" i="33"/>
  <c r="AC60" i="33"/>
  <c r="AC56" i="33"/>
  <c r="AC52" i="33"/>
  <c r="AC48" i="33"/>
  <c r="AC44" i="33"/>
  <c r="AC62" i="35"/>
  <c r="AC54" i="35"/>
  <c r="AC46" i="35"/>
  <c r="AC42" i="35"/>
  <c r="AC61" i="35"/>
  <c r="AC53" i="35"/>
  <c r="AC45" i="35"/>
  <c r="AC68" i="33"/>
  <c r="AC62" i="33"/>
  <c r="AC58" i="33"/>
  <c r="AC54" i="33"/>
  <c r="AC50" i="33"/>
  <c r="AC46" i="33"/>
  <c r="AC42" i="33"/>
  <c r="AC64" i="35"/>
  <c r="AC60" i="35"/>
  <c r="AC56" i="35"/>
  <c r="AC52" i="35"/>
  <c r="AC48" i="35"/>
  <c r="AC44" i="35"/>
  <c r="AC58" i="35"/>
  <c r="AC50" i="35"/>
  <c r="AC65" i="35"/>
  <c r="AC57" i="35"/>
  <c r="AC49" i="35"/>
  <c r="AC61" i="33"/>
  <c r="AC57" i="33"/>
  <c r="AC53" i="33"/>
  <c r="AC49" i="33"/>
  <c r="AC45" i="33"/>
  <c r="AC41" i="35"/>
  <c r="AC63" i="35"/>
  <c r="AC59" i="35"/>
  <c r="AC55" i="35"/>
  <c r="AC51" i="35"/>
  <c r="AC47" i="35"/>
  <c r="AC43" i="35"/>
  <c r="AA36" i="27"/>
  <c r="AA67" i="27" l="1"/>
  <c r="AA29" i="22" l="1"/>
  <c r="AA23" i="12"/>
  <c r="AB63" i="12" l="1"/>
  <c r="AC65" i="32"/>
  <c r="AC61" i="32"/>
  <c r="AC57" i="32"/>
  <c r="AC53" i="32"/>
  <c r="AC64" i="32"/>
  <c r="AC68" i="32"/>
  <c r="AC41" i="32"/>
  <c r="AC62" i="32"/>
  <c r="AC58" i="32"/>
  <c r="AC54" i="32"/>
  <c r="AC50" i="32"/>
  <c r="AC46" i="32"/>
  <c r="AC42" i="32"/>
  <c r="AC64" i="34"/>
  <c r="AC60" i="34"/>
  <c r="AC56" i="34"/>
  <c r="AC52" i="34"/>
  <c r="AC48" i="34"/>
  <c r="AC44" i="34"/>
  <c r="AC49" i="32"/>
  <c r="AC45" i="32"/>
  <c r="AC63" i="34"/>
  <c r="AC59" i="34"/>
  <c r="AC55" i="34"/>
  <c r="AC51" i="34"/>
  <c r="AC47" i="34"/>
  <c r="AC43" i="34"/>
  <c r="AC60" i="32"/>
  <c r="AC56" i="32"/>
  <c r="AC52" i="32"/>
  <c r="AC48" i="32"/>
  <c r="AC44" i="32"/>
  <c r="AC68" i="34"/>
  <c r="AC41" i="34"/>
  <c r="AC62" i="34"/>
  <c r="AC58" i="34"/>
  <c r="AC54" i="34"/>
  <c r="AC50" i="34"/>
  <c r="AC46" i="34"/>
  <c r="AC42" i="34"/>
  <c r="AC63" i="32"/>
  <c r="AC59" i="32"/>
  <c r="AC55" i="32"/>
  <c r="AC51" i="32"/>
  <c r="AC47" i="32"/>
  <c r="AC43" i="32"/>
  <c r="AC65" i="34"/>
  <c r="AC61" i="34"/>
  <c r="AC57" i="34"/>
  <c r="AC53" i="34"/>
  <c r="AC49" i="34"/>
  <c r="AC45" i="34"/>
  <c r="AA24" i="12"/>
  <c r="AB64" i="12" l="1"/>
  <c r="Z23" i="12"/>
  <c r="AA63" i="12" l="1"/>
  <c r="Z24" i="12"/>
  <c r="Z30" i="22"/>
  <c r="Z31" i="22"/>
  <c r="Z32" i="22"/>
  <c r="Z33" i="22"/>
  <c r="Z34" i="22"/>
  <c r="Z35" i="22"/>
  <c r="Z36" i="22"/>
  <c r="Z37" i="22"/>
  <c r="Z38" i="22"/>
  <c r="Z39" i="22"/>
  <c r="Z40" i="22"/>
  <c r="Z41" i="22"/>
  <c r="Z42" i="22"/>
  <c r="Z45" i="22"/>
  <c r="Z29" i="22"/>
  <c r="AA64" i="12" l="1"/>
  <c r="Z43" i="22"/>
  <c r="Z44" i="22" l="1"/>
  <c r="Z35" i="27" l="1"/>
  <c r="Z66" i="27" l="1"/>
  <c r="Z36" i="27"/>
  <c r="Z67" i="27" l="1"/>
  <c r="B9" i="64"/>
  <c r="B9" i="61"/>
  <c r="Y35" i="27" l="1"/>
  <c r="X35" i="27"/>
  <c r="Y66" i="27" l="1"/>
  <c r="X66" i="27"/>
  <c r="X36" i="27"/>
  <c r="Y36" i="27"/>
  <c r="H23" i="12"/>
  <c r="I23" i="12"/>
  <c r="J23" i="12"/>
  <c r="L23" i="12"/>
  <c r="L63" i="12" s="1"/>
  <c r="M23" i="12"/>
  <c r="N23" i="12"/>
  <c r="O23" i="12"/>
  <c r="P23" i="12"/>
  <c r="Q23" i="12"/>
  <c r="R23" i="12"/>
  <c r="S23" i="12"/>
  <c r="T23" i="12"/>
  <c r="U23" i="12"/>
  <c r="V23" i="12"/>
  <c r="W23" i="12"/>
  <c r="X23" i="12"/>
  <c r="Y23" i="12"/>
  <c r="C23" i="12"/>
  <c r="AC23" i="41" l="1"/>
  <c r="V63" i="12"/>
  <c r="R63" i="12"/>
  <c r="N63" i="12"/>
  <c r="X63" i="12"/>
  <c r="T63" i="12"/>
  <c r="P63" i="12"/>
  <c r="I63" i="12"/>
  <c r="Y63" i="12"/>
  <c r="Z63" i="12"/>
  <c r="U63" i="12"/>
  <c r="Q63" i="12"/>
  <c r="M63" i="12"/>
  <c r="H63" i="12"/>
  <c r="D63" i="12"/>
  <c r="W63" i="12"/>
  <c r="S63" i="12"/>
  <c r="O63" i="12"/>
  <c r="J63" i="12"/>
  <c r="K63" i="12"/>
  <c r="Y67" i="27"/>
  <c r="X67" i="27"/>
  <c r="Y24" i="12"/>
  <c r="Z64" i="12" l="1"/>
  <c r="Y29" i="22"/>
  <c r="Y30" i="22"/>
  <c r="Y31" i="22"/>
  <c r="Y32" i="22"/>
  <c r="Y33" i="22"/>
  <c r="Y34" i="22"/>
  <c r="Y35" i="22"/>
  <c r="Y36" i="22"/>
  <c r="Y37" i="22"/>
  <c r="Y38" i="22"/>
  <c r="Y39" i="22"/>
  <c r="Y40" i="22"/>
  <c r="Y41" i="22"/>
  <c r="Y42" i="22"/>
  <c r="Y45" i="22"/>
  <c r="Z63" i="22"/>
  <c r="W63" i="22" l="1"/>
  <c r="S63" i="22"/>
  <c r="O63" i="22"/>
  <c r="R63" i="22"/>
  <c r="N63" i="22"/>
  <c r="Y63" i="22"/>
  <c r="Q63" i="22"/>
  <c r="AC43" i="22"/>
  <c r="V63" i="22"/>
  <c r="U63" i="22"/>
  <c r="X63" i="22"/>
  <c r="T63" i="22"/>
  <c r="P63" i="22"/>
  <c r="Y43" i="22"/>
  <c r="Z64" i="22"/>
  <c r="V35" i="27"/>
  <c r="C35" i="27"/>
  <c r="H35" i="27"/>
  <c r="I35" i="27"/>
  <c r="I66" i="27" s="1"/>
  <c r="J35" i="27"/>
  <c r="L35" i="27"/>
  <c r="M35" i="27"/>
  <c r="N35" i="27"/>
  <c r="O35" i="27"/>
  <c r="P35" i="27"/>
  <c r="Q35" i="27"/>
  <c r="R35" i="27"/>
  <c r="S35" i="27"/>
  <c r="T35" i="27"/>
  <c r="U35" i="27"/>
  <c r="W35" i="27"/>
  <c r="L36" i="27"/>
  <c r="C17" i="38"/>
  <c r="AC33" i="22"/>
  <c r="AC37" i="22"/>
  <c r="S64" i="22"/>
  <c r="W64" i="22"/>
  <c r="H24" i="12"/>
  <c r="I24" i="12"/>
  <c r="J24" i="12"/>
  <c r="L24" i="12"/>
  <c r="L64" i="12" s="1"/>
  <c r="M24" i="12"/>
  <c r="M64" i="12" s="1"/>
  <c r="N24" i="12"/>
  <c r="O24" i="12"/>
  <c r="P24" i="12"/>
  <c r="Q24" i="12"/>
  <c r="Q64" i="12" s="1"/>
  <c r="R24" i="12"/>
  <c r="S24" i="12"/>
  <c r="T24" i="12"/>
  <c r="U24" i="12"/>
  <c r="U64" i="12" s="1"/>
  <c r="V24" i="12"/>
  <c r="W24" i="12"/>
  <c r="AC29" i="22"/>
  <c r="X29" i="22"/>
  <c r="W29" i="22"/>
  <c r="V29" i="22"/>
  <c r="U29" i="22"/>
  <c r="T29" i="22"/>
  <c r="S29" i="22"/>
  <c r="R29" i="22"/>
  <c r="Q29" i="22"/>
  <c r="P29" i="22"/>
  <c r="O29" i="22"/>
  <c r="N29" i="22"/>
  <c r="M29" i="22"/>
  <c r="L29" i="22"/>
  <c r="J29" i="22"/>
  <c r="I29" i="22"/>
  <c r="C29" i="22"/>
  <c r="AC40" i="22"/>
  <c r="X40" i="22"/>
  <c r="W40" i="22"/>
  <c r="V40" i="22"/>
  <c r="U40" i="22"/>
  <c r="T40" i="22"/>
  <c r="S40" i="22"/>
  <c r="R40" i="22"/>
  <c r="Q40" i="22"/>
  <c r="P40" i="22"/>
  <c r="O40" i="22"/>
  <c r="N40" i="22"/>
  <c r="M40" i="22"/>
  <c r="L40" i="22"/>
  <c r="J40" i="22"/>
  <c r="I40" i="22"/>
  <c r="AC39" i="22"/>
  <c r="X39" i="22"/>
  <c r="W39" i="22"/>
  <c r="V39" i="22"/>
  <c r="U39" i="22"/>
  <c r="T39" i="22"/>
  <c r="S39" i="22"/>
  <c r="R39" i="22"/>
  <c r="Q39" i="22"/>
  <c r="P39" i="22"/>
  <c r="O39" i="22"/>
  <c r="N39" i="22"/>
  <c r="M39" i="22"/>
  <c r="L39" i="22"/>
  <c r="J39" i="22"/>
  <c r="I39" i="22"/>
  <c r="X38" i="22"/>
  <c r="W38" i="22"/>
  <c r="V38" i="22"/>
  <c r="U38" i="22"/>
  <c r="T38" i="22"/>
  <c r="S38" i="22"/>
  <c r="R38" i="22"/>
  <c r="Q38" i="22"/>
  <c r="P38" i="22"/>
  <c r="O38" i="22"/>
  <c r="N38" i="22"/>
  <c r="M38" i="22"/>
  <c r="L38" i="22"/>
  <c r="J38" i="22"/>
  <c r="I38" i="22"/>
  <c r="X37" i="22"/>
  <c r="W37" i="22"/>
  <c r="V37" i="22"/>
  <c r="U37" i="22"/>
  <c r="T37" i="22"/>
  <c r="S37" i="22"/>
  <c r="R37" i="22"/>
  <c r="Q37" i="22"/>
  <c r="P37" i="22"/>
  <c r="O37" i="22"/>
  <c r="N37" i="22"/>
  <c r="M37" i="22"/>
  <c r="L37" i="22"/>
  <c r="J37" i="22"/>
  <c r="I37" i="22"/>
  <c r="X36" i="22"/>
  <c r="W36" i="22"/>
  <c r="V36" i="22"/>
  <c r="U36" i="22"/>
  <c r="T36" i="22"/>
  <c r="S36" i="22"/>
  <c r="R36" i="22"/>
  <c r="Q36" i="22"/>
  <c r="P36" i="22"/>
  <c r="O36" i="22"/>
  <c r="N36" i="22"/>
  <c r="M36" i="22"/>
  <c r="L36" i="22"/>
  <c r="J36" i="22"/>
  <c r="I36" i="22"/>
  <c r="X35" i="22"/>
  <c r="W35" i="22"/>
  <c r="V35" i="22"/>
  <c r="U35" i="22"/>
  <c r="T35" i="22"/>
  <c r="S35" i="22"/>
  <c r="R35" i="22"/>
  <c r="Q35" i="22"/>
  <c r="P35" i="22"/>
  <c r="O35" i="22"/>
  <c r="N35" i="22"/>
  <c r="M35" i="22"/>
  <c r="L35" i="22"/>
  <c r="J35" i="22"/>
  <c r="I35" i="22"/>
  <c r="X34" i="22"/>
  <c r="W34" i="22"/>
  <c r="V34" i="22"/>
  <c r="U34" i="22"/>
  <c r="T34" i="22"/>
  <c r="S34" i="22"/>
  <c r="R34" i="22"/>
  <c r="Q34" i="22"/>
  <c r="P34" i="22"/>
  <c r="O34" i="22"/>
  <c r="N34" i="22"/>
  <c r="M34" i="22"/>
  <c r="L34" i="22"/>
  <c r="J34" i="22"/>
  <c r="I34" i="22"/>
  <c r="X33" i="22"/>
  <c r="W33" i="22"/>
  <c r="V33" i="22"/>
  <c r="U33" i="22"/>
  <c r="T33" i="22"/>
  <c r="S33" i="22"/>
  <c r="R33" i="22"/>
  <c r="Q33" i="22"/>
  <c r="P33" i="22"/>
  <c r="O33" i="22"/>
  <c r="N33" i="22"/>
  <c r="M33" i="22"/>
  <c r="L33" i="22"/>
  <c r="J33" i="22"/>
  <c r="I33" i="22"/>
  <c r="X32" i="22"/>
  <c r="W32" i="22"/>
  <c r="V32" i="22"/>
  <c r="U32" i="22"/>
  <c r="T32" i="22"/>
  <c r="S32" i="22"/>
  <c r="R32" i="22"/>
  <c r="Q32" i="22"/>
  <c r="P32" i="22"/>
  <c r="O32" i="22"/>
  <c r="N32" i="22"/>
  <c r="M32" i="22"/>
  <c r="L32" i="22"/>
  <c r="J32" i="22"/>
  <c r="I32" i="22"/>
  <c r="AC38" i="22"/>
  <c r="AC36" i="22"/>
  <c r="AC34" i="22"/>
  <c r="AC32" i="22"/>
  <c r="X31" i="22"/>
  <c r="W31" i="22"/>
  <c r="V31" i="22"/>
  <c r="U31" i="22"/>
  <c r="T31" i="22"/>
  <c r="S31" i="22"/>
  <c r="R31" i="22"/>
  <c r="Q31" i="22"/>
  <c r="P31" i="22"/>
  <c r="O31" i="22"/>
  <c r="N31" i="22"/>
  <c r="M31" i="22"/>
  <c r="L31" i="22"/>
  <c r="J31" i="22"/>
  <c r="I31" i="22"/>
  <c r="X45" i="22"/>
  <c r="W45" i="22"/>
  <c r="X42" i="22"/>
  <c r="W42" i="22"/>
  <c r="X41" i="22"/>
  <c r="W41" i="22"/>
  <c r="X30" i="22"/>
  <c r="W30" i="22"/>
  <c r="B9" i="56"/>
  <c r="M27" i="54"/>
  <c r="V45" i="22"/>
  <c r="V42" i="22"/>
  <c r="V41" i="22"/>
  <c r="V30" i="22"/>
  <c r="AC42" i="22"/>
  <c r="AC31" i="22"/>
  <c r="AC30" i="22"/>
  <c r="V43" i="22"/>
  <c r="U41" i="22"/>
  <c r="U42" i="22"/>
  <c r="U45" i="22"/>
  <c r="U30" i="22"/>
  <c r="T41" i="22"/>
  <c r="T42" i="22"/>
  <c r="T45" i="22"/>
  <c r="T30" i="22"/>
  <c r="AC41" i="22"/>
  <c r="S41" i="22"/>
  <c r="S42" i="22"/>
  <c r="S45" i="22"/>
  <c r="S30" i="22"/>
  <c r="R41" i="22"/>
  <c r="R42" i="22"/>
  <c r="R45" i="22"/>
  <c r="R30" i="22"/>
  <c r="R43" i="22"/>
  <c r="Q41" i="22"/>
  <c r="Q42" i="22"/>
  <c r="Q45" i="22"/>
  <c r="Q30" i="22"/>
  <c r="P45" i="22"/>
  <c r="P42" i="22"/>
  <c r="P41" i="22"/>
  <c r="P30" i="22"/>
  <c r="O30" i="22"/>
  <c r="N30" i="22"/>
  <c r="M30" i="22"/>
  <c r="L30" i="22"/>
  <c r="J30" i="22"/>
  <c r="I30" i="22"/>
  <c r="AC45" i="22"/>
  <c r="I43" i="22"/>
  <c r="L43" i="22"/>
  <c r="N43" i="22"/>
  <c r="I41" i="22"/>
  <c r="J41" i="22"/>
  <c r="L41" i="22"/>
  <c r="M41" i="22"/>
  <c r="N41" i="22"/>
  <c r="O41" i="22"/>
  <c r="I42" i="22"/>
  <c r="J42" i="22"/>
  <c r="L42" i="22"/>
  <c r="M42" i="22"/>
  <c r="N42" i="22"/>
  <c r="O42" i="22"/>
  <c r="J43" i="22"/>
  <c r="M43" i="22"/>
  <c r="O43" i="22"/>
  <c r="J44" i="22"/>
  <c r="M44" i="22"/>
  <c r="O44" i="22"/>
  <c r="I45" i="22"/>
  <c r="J45" i="22"/>
  <c r="L45" i="22"/>
  <c r="M45" i="22"/>
  <c r="N45" i="22"/>
  <c r="O45" i="22"/>
  <c r="I44" i="22"/>
  <c r="L44" i="22"/>
  <c r="N44" i="22"/>
  <c r="S44" i="22"/>
  <c r="S43" i="22"/>
  <c r="U43" i="22"/>
  <c r="T44" i="22"/>
  <c r="X43" i="22"/>
  <c r="T43" i="22"/>
  <c r="Q43" i="22"/>
  <c r="P43" i="22"/>
  <c r="W43" i="22"/>
  <c r="AC35" i="22"/>
  <c r="AC17" i="38" l="1"/>
  <c r="AC37" i="38" s="1"/>
  <c r="T64" i="12"/>
  <c r="P64" i="12"/>
  <c r="H64" i="12"/>
  <c r="W64" i="12"/>
  <c r="S64" i="12"/>
  <c r="O64" i="12"/>
  <c r="J64" i="12"/>
  <c r="K64" i="12"/>
  <c r="D57" i="12"/>
  <c r="I97" i="27"/>
  <c r="H66" i="27"/>
  <c r="H97" i="27"/>
  <c r="V64" i="12"/>
  <c r="R64" i="12"/>
  <c r="N64" i="12"/>
  <c r="I64" i="12"/>
  <c r="D57" i="38"/>
  <c r="C37" i="38"/>
  <c r="D97" i="27"/>
  <c r="C66" i="27"/>
  <c r="M97" i="27"/>
  <c r="L66" i="27"/>
  <c r="L97" i="27"/>
  <c r="L67" i="27"/>
  <c r="L98" i="27"/>
  <c r="J66" i="27"/>
  <c r="K97" i="27"/>
  <c r="J97" i="27"/>
  <c r="R44" i="22"/>
  <c r="V44" i="22"/>
  <c r="X64" i="22"/>
  <c r="T64" i="22"/>
  <c r="X44" i="22"/>
  <c r="Y64" i="22"/>
  <c r="T36" i="27"/>
  <c r="T66" i="27"/>
  <c r="U97" i="27"/>
  <c r="P36" i="27"/>
  <c r="P66" i="27"/>
  <c r="Q97" i="27"/>
  <c r="AC66" i="27"/>
  <c r="V64" i="22"/>
  <c r="Q44" i="22"/>
  <c r="R64" i="22"/>
  <c r="S36" i="27"/>
  <c r="T97" i="27"/>
  <c r="S66" i="27"/>
  <c r="P97" i="27"/>
  <c r="O66" i="27"/>
  <c r="J36" i="27"/>
  <c r="V36" i="27"/>
  <c r="W97" i="27"/>
  <c r="V66" i="27"/>
  <c r="U64" i="22"/>
  <c r="P64" i="22"/>
  <c r="AC44" i="22"/>
  <c r="Q64" i="22"/>
  <c r="W36" i="27"/>
  <c r="X97" i="27"/>
  <c r="W66" i="27"/>
  <c r="R36" i="27"/>
  <c r="S97" i="27"/>
  <c r="R66" i="27"/>
  <c r="N36" i="27"/>
  <c r="O97" i="27"/>
  <c r="N66" i="27"/>
  <c r="I36" i="27"/>
  <c r="U66" i="27"/>
  <c r="V97" i="27"/>
  <c r="Q36" i="27"/>
  <c r="Q66" i="27"/>
  <c r="R97" i="27"/>
  <c r="M66" i="27"/>
  <c r="N97" i="27"/>
  <c r="AC66" i="32"/>
  <c r="H36" i="27"/>
  <c r="AC66" i="35"/>
  <c r="AC66" i="34"/>
  <c r="AC66" i="33"/>
  <c r="M36" i="27"/>
  <c r="M98" i="27" s="1"/>
  <c r="U36" i="27"/>
  <c r="P44" i="22"/>
  <c r="Y44" i="22"/>
  <c r="W44" i="22"/>
  <c r="U44" i="22"/>
  <c r="AC67" i="29"/>
  <c r="AC67" i="30"/>
  <c r="O36" i="27"/>
  <c r="C36" i="27"/>
  <c r="AC67" i="36"/>
  <c r="AC24" i="41"/>
  <c r="X24" i="12"/>
  <c r="C24" i="12"/>
  <c r="D98" i="27" l="1"/>
  <c r="C67" i="27"/>
  <c r="D64" i="12"/>
  <c r="X64" i="12"/>
  <c r="Y64" i="12"/>
  <c r="I98" i="27"/>
  <c r="H67" i="27"/>
  <c r="H98" i="27"/>
  <c r="J98" i="27"/>
  <c r="I67" i="27"/>
  <c r="K98" i="27"/>
  <c r="J67" i="27"/>
  <c r="P98" i="27"/>
  <c r="O67" i="27"/>
  <c r="V98" i="27"/>
  <c r="U67" i="27"/>
  <c r="W67" i="27"/>
  <c r="X98" i="27"/>
  <c r="N98" i="27"/>
  <c r="M67" i="27"/>
  <c r="R67" i="27"/>
  <c r="S98" i="27"/>
  <c r="O98" i="27"/>
  <c r="N67" i="27"/>
  <c r="S67" i="27"/>
  <c r="T98" i="27"/>
  <c r="U98" i="27"/>
  <c r="T67" i="27"/>
  <c r="AC67" i="27"/>
  <c r="R98" i="27"/>
  <c r="Q67" i="27"/>
  <c r="V67" i="27"/>
  <c r="W98" i="27"/>
  <c r="Q98" i="27"/>
  <c r="P67" i="27"/>
  <c r="AC67" i="35"/>
  <c r="AC67" i="34"/>
  <c r="AC67" i="33"/>
  <c r="AC67" i="32"/>
</calcChain>
</file>

<file path=xl/sharedStrings.xml><?xml version="1.0" encoding="utf-8"?>
<sst xmlns="http://schemas.openxmlformats.org/spreadsheetml/2006/main" count="3623" uniqueCount="1102">
  <si>
    <r>
      <t>D) Los países constituyentes de América Latina y el Caribe</t>
    </r>
    <r>
      <rPr>
        <sz val="10"/>
        <rFont val="Times New Roman"/>
        <family val="1"/>
      </rPr>
      <t>: Los países que integran América Latina y el Caribe, según</t>
    </r>
  </si>
  <si>
    <r>
      <t>E) De los cuadros de Balanza Comercial</t>
    </r>
    <r>
      <rPr>
        <sz val="10"/>
        <rFont val="Times New Roman"/>
        <family val="1"/>
      </rPr>
      <t>: se incluyeron ademas de las regiones de América Latina y le Caribe y</t>
    </r>
  </si>
  <si>
    <r>
      <t>F) Del concepto de "Partidas"</t>
    </r>
    <r>
      <rPr>
        <sz val="10"/>
        <rFont val="Times New Roman"/>
        <family val="1"/>
      </rPr>
      <t>: Se refiere al nivel de desagregación a 6 dígitos del Sistema Armonizado</t>
    </r>
  </si>
  <si>
    <t>ÍNDICE</t>
  </si>
  <si>
    <t>NOTAS ACLARATORIAS LOS CUADROS EN GENERAL</t>
  </si>
  <si>
    <t>D1  PARTIDAS Y SU DESCRIPCIÓN DE LOS SEGMENTOS DE LA CADENA HTC. Hilo</t>
  </si>
  <si>
    <t>Cuadro 13</t>
  </si>
  <si>
    <t>Cuadro 19</t>
  </si>
  <si>
    <t>Cuadro 20</t>
  </si>
  <si>
    <r>
      <t>A) De la "Cadena HTC":</t>
    </r>
    <r>
      <rPr>
        <sz val="10"/>
        <rFont val="Times New Roman"/>
        <family val="1"/>
      </rPr>
      <t xml:space="preserve"> Se refiere a la cadena hilo, textil, confección. Las fracciones se toman con base en OTEXA</t>
    </r>
  </si>
  <si>
    <t>Cuadro 1</t>
  </si>
  <si>
    <t>Total</t>
  </si>
  <si>
    <t>--</t>
  </si>
  <si>
    <t>Cuadro 2</t>
  </si>
  <si>
    <t>Valor (millones de dólares)</t>
  </si>
  <si>
    <t>Participación (en porcentajes)</t>
  </si>
  <si>
    <t>Tasa de crecimiento anual</t>
  </si>
  <si>
    <t>Cuadro 3</t>
  </si>
  <si>
    <t>Cuadro 4</t>
  </si>
  <si>
    <t>Subtotal</t>
  </si>
  <si>
    <t>Resto</t>
  </si>
  <si>
    <t>Cuadro 5</t>
  </si>
  <si>
    <t>Cuadro 6</t>
  </si>
  <si>
    <t>Cuadro 7</t>
  </si>
  <si>
    <t>Cuadro 10</t>
  </si>
  <si>
    <t>OTROS</t>
  </si>
  <si>
    <t>Otros</t>
  </si>
  <si>
    <t>Vietnam</t>
  </si>
  <si>
    <t>Bangladesh</t>
  </si>
  <si>
    <t>Hong Kong</t>
  </si>
  <si>
    <t>D3  PARTIDAS Y SU DESCRIPCIÓN DE LOS SEGMENTOS DE LA CADENA HTC</t>
  </si>
  <si>
    <t>CONFECCIÓN</t>
  </si>
  <si>
    <t>Confección</t>
  </si>
  <si>
    <t>Cuadro 21</t>
  </si>
  <si>
    <t>Cuadro 22</t>
  </si>
  <si>
    <t>Cuadro 23</t>
  </si>
  <si>
    <t>Cuadro 24</t>
  </si>
  <si>
    <t>Cuadro 25</t>
  </si>
  <si>
    <t>Cuadro 26</t>
  </si>
  <si>
    <t>Estados Unidos</t>
  </si>
  <si>
    <t>Australia</t>
  </si>
  <si>
    <t>India</t>
  </si>
  <si>
    <t>Rep Corea</t>
  </si>
  <si>
    <t>D2  PARTIDAS Y SU DESCRIPCIÓN DE LOS SEGMENTOS DE LA CADENA HTC</t>
  </si>
  <si>
    <t>TEXTIL</t>
  </si>
  <si>
    <t>Textil</t>
  </si>
  <si>
    <t>Rusia</t>
  </si>
  <si>
    <t>Alemania</t>
  </si>
  <si>
    <t>Rep. Corea</t>
  </si>
  <si>
    <t>Italia</t>
  </si>
  <si>
    <t>Alemamia</t>
  </si>
  <si>
    <t>Rep.  Corea</t>
  </si>
  <si>
    <t>Reino Unido</t>
  </si>
  <si>
    <t>Francia</t>
  </si>
  <si>
    <t>los principales tres países exportadores e importadores.  Como en el caso del inciso anterior si por coincidencia se repiten países</t>
  </si>
  <si>
    <t>en exportaciones e importaciones en los primeros 3 lugares (o si China y Hong Kong están dentro de los principales tres países)</t>
  </si>
  <si>
    <t>habrá espacio para incluir a otros países.</t>
  </si>
  <si>
    <t xml:space="preserve">el más reciente, en 2002, la TCPA sería de 1996 a 2003; no importando si hubiera entre ellos periodos sin dato. Se decidió </t>
  </si>
  <si>
    <t>hacer esto debido a motivos de espacio y sencillez de los cuadros.</t>
  </si>
  <si>
    <t>INDICE</t>
  </si>
  <si>
    <t>NOTAS</t>
  </si>
  <si>
    <t>HILO</t>
  </si>
  <si>
    <t>Hilo</t>
  </si>
  <si>
    <t>NOTAS ACLARATORIAS DE LOS CUADROS EN GENERAL</t>
  </si>
  <si>
    <t>a 10 dígitos. Se calcularon estas fracciones a 10 dígitos a un universo de 6 dígitos compatibles con la información</t>
  </si>
  <si>
    <t>B) De los segmentos de la "Cadena HTC":</t>
  </si>
  <si>
    <t>a) HILO: traducción propia de "Yarn".</t>
  </si>
  <si>
    <t xml:space="preserve">b) TEXTIL: traducción propia de "Fabric".  </t>
  </si>
  <si>
    <t>c) CONFECCIÓN: traducción propia de "Apparel" .</t>
  </si>
  <si>
    <t>d) OTROS: traducción propia de "Made-up".</t>
  </si>
  <si>
    <t xml:space="preserve">listados recientemente, para el caso de los latinoamericanos se les ubicará en la parte final de los cuadros, y para los no latino- </t>
  </si>
  <si>
    <t xml:space="preserve">americanos permitirá la inclusión de algun otro(s) país(es) ya que la plaza de China, Hong Kong o República Dominicana estará ocupada </t>
  </si>
  <si>
    <t xml:space="preserve">el criterio de la CEPAL son:  Anguila, Antigua y Barbuda, Antillas Neerlandesas, Argentina, Aruba, Bahamas, </t>
  </si>
  <si>
    <t xml:space="preserve">Barbados, Belice, Bolivia, Brasil, Chile, Colombia, Costa Rica, Cuba Dominica, Ecuador, El Salvador, Grenada, Guadalupe, </t>
  </si>
  <si>
    <t>Guatemala, Guyana, Guyana Francesa, Haití, Honduras, Islas Caimán, Islas Turcos y Caicos, Islas Vírgenes de los Estados</t>
  </si>
  <si>
    <t xml:space="preserve"> Unidos, Islas Vírgenes Británicas, Jamaica, Martinica, Montserrat, Nicaragua, Panamá, Paraguay, Perú, Puerto Rico, </t>
  </si>
  <si>
    <t xml:space="preserve">República Dominicana, Saint Kits y Nevis, Santa Lucia, San Vicente y las Granadinas, Suriname, Trinidad y Tobago, Uruguay y </t>
  </si>
  <si>
    <t>Venezuela</t>
  </si>
  <si>
    <t>Centroamérica y a los páises Argentina, Brasil, Costa Rica, Guatenala, El Salvador, Honduras, Nicaragua, China y Hong Kong,</t>
  </si>
  <si>
    <t>D2  PARTIDAS Y SU DESCRIPCIÓN DE LOS  SEGMENTOS DE LA CADENA HTC. Textil</t>
  </si>
  <si>
    <t>D3  PARTIDAS Y SU DESCRIPCIÓN DE LOS  SEGMENTOS DE LA CADENA HTC. Confección</t>
  </si>
  <si>
    <t>D4  PARTIDAS Y SU DESCRIPCIÓN DE LOS  SEGMENTOS DE LA CADENA HTC. Otros</t>
  </si>
  <si>
    <t>N/D</t>
  </si>
  <si>
    <r>
      <t>C) De la selección de los Países:</t>
    </r>
    <r>
      <rPr>
        <sz val="10"/>
        <rFont val="Times New Roman"/>
        <family val="1"/>
      </rPr>
      <t xml:space="preserve"> se tomaron los principales 4 países de acuerdo a su valor de 2008, tanto  </t>
    </r>
  </si>
  <si>
    <t>aparece en el encabezado de esa columna el período "1995-2008", por ejemplo, sí Nicaragua no tiene datos de 1996 a 1998,</t>
  </si>
  <si>
    <t xml:space="preserve">sino hasta 1999, esta TCPA "1995-2008" será más bien para "1999-2008". O bien, sí hubiera un dato en 1996 y otro, </t>
  </si>
  <si>
    <t>Silk-worm cocoons suitable for reeling</t>
  </si>
  <si>
    <t>Raw silk (not thrown)</t>
  </si>
  <si>
    <t>Silk waste, not carded or combed</t>
  </si>
  <si>
    <t>Silk waste, carded or combed</t>
  </si>
  <si>
    <t>Silk yarn (except from waste) not retail</t>
  </si>
  <si>
    <t>Yarn spun from silk waste, not retail</t>
  </si>
  <si>
    <t>Silk yarn retail, silk worm gut</t>
  </si>
  <si>
    <t>Greasy shorn wool, not carded or combed</t>
  </si>
  <si>
    <t>Greasy wool (other than shorn) not carded or combed</t>
  </si>
  <si>
    <t>Degreased shorn wool, not carded, combed or carbonize</t>
  </si>
  <si>
    <t>Degreased wool nes, not carded, combed or carbonized</t>
  </si>
  <si>
    <t>Carbonized wool, not carded or combed</t>
  </si>
  <si>
    <t>Fine animal hari of kashmir (cashmere) goats, not carded or combed</t>
  </si>
  <si>
    <t>Fine animal hair (other than of kashmir goats) not carded or combed</t>
  </si>
  <si>
    <t>Coarse animal hair, not carded or combed</t>
  </si>
  <si>
    <t>Noils of wool or of fine animal hair</t>
  </si>
  <si>
    <t>Waste of wool or fine hair, not noils, garnetted stoc</t>
  </si>
  <si>
    <t>Waste of coarse animal hair, except garnetted stock</t>
  </si>
  <si>
    <t>Garnetted stock of wool or of animal hair</t>
  </si>
  <si>
    <t>Carded wool</t>
  </si>
  <si>
    <t>Combed wool in fragments</t>
  </si>
  <si>
    <t>Wool tops &amp; other combed wool, except combed fragment</t>
  </si>
  <si>
    <t>Fine animal hair, carded or combed</t>
  </si>
  <si>
    <t>Wool/fine animal hair, of kashmir (cashmere) goats, carded or combed (combed wool in fragments)</t>
  </si>
  <si>
    <t>Fine animal hair, carded or combed, nesoi</t>
  </si>
  <si>
    <t>Coarse animal hair, carded or combed</t>
  </si>
  <si>
    <t>Yarn of carded wool, &gt;85% wool, not retail</t>
  </si>
  <si>
    <t>Yarn of carded, wool, &lt;85% wool, not retail</t>
  </si>
  <si>
    <t>Yarn of combed wool, &gt;85% wool, not retail</t>
  </si>
  <si>
    <t>Yarn of combed wool, &lt;85% wool, not retail</t>
  </si>
  <si>
    <t>Yarn of carded fine animal hair, not retail</t>
  </si>
  <si>
    <t>Yarn of combed fine animal hair, not retail</t>
  </si>
  <si>
    <t>Yarn of wool or fine hair, &gt;85% such fibres, retail</t>
  </si>
  <si>
    <t>Yarn of wool or fine hair, &lt;85% such fibres, retail</t>
  </si>
  <si>
    <t>Cotton, not carded or combed</t>
  </si>
  <si>
    <t>Cotton yarn waste (including thread waste)</t>
  </si>
  <si>
    <t>Garnetted stock of cotton</t>
  </si>
  <si>
    <t>Cotton waste, except garnetted stock</t>
  </si>
  <si>
    <t>Cotton, carded or combed</t>
  </si>
  <si>
    <t>Cotton sewing thread &gt;85% cotton, not retail</t>
  </si>
  <si>
    <t>Cotton sewing thread, &lt;85% cotton, not retail</t>
  </si>
  <si>
    <t>Cotton sewing thread, retail</t>
  </si>
  <si>
    <t>Cotton yarn &gt;85% single uncombed &gt;714 dtex,not retail</t>
  </si>
  <si>
    <t>Cotton yarn &gt;85% single uncombed 714-232 dtex,not ret</t>
  </si>
  <si>
    <t>Cotton yarn &gt;85% single uncombed 232-192 dtex,not ret</t>
  </si>
  <si>
    <t>Cotton yarn &gt;85% single uncombed 192-125 dtex,not ret</t>
  </si>
  <si>
    <t>Cotton yarn &gt;85% single uncombed &lt;125 dtex, not retai</t>
  </si>
  <si>
    <t>Cotton yarn &gt;85% single combed &gt;714dtex, not retail</t>
  </si>
  <si>
    <t>Cotton yarn &gt;85% single combed 714-232 dtex,not retai</t>
  </si>
  <si>
    <t>Cotton yarn &gt;85% single combed 232-192 dtex,not retai</t>
  </si>
  <si>
    <t>Cotton yarn &gt;85% single combed 192-125 dtex,not retai</t>
  </si>
  <si>
    <t>Cotton yarn nesoi, 85% or more by weight of cotton, not put up for retail sale, single combed</t>
  </si>
  <si>
    <t>Cotton yarn &gt;85% single combed 125-106 dtex,not retai</t>
  </si>
  <si>
    <t>Cotton yarn &gt;85% single combed 106- 83 dtex,not retai</t>
  </si>
  <si>
    <t>Cotton yarn &gt;85% single combed &lt;83.33 dtex,not retail</t>
  </si>
  <si>
    <t>Cotton yarn &gt;85% multiple uncombed &gt;714 dtex, not ret</t>
  </si>
  <si>
    <t>Cotton yarn &gt;85% multiple uncomb 714-232 dtex,not ret</t>
  </si>
  <si>
    <t>Cotton yarn &gt;85% multiple uncomb 232-192 dtex,not ret</t>
  </si>
  <si>
    <t>Cotton yarn &gt;85% multiple uncomb 192-125 dtex,not ret</t>
  </si>
  <si>
    <t>Cotton yarn &gt;85% multiple uncombed &lt;125 dtex, not ret</t>
  </si>
  <si>
    <t>Cotton yarn &gt;85% multiple combed &gt;714 dtex,not retail</t>
  </si>
  <si>
    <t>Cotton yarn &gt;85% multiple combed 714-232 dtex,not ret</t>
  </si>
  <si>
    <t>Cotton yarn &gt;85% multiple combed 232-192 dtex,not ret</t>
  </si>
  <si>
    <t>Cotton yarn &gt;85% multiple combed 192-125 dtex,not ret</t>
  </si>
  <si>
    <t>Cotton yarn nesoi, 85% or more (wt.) cotton, not for retail sale, multiple or cabled combed ya</t>
  </si>
  <si>
    <t>Cotton yarn &gt;85% multiple combed 125-106 dtex,not ret</t>
  </si>
  <si>
    <t>Cotton yarn &gt;85% multiple combed 106- 83 dtex,not ret</t>
  </si>
  <si>
    <t>Cotton yarn &gt;85% multiple combed &lt;83.33 dtex,not ret.</t>
  </si>
  <si>
    <t>Cotton yarn &lt;85% single uncombed &gt;714dtex, not retail</t>
  </si>
  <si>
    <t>Cotton yarn &lt;85% single uncombed 714-232 dtex,not ret</t>
  </si>
  <si>
    <t>Cotton yarn &lt;85% single uncombed 232-192 dtex,not ret</t>
  </si>
  <si>
    <t>Cotton yarn &lt;85% single uncombed 192-125 dtex,not ret</t>
  </si>
  <si>
    <t>Cotton yarn &lt;85% single uncombed &lt;125 dtex, not retai</t>
  </si>
  <si>
    <t>Cotton yarn &lt;85% single combed &gt;714 dtex, not retail</t>
  </si>
  <si>
    <t>Cotton yarn &lt;85% single combed 714-232 dtex,not retai</t>
  </si>
  <si>
    <t>Cotton yarn &lt;85% single combed 232-192 dtex,not retai</t>
  </si>
  <si>
    <t>Cotton yarn &lt;85% single combed 192-125 dtex,not retai</t>
  </si>
  <si>
    <t>Cotton yarn &lt;85% single combed &lt;125 dtex, not retail</t>
  </si>
  <si>
    <t>Cotton yarn &lt;85% multiple uncombed &gt;714, not ret., ne</t>
  </si>
  <si>
    <t>Cotton yarn &lt;85% multiple uncomb 714-232 dtex,not ret</t>
  </si>
  <si>
    <t>Cotton yarn &lt;85% multiple uncomb 232-192 dtex,not ret</t>
  </si>
  <si>
    <t>Cotton yarn &lt;85% multiple uncomb 192-125 dtex,not ret</t>
  </si>
  <si>
    <t>Cotton yarn &lt;85% multiple uncombed &lt;125 dtex,not ret.</t>
  </si>
  <si>
    <t>Cotton yarn &lt;85% multiple combed &gt;714, not retail, ne</t>
  </si>
  <si>
    <t>Cotton yarn &lt;85% multiple combed 714-232 dtex,not ret</t>
  </si>
  <si>
    <t>Cotton yarn &lt;85% multiple combed 232-192 dtex,not ret</t>
  </si>
  <si>
    <t>Cotton yarn &lt;85% multiple combed 192-125 dtex,not ret</t>
  </si>
  <si>
    <t>Cotton yarn &lt;85% multiple combed &lt;125 dtex, not retai</t>
  </si>
  <si>
    <t>Cotton yarn (except sewing thread) &gt;85% cotton, retai</t>
  </si>
  <si>
    <t>Cotton yarn (except sewing thread) &lt;85% cotton, retai</t>
  </si>
  <si>
    <t>Plain weave cotton, &gt;85% &lt;100g/m2, printed</t>
  </si>
  <si>
    <t>Flax fibre, raw or retted</t>
  </si>
  <si>
    <t>Flax fibre, broken or scutched</t>
  </si>
  <si>
    <t>Flax fibre, otherwise processed but not spun</t>
  </si>
  <si>
    <t>Flax tow, waste including yarn waste, garnetted stock</t>
  </si>
  <si>
    <t>True hemp fibre, raw or retted</t>
  </si>
  <si>
    <t>True hemp fibre otherwise processed but not spun</t>
  </si>
  <si>
    <t>Jute and other textile bast fibres, raw or retted</t>
  </si>
  <si>
    <t>Jute and other bast fibres, not spun, nes, tow, waste</t>
  </si>
  <si>
    <t>Sisal and Agave, raw</t>
  </si>
  <si>
    <t>Sisal and Agave, processed but not spun, tow &amp; waste</t>
  </si>
  <si>
    <t>Coconut, abaca (Manila hemp or Musa textilis Nee), ramie</t>
  </si>
  <si>
    <t>Coconut (coir) fibre, raw</t>
  </si>
  <si>
    <t>Coconut (coir) fibre,processed not spun, tow &amp; waste</t>
  </si>
  <si>
    <t>Abaca fibre, raw</t>
  </si>
  <si>
    <t>Abaca fibre, processed but not spun, tow, noils, wast</t>
  </si>
  <si>
    <t>Other vegetable textile fibers nesoi, raw/processed nt spun tow noils/waste (yarn waste garnet stck)</t>
  </si>
  <si>
    <t>Flax yarn single</t>
  </si>
  <si>
    <t>Flax yarn multiple (folded) or cabled</t>
  </si>
  <si>
    <t>Yarn of jute or textile bast fibres nes, single</t>
  </si>
  <si>
    <t>Yarn of jute, textile bast fibre nes, multiple, cable</t>
  </si>
  <si>
    <t>Coir yarn</t>
  </si>
  <si>
    <t>True hemp yarn</t>
  </si>
  <si>
    <t>Yarn of other vegetable textile fibres</t>
  </si>
  <si>
    <t>Sewing thread of synthetic filaments</t>
  </si>
  <si>
    <t>Sewing thread of artificial filaments</t>
  </si>
  <si>
    <t>Hi-ten yarn of nylon, polyamide, not sewing or retail</t>
  </si>
  <si>
    <t>High tenacity yarn of aramids</t>
  </si>
  <si>
    <t>Hi-ten yarn, polyester filament, not sewing or retail</t>
  </si>
  <si>
    <t>Textured yarn nes, nylon, polyamide &lt;50dtex not retai</t>
  </si>
  <si>
    <t>Textured yarn nes, nylon, polyamide &gt;50dtex not retai</t>
  </si>
  <si>
    <t>Textured yarn nes, of polyester filaments, not retail</t>
  </si>
  <si>
    <t>Textured yarn of polypropylene</t>
  </si>
  <si>
    <t>Textured yarn, synthetic filament, nes, not retail</t>
  </si>
  <si>
    <t>Yarn,nylon/polyamide, single untwisted nes, not retai</t>
  </si>
  <si>
    <t>Yarn, polyester, part oriented, single, not retail</t>
  </si>
  <si>
    <t>Yarn, polyester, single, untwisted nes, not retail</t>
  </si>
  <si>
    <t/>
  </si>
  <si>
    <t>NYLON OR OTHER POLYAMIDES, OTHER SINGLE YARN, MULTIFILAMENT, TWIST NOT EXCEEDING 50 TURNS PER METER</t>
  </si>
  <si>
    <t>POLYESTER YARN, SINGLE, UNTWISTED OR WITH A TWIST NOT EXCEEDING 50 TURNS PER METER</t>
  </si>
  <si>
    <t>SYNTHETIC FILAMENT YARN EXCEPT SEWING THREAD, NOT FOR RETAIL SALE</t>
  </si>
  <si>
    <t>SYNTHETIC FILAMENT YARN EXCEPT SEWING THREAD, NOT FOR RETAIL SALE, SINGLE,MONO,MULTIFILAMENT UNTWIST</t>
  </si>
  <si>
    <t>Yarn, synth filament, single untwisted nes, not retai</t>
  </si>
  <si>
    <t>Yarn, nylon, polyamide, single &gt;50 turn/m, not retail</t>
  </si>
  <si>
    <t>Yarn, polyester, single, &gt;50 turn/m, not retail</t>
  </si>
  <si>
    <t>Yarn synth filament, single, &gt;50 turn/m nes not retai</t>
  </si>
  <si>
    <t>Yarn nylon/polyamide filament multiple nes, not retai</t>
  </si>
  <si>
    <t>Yarn of polyester filament, multiple, nes, not retail</t>
  </si>
  <si>
    <t>Yarn synthetic filament, multiple, nes, not retail</t>
  </si>
  <si>
    <t>Hi-ten yarn not sewing, viscose rayon, not retail</t>
  </si>
  <si>
    <t>Textured yarn nes, of artificial filaments, not retai</t>
  </si>
  <si>
    <t>Yarn of viscose rayon, single untwisted nes not retai</t>
  </si>
  <si>
    <t>Yarn, viscose rayon, single &gt;120turn/m nes, not retai</t>
  </si>
  <si>
    <t>Yarn of cellulose acetate, single, nes, not retail</t>
  </si>
  <si>
    <t>Yarn of artificial filament, single, nes, not retail</t>
  </si>
  <si>
    <t>Yarn of viscose rayon, multiple, nes, not retail</t>
  </si>
  <si>
    <t>Yarn, cellulose acetate, multiple, nes, not retail</t>
  </si>
  <si>
    <t>Yarn of artificial filament, multiple-nes, not retail</t>
  </si>
  <si>
    <t>Synthetic monofilament, &gt;67 dtex, thickness &lt;1mm</t>
  </si>
  <si>
    <t>Strip, straw, etc. synth textile material,&lt;5mm thick</t>
  </si>
  <si>
    <t>Artif monofilament &gt;67dtex t&lt;1mm, strip, straws t&lt;5mm</t>
  </si>
  <si>
    <t>FILAMENT YARN (OTHER THAN SEWING THREAD), PUT UP FOR RETAIL SALE</t>
  </si>
  <si>
    <t>Yarn of synthetic filament not sewing thread, retail</t>
  </si>
  <si>
    <t>Yarn of artificial filament not sewing thread, retail</t>
  </si>
  <si>
    <t>Filament tow of nylon, polyamides</t>
  </si>
  <si>
    <t>Filament tow of polyesters</t>
  </si>
  <si>
    <t>Filament tow of acrylic or modacrylic</t>
  </si>
  <si>
    <t>SYNTHETIC FILAMENT TOW, OF POLYPROPYLENE</t>
  </si>
  <si>
    <t>Synthetic filament tow, nes</t>
  </si>
  <si>
    <t>Artificial filament tow</t>
  </si>
  <si>
    <t>Staple fibres of nylon, polyamides, not carded, combe</t>
  </si>
  <si>
    <t>SYNTHETIC STAPLE FIBERS NOT CARDED</t>
  </si>
  <si>
    <t>SYNTHETIC STAPLE FIBERS NOT CARDED, COMBED OR OTHERWISE PROCESSED FOR SPINNING: OF NYLON OR OTHER PO</t>
  </si>
  <si>
    <t>Staple fibres of polyesters, not carded or combed</t>
  </si>
  <si>
    <t>Staple fibres of acrylic, modacrylic,not carded/combe</t>
  </si>
  <si>
    <t>Staple fibres of polypropylene, not carded or combed</t>
  </si>
  <si>
    <t>Synthetic staple fibres, not carded or combed nes</t>
  </si>
  <si>
    <t>Staple fibres of viscose rayon, not carded or combed</t>
  </si>
  <si>
    <t>Artif staple fibres, except rayon,not carded or combe</t>
  </si>
  <si>
    <t>Waste of synthetic fibres</t>
  </si>
  <si>
    <t>Waste of artificial fibres</t>
  </si>
  <si>
    <t>Staple fibres nylon, polyamides, carded or combed</t>
  </si>
  <si>
    <t>Staple fibres of polyesters, carded or combed</t>
  </si>
  <si>
    <t>Staple fibres of acrylic, modacrylic, carded or combe</t>
  </si>
  <si>
    <t>Synthetic staple fibres, carded or combed nes</t>
  </si>
  <si>
    <t>Artificial staple fibres, carded or combed, not spun</t>
  </si>
  <si>
    <t>Sewing thread of synthetic staple fibres</t>
  </si>
  <si>
    <t>Sewing thread of artificial staple fibres</t>
  </si>
  <si>
    <t>Yarn &gt;85% nylon, etc staple fibres, single, not retai</t>
  </si>
  <si>
    <t>Yarn &gt;85% nylon, etc staple fibre, multiple,not retai</t>
  </si>
  <si>
    <t>Yarn &gt;85% polyester staple fibres, single, not retail</t>
  </si>
  <si>
    <t>Yarn &gt;85% polyester staple fibres, multiple,not retai</t>
  </si>
  <si>
    <t>Yarn &gt;85% acrylic staple fibres, single, not retail</t>
  </si>
  <si>
    <t>Yarn &gt;85% acrylic staple fibres, multiple  not retail</t>
  </si>
  <si>
    <t>Yarn &gt;85% other synth staple fibres, single not retai</t>
  </si>
  <si>
    <t>Yarn &gt;85% other synth staple fibre multiple not retai</t>
  </si>
  <si>
    <t>Yarn of polyester &amp; artif staple fibres, not retail</t>
  </si>
  <si>
    <t>Yarn of polyester &amp; wool or hair, not retail, nes</t>
  </si>
  <si>
    <t>Yarn of polyester &amp; cotton, not retail, nes</t>
  </si>
  <si>
    <t>Yarn of polyester staple fibres, not retail, nes</t>
  </si>
  <si>
    <t>Yarn of acrylic staple fibre &amp; wool or hair,not retai</t>
  </si>
  <si>
    <t>Yarn of acrylic staple fibres &amp; cotton, not retail</t>
  </si>
  <si>
    <t>Yarn of acrylic staple fibres, not retail, nes</t>
  </si>
  <si>
    <t>Yarn of other synthetic staple with wool or hair, nes</t>
  </si>
  <si>
    <t>Yarn of other synth staple fibres + cotton not retail</t>
  </si>
  <si>
    <t>Yarn &gt;85% artificial staple fibres, single, not retai</t>
  </si>
  <si>
    <t>Yarn &gt;85% artif staple fibres, multiple,not retail,ne</t>
  </si>
  <si>
    <t>Yarn of artif staple fibres &amp; wool or hair, not retai</t>
  </si>
  <si>
    <t>Yarn of artificial staple fibres &amp; cotton, not retail</t>
  </si>
  <si>
    <t>Yarn of artificial staple fibres, not retail, nes</t>
  </si>
  <si>
    <t>Yarn &gt;85% synthetic staple fibres, retail, not sewing</t>
  </si>
  <si>
    <t>Yarn &lt;85% synthetic staple fibres, retail not sewing</t>
  </si>
  <si>
    <t>Yarn of artificial fibres except sewing thread, retai</t>
  </si>
  <si>
    <t>Rubber thread and cord, textile covered</t>
  </si>
  <si>
    <t>Hi-ten manmade yarn rubber, plastic coated/impregnate</t>
  </si>
  <si>
    <t>Textile yarn/strip, rubber, plastic impregnated/coate</t>
  </si>
  <si>
    <t>Metallised yarn</t>
  </si>
  <si>
    <t>Chenille, loop whale, gimped (except metallised) yarn</t>
  </si>
  <si>
    <t>Twine, cordage, ropes and cables, of jute, bast fibre</t>
  </si>
  <si>
    <t>Binder or baler twine, of sisal or agave</t>
  </si>
  <si>
    <t>Twine nes, cordage, ropes and cables, of sisal</t>
  </si>
  <si>
    <t>Binder or baler twine, of polyethylene, polypropylene</t>
  </si>
  <si>
    <t>Twine nes, cordage, ropes, polyethylene, polypropylen</t>
  </si>
  <si>
    <t>Twine, cordage, ropes &amp; cables, other synthetic fibre</t>
  </si>
  <si>
    <t>Twine, cordage, ropes and cables, of other materials</t>
  </si>
  <si>
    <t>Sheet etc, cellular of polymers of vinyl chloride</t>
  </si>
  <si>
    <t>Sheet etc, cellular of polyurethane</t>
  </si>
  <si>
    <t>Plastic sheet, film, foil or strip, nes</t>
  </si>
  <si>
    <t>Woven fabric of noil silk</t>
  </si>
  <si>
    <t>Woven fabric of silk, nes</t>
  </si>
  <si>
    <t>Woven fabric, &gt;85% carded wool or fine hair, &lt;300g/m2</t>
  </si>
  <si>
    <t>Woven fabric, &gt;85% carded wool or fine hair, &gt;300g/m2</t>
  </si>
  <si>
    <t>Woven fabric, carded wool or hair + manmade filament</t>
  </si>
  <si>
    <t>Woven fabric, carded wool or hair + manmade staple fi</t>
  </si>
  <si>
    <t>Woven fabric, carded wool or hair with natural fibre</t>
  </si>
  <si>
    <t>Woven fabric, &gt;85% combed wool or fine hair, &lt;300g/m2</t>
  </si>
  <si>
    <t>Woven fabric, &gt;85% combed wool or fine hair, &gt;300g/m2</t>
  </si>
  <si>
    <t>Woven fabric, combed wool or hair + manmade filament</t>
  </si>
  <si>
    <t>Woven fabric, combed wool or hair + manmade staple fi</t>
  </si>
  <si>
    <t>Woven fabric, combed wool or hair with natural fibres</t>
  </si>
  <si>
    <t>Plain weave cotton, &gt;85% &lt;100g/m2, unbleached</t>
  </si>
  <si>
    <t>Plain weave cotton, &gt;85% 100-200g/m2, unbleached</t>
  </si>
  <si>
    <t>Twill weave cotton, &gt;85% &lt;200g/m2, unbleached</t>
  </si>
  <si>
    <t>Woven cotton nes, &gt;85% &lt;200g/m2, unbleached</t>
  </si>
  <si>
    <t>Plain weave cotton, &gt;85% &lt;100g/m2, bleached</t>
  </si>
  <si>
    <t>Plain weave cotton, &gt;85% 100-200g/m2, bleached</t>
  </si>
  <si>
    <t>Twill weave cotton, &gt;85% &lt;200g/m2, bleached</t>
  </si>
  <si>
    <t>Woven cotton nes, &gt;85% &lt;200g/m2, bleached</t>
  </si>
  <si>
    <t>Plain weave cotton, &gt;85% &lt;100g/m2, dyed</t>
  </si>
  <si>
    <t>Plain weave cotton, &gt;85% 100-200g/m2, dyed</t>
  </si>
  <si>
    <t>Twill weave cotton, &gt;85% &lt;200g/m2, dyed</t>
  </si>
  <si>
    <t>Woven cotton nes, &gt;85% &lt;200g/m2, dyed</t>
  </si>
  <si>
    <t>Plain weave cotton, &gt;85% &lt;100g/m2, yarn dyed</t>
  </si>
  <si>
    <t>Plain weave cotton, &gt;85% 100-200g/m2, yarn dyed</t>
  </si>
  <si>
    <t>Twill weave cotton, &gt;85% &lt;200g/m2, yarn dyed</t>
  </si>
  <si>
    <t>Woven cotton nes, &gt;85% &lt;200g/m2, yarn dyed</t>
  </si>
  <si>
    <t>Plain weave cotton, &gt;85% 100-200g/m2, printed</t>
  </si>
  <si>
    <t>Twill weave cotton, &gt;85% &lt;200g/m2, printed</t>
  </si>
  <si>
    <t>Woven cotton nes, &gt;85% &lt;200g/m2, printed</t>
  </si>
  <si>
    <t>Plain weave cotton, &gt;85% &gt;200g/m2, unbleached</t>
  </si>
  <si>
    <t>Twill weave cotton, &gt;85% &gt;200g/m2, unbleached</t>
  </si>
  <si>
    <t>Woven cotton nes, &gt;85% &gt;200g/m2, unbleached, nes</t>
  </si>
  <si>
    <t>Plain weave cotton, &gt;85% &gt;200g/m2, bleached</t>
  </si>
  <si>
    <t>Twill weave cotton, &gt;85% &gt;200g/m2, bleached</t>
  </si>
  <si>
    <t>Woven cotton nes, &gt;85% &gt;200g/m2, bleached, nes</t>
  </si>
  <si>
    <t>Plain weave cotton, &gt;85% &gt;200g/m2, dyed</t>
  </si>
  <si>
    <t>Twill weave cotton, &gt;85% &gt;200g/m2, dyed</t>
  </si>
  <si>
    <t>Woven cotton nes, &gt;85% &gt;200g/m2, dyed, nes</t>
  </si>
  <si>
    <t>Plain weave cotton, &gt;85% &gt;200g/m2, yarn dyed</t>
  </si>
  <si>
    <t>Denim cotton &gt;85% &gt;200g/m2</t>
  </si>
  <si>
    <t>Twill cotton except denim, &gt;85% &gt;200g/m2, yarn dyed</t>
  </si>
  <si>
    <t>Woven cotton nes, &gt;85% &gt;200g/m2, yarn dyed, nes</t>
  </si>
  <si>
    <t>Plain weave cotton, &gt;85% &gt;200g/m2, printed</t>
  </si>
  <si>
    <t>Twill weave cotton, &gt;85% &gt;200g/m2, printed</t>
  </si>
  <si>
    <t>Woven cotton nes, &gt;85% &gt;200g/m2, printed, nes</t>
  </si>
  <si>
    <t>Plain weave cotton &lt;85% +manmade fibre &lt;200g unbleach</t>
  </si>
  <si>
    <t>Twill weave cotton &lt;85% +manmade fibre &lt;200g unbleach</t>
  </si>
  <si>
    <t>Woven cotton nes &lt;85% +manmade fibre &lt;200g, unbleache</t>
  </si>
  <si>
    <t>Plain weave cotton &lt;85% +manmade fibre, &lt;200g bleache</t>
  </si>
  <si>
    <t>Twill weave cotton &lt;85% +manmade fibre, &lt;200g bleache</t>
  </si>
  <si>
    <t>Woven cotton nes, &lt;85% +manmade fibre, &lt;200g bleached</t>
  </si>
  <si>
    <t>Plain weave cotton, &lt;85% +manmade fibre, &lt;200g/m2 dye</t>
  </si>
  <si>
    <t>Twill weave cotton, &lt;85% +manmade fibre, &lt;200g/m2 dye</t>
  </si>
  <si>
    <t>Woven cotton nes, &lt;85% +manmade fibre, &lt;200g/m2 dyed</t>
  </si>
  <si>
    <t>Plain weave cotton,&lt;85% +manmade fibre,&lt;200g yarn dye</t>
  </si>
  <si>
    <t>Twill cotton , &lt;85% +manmade fibre, &lt;200g/m2 yarn dye</t>
  </si>
  <si>
    <t>Woven nes cotton,&lt;85% +manmade fibre, &lt;200g yarn dyed</t>
  </si>
  <si>
    <t>Plain weave cotton, &lt;85% +manmade fibre, &lt;200g print</t>
  </si>
  <si>
    <t>Twill weave cotton, &lt;85% +manmade fibre, &lt;200g print</t>
  </si>
  <si>
    <t>Woven cotton nes, &lt;85% +manmade fibre, &lt;200g/m2 print</t>
  </si>
  <si>
    <t>Plain weave cotton, &lt;85% +manmade fibre, &gt;200g/m2 unb</t>
  </si>
  <si>
    <t>Twill weave cotton, &lt;85% +manmade fibre, &gt;200g/m2 unb</t>
  </si>
  <si>
    <t>Woven cotton nes, &lt;85% +manmade fibre, &gt;200g/m2 unbl</t>
  </si>
  <si>
    <t>FABRIC, COTTON, MIXED MAINLY WITH MANMADE FIBERS</t>
  </si>
  <si>
    <t>Plain weave cotton &lt;85% +manmade fibre &gt;200g bleached</t>
  </si>
  <si>
    <t>Twill weave cotton &lt;85% +manmade fibre &gt;200g bleached</t>
  </si>
  <si>
    <t>Woven cotton nes, &lt;85% +manmade fibre, &gt;200g, bleache</t>
  </si>
  <si>
    <t>Plain weave cotton, &lt;85% +manmade fibre, &gt;200g, dyed</t>
  </si>
  <si>
    <t>Twill weave cotton, &lt;85% +manmade fibre, &gt;200g, dyed</t>
  </si>
  <si>
    <t>Woven cotton nes, &lt;85% +manmade fibre, &gt;200g/m2, dyed</t>
  </si>
  <si>
    <t>Plain weave cotton,&lt;85% +manmade fibre,&gt;200g,yarn dye</t>
  </si>
  <si>
    <t>Denim cotton nes, &lt;85% +manmade fibre, &gt;200g/m2</t>
  </si>
  <si>
    <t>Twill cotton not denim&lt;85% +manmade fibre,&gt;200g y-dye</t>
  </si>
  <si>
    <t>Woven cotton nes, &lt;85% +manmade fibre, &gt;200g,yarn dye</t>
  </si>
  <si>
    <t>Plain weave cotton , &lt;85% +manmade fibre, &gt;200g, prin</t>
  </si>
  <si>
    <t>Twill weave cotton , &lt;85% +manmade fibre, &gt;200g, prin</t>
  </si>
  <si>
    <t>Woven cotton nes, &lt;85% +manmade fibre, &gt;200g, printed</t>
  </si>
  <si>
    <t>Woven cotton fabric, &gt;200g/m2, unbleached, nes</t>
  </si>
  <si>
    <t>Woven cotton fabric, &gt;200g/m2, bleached, nes</t>
  </si>
  <si>
    <t>Woven cotton fabric, &gt;200g/m2, dyed, nes</t>
  </si>
  <si>
    <t>Woven cotton fabric, &gt;200g/m2, yarns mixed colours</t>
  </si>
  <si>
    <t>Woven cotton fabric, &gt;200g/m2, printed, nes</t>
  </si>
  <si>
    <t>Woven fabric, &gt;85% flax, unbleached or bleached</t>
  </si>
  <si>
    <t>Woven fabric, &gt;85% flax, except unbleached or bleache</t>
  </si>
  <si>
    <t>Woven fabric of flax, &lt;85% flax, unbleached/bleached</t>
  </si>
  <si>
    <t>Woven fabric of flax, &lt;85% flax, except unbl/bleached</t>
  </si>
  <si>
    <t>Woven fabric of other vegetable textile fibre, paper</t>
  </si>
  <si>
    <t>Woven hi-ten filament, nylon, polyamide or polyester</t>
  </si>
  <si>
    <t>Woven fabric of strip etc, synthetic textile material</t>
  </si>
  <si>
    <t>Fabric from layers of woven synthetic filament yarns</t>
  </si>
  <si>
    <t>Woven fabric &gt;85% nylon, polyamide, unbl/bleached,nes</t>
  </si>
  <si>
    <t>Woven fabric &gt;85% nylon, polyamide, dyed, nes</t>
  </si>
  <si>
    <t>Woven fabric &gt;85% nylon, polyamide, yarn dyed,nes</t>
  </si>
  <si>
    <t>Woven fabric &gt;85% nylon, polyamide, printed, nes</t>
  </si>
  <si>
    <t>Woven fabric &gt;85% textured polyester unbl/bleached,ne</t>
  </si>
  <si>
    <t>Woven fabric &gt;85% textured polyester, dyed, nes</t>
  </si>
  <si>
    <t>Woven fabric &gt;85% textured polyester, yarn dyed, nes</t>
  </si>
  <si>
    <t>Woven fabric &gt;85% textured polyester, printed, nes</t>
  </si>
  <si>
    <t>Woven fabric &gt;85% non-textured polyester filaments</t>
  </si>
  <si>
    <t>Woven fabric &gt;85% polyester filaments, nes</t>
  </si>
  <si>
    <t>Woven fabric &gt;85% synthetic filament, nes</t>
  </si>
  <si>
    <t>Woven fabric &gt;85% synthetic filament, dyed, nes</t>
  </si>
  <si>
    <t>Woven fabric &gt;85% synthetic filament, yarn dyed, nes</t>
  </si>
  <si>
    <t>Woven fabric &gt;85% synthetic filament, printed, nes</t>
  </si>
  <si>
    <t>Woven fabric synthetic filament, &lt;85% +cotton, nes</t>
  </si>
  <si>
    <t>Woven fabric synthetic filament &lt;85% +cotton, dyed ne</t>
  </si>
  <si>
    <t>Woven fabric synthetic filament &lt;85% +cotton, yarn dy</t>
  </si>
  <si>
    <t>Woven fabric synthetic filament, &lt;85% +cotton, printe</t>
  </si>
  <si>
    <t>Woven fabric synthetic filament nes</t>
  </si>
  <si>
    <t>Woven fabric synthetic filament, dyed, nes</t>
  </si>
  <si>
    <t>Woven fabric synthetic filament, yarn dyed, nes</t>
  </si>
  <si>
    <t>Woven fabric synthetic filament, printed, nes</t>
  </si>
  <si>
    <t>Woven fabric of hi-ten filament yarns of viscose rayo</t>
  </si>
  <si>
    <t>Woven fabric &gt;85% artif filament/strip, unbl/blchd ne</t>
  </si>
  <si>
    <t>Woven fabric &gt;85% artificial filament/strip, dyed, ne</t>
  </si>
  <si>
    <t>Woven fabric &gt;85% artif filament/strip, yarn dyed, ne</t>
  </si>
  <si>
    <t>Woven fabric &gt;85% artif filament/strip, printed, nes</t>
  </si>
  <si>
    <t>Woven fabric of artif filament, unbl/bleached, nes</t>
  </si>
  <si>
    <t>Woven fabric of artificial filament, dyed, nes</t>
  </si>
  <si>
    <t>Woven fabric of artificial filament, yarn dyed, nes</t>
  </si>
  <si>
    <t>Woven fabric of artificial filament, printed, nes</t>
  </si>
  <si>
    <t>Woven fabric &gt;85% polyester staple fibre unbl/bleache</t>
  </si>
  <si>
    <t>Woven fabric &gt;85% polyester staple fibres, nes</t>
  </si>
  <si>
    <t>Woven fabric &gt;85% acrylic staple fibres, unbl/bleache</t>
  </si>
  <si>
    <t>Woven fabric &gt;85% acrylic staple fibres, nes</t>
  </si>
  <si>
    <t>Woven fabric &gt;85% synth staple fibre nes unbl/bleache</t>
  </si>
  <si>
    <t>Woven fabric &gt;85% synthetic staple fibre nes</t>
  </si>
  <si>
    <t>Woven plain &gt;85% polyester+cotton, &lt;170g/m2 unbl/blch</t>
  </si>
  <si>
    <t>Woven twill &gt;85% polyester+cotton, &lt;170g/m2 unbl/blch</t>
  </si>
  <si>
    <t>Wovens nes &gt;85% polyester+cotton, &lt;170g/m2 unbl/blchd</t>
  </si>
  <si>
    <t>Woven fabric &gt;85% synth nes+cotton,&lt;170g/m2 unbl/blch</t>
  </si>
  <si>
    <t>Woven plain &gt;85% polyester + cotton, &lt;170g/m2 dyed</t>
  </si>
  <si>
    <t>Woven twill &gt;85% polyester + cotton, &lt;170g/m2 dyed</t>
  </si>
  <si>
    <t>Woven fabric nes&gt;85% polyester + cotton,&lt;170g/m2 dyed</t>
  </si>
  <si>
    <t>Woven fabric&gt;85% synthetic nes + cotton, &lt;170g/m2 dye</t>
  </si>
  <si>
    <t>Woven plain &gt;85% polyester + cotton,&lt;170g/m2 yarn dye</t>
  </si>
  <si>
    <t>Woven twill &gt;85% polyester + cotton,&lt;170g/m2 yarn dye</t>
  </si>
  <si>
    <t>Woven nes &gt;85% polyester + cotton, &lt;170g/m2 yarn dyed</t>
  </si>
  <si>
    <t>Woven fabric&gt;85% synth nes + cotton,&lt;170g/m2 yarn dye</t>
  </si>
  <si>
    <t>Woven plain &gt;85% polyester + cotton, &lt;170g/m2 printed</t>
  </si>
  <si>
    <t>Woven twill &gt;85% polyester + cotton, &lt;170g/m2 printed</t>
  </si>
  <si>
    <t>Woven nes &gt;85% polyester + cotton, &lt;170g/m2 printed</t>
  </si>
  <si>
    <t>Woven fabric&gt;85% synth nes + cotton, &lt;170g/m2 printed</t>
  </si>
  <si>
    <t>Woven plain &gt;85% polyester+cotton, &gt;170g/m2 unbl/blch</t>
  </si>
  <si>
    <t>Woven twill &gt;85% polyester+cotton, &gt;170g/m2 unbl/blch</t>
  </si>
  <si>
    <t>Woven nes &gt;85% polyester + cotton, &gt;170g/m2 unbl/blch</t>
  </si>
  <si>
    <t>Woven fabric&gt;85% synth nes+cotton, &gt;170g/m2 unbl/blch</t>
  </si>
  <si>
    <t>Woven plain &gt;85% polyester + cotton, &gt;170g/m2 dyed</t>
  </si>
  <si>
    <t>Woven twill &gt;85% polyester + cotton, &gt;170g/m2 dyed</t>
  </si>
  <si>
    <t>Woven nes &gt;85% polyester + cotton, &gt;170g/m2 dyed</t>
  </si>
  <si>
    <t>Woven fabric&gt;85% synthetic nes + cotton, &gt;170g/m2 dye</t>
  </si>
  <si>
    <t>WOVEN FABRICS OF SYNTHETIC STAPLE FIBERS</t>
  </si>
  <si>
    <t>Woven plain &gt;85% polyester + cotton,&gt;170g/m2 yarn dye</t>
  </si>
  <si>
    <t>Woven twill &gt;85% polyester + cotton,&gt;170g/m2 yarn dye</t>
  </si>
  <si>
    <t>Woven nes &gt;85% polyester + cotton, &gt;170g/m2 yarn dyed</t>
  </si>
  <si>
    <t>Woven fabric&gt;85% synth nes + cotton,&gt;170g/m2 yarn dye</t>
  </si>
  <si>
    <t>Woven plain &gt;85% polyester + cotton, &gt;170g/m2 printed</t>
  </si>
  <si>
    <t>Woven twill &gt;85% polyester + cotton, &gt;170g/m2 printed</t>
  </si>
  <si>
    <t>Woven nes &gt;85% polyester + cotton, &gt;170g/m2 printed</t>
  </si>
  <si>
    <t>Woven fabric &gt;85% synthetic nes+cotton, &gt;170g/m2 prin</t>
  </si>
  <si>
    <t>Woven fabric polyester + viscose rayon, nes</t>
  </si>
  <si>
    <t>Woven fabric polyester + manmade filament, nes</t>
  </si>
  <si>
    <t>Woven fabric polyester + wool or hair, nes</t>
  </si>
  <si>
    <t>Woven fabric polyester staple fibres, nes</t>
  </si>
  <si>
    <t>Woven fabric acrylics + manmade filament, nes</t>
  </si>
  <si>
    <t>Woven fabric acrylics + wool or hair, nes</t>
  </si>
  <si>
    <t>Woven fabric acrylic or modacrylic staple fibres, nes</t>
  </si>
  <si>
    <t>Woven fabric synthetic staple fibre with manmade, nes</t>
  </si>
  <si>
    <t>Woven fabric synthetic staple with wool or hair nes</t>
  </si>
  <si>
    <t>Woven fabric synthetic staple fibres, nes</t>
  </si>
  <si>
    <t>Woven fabric &lt;85% artif staple fibres, unbl/bleached</t>
  </si>
  <si>
    <t>Woven fabric &lt;85% artificial staple fibres, dyed</t>
  </si>
  <si>
    <t>Woven fabric &lt;85% artificial staple fibre, yarn dyed</t>
  </si>
  <si>
    <t>Woven fabric &lt;85% artificial staple fibres, printed</t>
  </si>
  <si>
    <t>Woven fabric &lt;85% artif staple + manmade fibre unbl/b</t>
  </si>
  <si>
    <t>Woven fabric &lt;85% artificial staple+manmade fibre dye</t>
  </si>
  <si>
    <t>Woven fabric &lt;85% artif staple + manmade fil yarn dye</t>
  </si>
  <si>
    <t>Woven fabric &lt;85% artif staple + manmade fil, printed</t>
  </si>
  <si>
    <t>Woven fabric &lt;85% artif staple+wool/hair,unbl/bleache</t>
  </si>
  <si>
    <t>Woven fabric &lt;85% artificial staple+wool or hair, dye</t>
  </si>
  <si>
    <t>Woven fabric &lt;85% artif staple+wool or hair, yarn dye</t>
  </si>
  <si>
    <t>Woven fabric &lt;85% artificial staple+wool/hair, printe</t>
  </si>
  <si>
    <t>Woven fabric &lt;85% artif staple+cotton, unbl/bleached</t>
  </si>
  <si>
    <t>Woven fabric &lt;85% artificial staple+cotton, dyed</t>
  </si>
  <si>
    <t>Woven fabric &lt;85% artificial staple+cotton, yarn dyed</t>
  </si>
  <si>
    <t>Woven fabric &lt;85% artificial staple+cotton, printed</t>
  </si>
  <si>
    <t>Woven fabric &lt;85% artif staples, unbl/bleached, nes</t>
  </si>
  <si>
    <t>Woven fabric &lt;85% artificial staples, dyed, nes</t>
  </si>
  <si>
    <t>Woven fabric &lt;85% artificial staples, yarn dyed, nes</t>
  </si>
  <si>
    <t>Woven fabric &lt;85% artificial staples, printed, nes</t>
  </si>
  <si>
    <t>Wadding, products, of cotton, except sanitary article</t>
  </si>
  <si>
    <t>Wadding, products, manmade fibres, not sanitary items</t>
  </si>
  <si>
    <t>Needleloom felt and stitch-bonded fibre fabric</t>
  </si>
  <si>
    <t>Felt not needleloom, wool/hair, not impregnated/coate</t>
  </si>
  <si>
    <t>Felt, not of wool or hair, not impregnated or coated</t>
  </si>
  <si>
    <t>Felt, impregnated, coated, covered, or laminated</t>
  </si>
  <si>
    <t>Nonwovens (of textile materials), whether or not impregnated, coated, covered or laminated</t>
  </si>
  <si>
    <t>Nonwovens, man-made filaments weighing &lt;25g/m2</t>
  </si>
  <si>
    <t>Nonwovens, man-made filaments weighing 25-70g/m2</t>
  </si>
  <si>
    <t>Nonwovens, man-made filaments weighing 70-150g/m2</t>
  </si>
  <si>
    <t>Nonwovens, man-made filaments weighing &gt;150g/m2</t>
  </si>
  <si>
    <t>Nonwovens nes weighing &lt;25g/m2</t>
  </si>
  <si>
    <t>Nonwovens nes weighing 25-70g/m2</t>
  </si>
  <si>
    <t>Nonwovens nes weighing 70-150g/m2</t>
  </si>
  <si>
    <t>Nonwovens nes weighing &gt;150g/m2</t>
  </si>
  <si>
    <t>Made up fishing nets, of manmade textile materials</t>
  </si>
  <si>
    <t>Knotted netting, nets not fishing of manmade textiles</t>
  </si>
  <si>
    <t>Knotted netting, nets, of of natural materials</t>
  </si>
  <si>
    <t>Woven pile fabric of wool or fine animal hair, w &gt;30c</t>
  </si>
  <si>
    <t>Woven uncut weft pile cotton fabric not terry, w &gt;30c</t>
  </si>
  <si>
    <t>Cut corduroy cotton fabric, width &gt;30cm</t>
  </si>
  <si>
    <t>Woven weft pile cotton fabric, nes, width &gt;30cm</t>
  </si>
  <si>
    <t>Woven warp pile cotton, epingle (uncut),except terry</t>
  </si>
  <si>
    <t>Woven warp pile cotton, cut, except terry, w &gt;30cm</t>
  </si>
  <si>
    <t>Chenille cotton fabric, width &gt;30cm</t>
  </si>
  <si>
    <t>Woven uncut weft pile fabric of manmade fibre</t>
  </si>
  <si>
    <t>Cut corduroy fabric manmade fibre, width &gt;30cm</t>
  </si>
  <si>
    <t>Woven weft pile fabric manmade fibres, nes</t>
  </si>
  <si>
    <t>Woven warp pile fabric manmade fibre, epingle (uncut)</t>
  </si>
  <si>
    <t>Woven warp pile fabric manmade fibre, cut, not terry</t>
  </si>
  <si>
    <t>Chenille fabric of manmade fibres, except &lt;30cm wide</t>
  </si>
  <si>
    <t>Woven pile, chenille fabric of yarn nes, except terry</t>
  </si>
  <si>
    <t>Terry towelling etc of cotton, not narrow fabric, unb</t>
  </si>
  <si>
    <t>Terry towelling etc of cotton nes, width &gt;30cm</t>
  </si>
  <si>
    <t>Terry towelling etc, other than cotton, width &gt;30cm</t>
  </si>
  <si>
    <t>Tufted textile fabric, except carpets</t>
  </si>
  <si>
    <t>GAUZE, OTHER THAN NARROW FABRICS OF HEADING 5806</t>
  </si>
  <si>
    <t>Cotton gauze &gt;30cm wide</t>
  </si>
  <si>
    <t>Gauze, except cotton, &gt;30cm wide</t>
  </si>
  <si>
    <t>Tulles, other nets (not woven, knit or crochet)</t>
  </si>
  <si>
    <t>Mechanical lace, manmade fibre (piece, strip, motif)</t>
  </si>
  <si>
    <t>Mechanical lace, other material (piece, strip, motif)</t>
  </si>
  <si>
    <t>Hand-made lace, in the piece, in strips or in motifs</t>
  </si>
  <si>
    <t>Hand-woven and needle-worked tapestries, kit sets</t>
  </si>
  <si>
    <t>Woven pile fabric and narrow chenille fabric</t>
  </si>
  <si>
    <t>Woven fabric, elasticised, &lt;30cm wide</t>
  </si>
  <si>
    <t>Woven cotton fabric, nes, &lt;30cm wide</t>
  </si>
  <si>
    <t>Woven fabric manmade fibres, nes, &lt;30cm wide</t>
  </si>
  <si>
    <t>Woven fabric materials nes, &lt;30cm wide</t>
  </si>
  <si>
    <t>Braids in the piece</t>
  </si>
  <si>
    <t>Ornamental trimmings in the piece</t>
  </si>
  <si>
    <t>Woven fabric incorporating metal threads, nes</t>
  </si>
  <si>
    <t>Embroidery without visible ground</t>
  </si>
  <si>
    <t>Embroidery of cotton</t>
  </si>
  <si>
    <t>Embroidery of manmade fibres</t>
  </si>
  <si>
    <t>Embroidery of natural textile fibres except cotton</t>
  </si>
  <si>
    <t>Quilted textile products in piece (not embroidered)</t>
  </si>
  <si>
    <t>Gum or amylaceous covered textiles for book covers et</t>
  </si>
  <si>
    <t>Tracing cloth, painting canvas, stiffened textile nes</t>
  </si>
  <si>
    <t>Tyre cord fabric of nylon, polyamides</t>
  </si>
  <si>
    <t>Tyre cord fabric of polyester</t>
  </si>
  <si>
    <t>Tyre cord fabric of viscose rayon</t>
  </si>
  <si>
    <t>Fabric impregnated, coated, covered with pvc plastic</t>
  </si>
  <si>
    <t>Fabric impregnated, coated, covered with polyurethane</t>
  </si>
  <si>
    <t>Fabric impregnated, coated, covered with plastic nes</t>
  </si>
  <si>
    <t>Textile wall coverings</t>
  </si>
  <si>
    <t>Rubberised textile knit or crochet fabric</t>
  </si>
  <si>
    <t>Rubberised woven textile fabric, except adhesive tape</t>
  </si>
  <si>
    <t>Textile fabric treated for theatrical backdrops etc</t>
  </si>
  <si>
    <t>Textile bolting cloth, whether or not made up</t>
  </si>
  <si>
    <t>Long Pile knit or crochet textile fabric</t>
  </si>
  <si>
    <t>Looped pile knit or crochet fabric, of cotton</t>
  </si>
  <si>
    <t>Looped pile knit or crochet fabric, of manmade fibres</t>
  </si>
  <si>
    <t>Loop pile knit/crochet fabric, natural yarn not cotto</t>
  </si>
  <si>
    <t>Pile knit or crochet fabric, of cotton, nes</t>
  </si>
  <si>
    <t>Pile knit or crochet fabric, of manmade fibres, nes</t>
  </si>
  <si>
    <t>Pile knit, crochet fabric, natural yarn not cotton ne</t>
  </si>
  <si>
    <t>Knit or crochet fabric, width &lt;30cm, &gt;5% elastomer</t>
  </si>
  <si>
    <t>Knit, crochet textile fabric, of a width &lt;30cm, nes</t>
  </si>
  <si>
    <t>Knit or crochet fabric, width &gt;30cm, &gt;5% elastomer</t>
  </si>
  <si>
    <t>Knitted/crocheted fabrics &lt; 30 cm, by wt &gt;=5% elastomeric yarn not rubber thread, othr than 6001</t>
  </si>
  <si>
    <t>Warp knit fabric of wool or fine animal hair, nes</t>
  </si>
  <si>
    <t>Warp knit fabric of cotton, nes</t>
  </si>
  <si>
    <t>Warp knit fabric of manmade fibres, nes</t>
  </si>
  <si>
    <t>Knit/crochet fabrics &lt;30cm, wt &gt;5% elastomeric yarn/ rubber thread, other than heading 6001, nesoi</t>
  </si>
  <si>
    <t>Knit, crochet fabric of wool or fine animal hair, nes</t>
  </si>
  <si>
    <t>Knit or crochet fabric of cotton, nes</t>
  </si>
  <si>
    <t>Knit or crochet fabric of manmade fibres, nes</t>
  </si>
  <si>
    <t>Knit/crocheted fabrics &lt;=30 cm, other than of headings 6001 or 6002, of wool or fine animal hair</t>
  </si>
  <si>
    <t>Knit/crocheted fabrics &lt;=30 cm, other than of headings 6001 or 6002, of cotton</t>
  </si>
  <si>
    <t>Knit or crocheted fabrics &lt;=30cm, of synthetic fibers, other than those of heading 6001 or 6002</t>
  </si>
  <si>
    <t>Knit or crocheted fabrics &lt;=30cm, of artificial fibers, other than those of heading 6001 or 6002</t>
  </si>
  <si>
    <t>Knit/crocheted fabrics &lt;=30cm, other than those of heading 6001 or 6002, nesoi</t>
  </si>
  <si>
    <t>Knitted/crocheted fabrics &lt;=30 cm, &gt;=5% of elastomeric yarn but w/0 ribber thread</t>
  </si>
  <si>
    <t>Knitted/crocheted fabrics,&gt;30cm, &gt;5% elastomeric yarn/rubber thread, other than 6001, nesoi</t>
  </si>
  <si>
    <t>Warp knit fabrics nesoi (including those made on galloon knitting machines), of wool or fine animal</t>
  </si>
  <si>
    <t>Warp knit fabrics (including made on galloon knitting machines) of unbleached or bleached cotton</t>
  </si>
  <si>
    <t>Warp knit fabrics (including those made on galloon knitting machines) of dyed cotton</t>
  </si>
  <si>
    <t>Warp knit fabrics (including made on galloon knitting machines) cotton of yarns of different color</t>
  </si>
  <si>
    <t>Warp knit fabrics (including those made on galloon knitting machines) of printed cotton</t>
  </si>
  <si>
    <t>Warp knit fabrics (including made on galloon knitting machines) unbleached/bleached synthetic fibers</t>
  </si>
  <si>
    <t>Warp knit fabrics (including those made on galloon knitting machines) of dyed synthetic fibers</t>
  </si>
  <si>
    <t>Warp knit fabrics (including galloon knitting machines) synthetic fibers yarns of different color</t>
  </si>
  <si>
    <t>Warp knit fabrics (including those made on galloon knitting machines) of printed synthetic fibers</t>
  </si>
  <si>
    <t>Warp knit fabrics (including galloon knitting machines) of unbleached or bleached artificial fibers</t>
  </si>
  <si>
    <t>Warp knit fabrics (including those made on galloon knitting machines) of dyed artificial fibers</t>
  </si>
  <si>
    <t>Warp knit fabrics (including galloon knitting machines) artificial fibers yarns of different color</t>
  </si>
  <si>
    <t>Warp knit fabrics (including those made on galloon knitting machines) of printed artificial fibers</t>
  </si>
  <si>
    <t>Warp knit fabrics nesoi (including galloon knitting machines), of textile materials nesoi</t>
  </si>
  <si>
    <t>Knitted or crocheted fabrics nesoi, of wool or fine animal hair</t>
  </si>
  <si>
    <t>Knitted or crocheted fabrics, of cotton, unbleached or bleached, nesoi</t>
  </si>
  <si>
    <t>Knitted or crocheted fabrics, of cotton, dyed, nesoi</t>
  </si>
  <si>
    <t>Knitted or crocheted fabrics, of cotton, of yarns of different colors, nesoi</t>
  </si>
  <si>
    <t>Knitted or crocheted fabrics, oc cotton, printed, nesoi</t>
  </si>
  <si>
    <t>Knitted or crocheted fabrics, of synthetic fibers, unbleached or bleached, nesoi</t>
  </si>
  <si>
    <t>Knitted or crocheted fabrics, of synthetic fibers, dyed, nesoi</t>
  </si>
  <si>
    <t>Knitted or crocheted fabrics, of synthetic fibers, of yarns of different colors, nesoi</t>
  </si>
  <si>
    <t>Knitted or crocheted fabrics, of synthetic fibers, printed, nesoi</t>
  </si>
  <si>
    <t>Knitted or crocheted fabrics, of artificial fibers, unbleached or bleached, nesoi</t>
  </si>
  <si>
    <t>Knitted or crocheted fabrics, of artificial fibers, dyed, nesoi</t>
  </si>
  <si>
    <t>Knitted or crocheted fabrics, of artificial fibers, of yarns of different colors, nesoi</t>
  </si>
  <si>
    <t>Knitted or crocheted fabrics, of artificial fibers, printed, nesoi</t>
  </si>
  <si>
    <t>Blankets (non-electric) &amp; travelling rug, wool or hai</t>
  </si>
  <si>
    <t>Typewriter or similar ribbons</t>
  </si>
  <si>
    <t>Mens, boys overcoats, etc, of wool or hair, knit</t>
  </si>
  <si>
    <t>Mens, boys overcoats, etc, of cotton, knit</t>
  </si>
  <si>
    <t>Mens, boys overcoats, etc, of manmade fibres, knit</t>
  </si>
  <si>
    <t>Mens, boys overcoats, etc, of material nes, knit</t>
  </si>
  <si>
    <t>Womens, girls overcoats, etc, of wool or hair, knit</t>
  </si>
  <si>
    <t>Womens, girls overcoats, etc, of cotton, knit</t>
  </si>
  <si>
    <t>Womens, girls overcoats, etc, manmade fibres, knit</t>
  </si>
  <si>
    <t>Womens, girls overcoats, etc, material nes, knit</t>
  </si>
  <si>
    <t>MENS OR BOYS SUITS</t>
  </si>
  <si>
    <t>Mens, boys suits, of wool, fine animal hair, knit</t>
  </si>
  <si>
    <t>Mens, boys suits, synthetic fibres, knit</t>
  </si>
  <si>
    <t>Mens, boys suits, of materials nes, knit</t>
  </si>
  <si>
    <t>Mens, boys ensembles, of wool animal hair, knit</t>
  </si>
  <si>
    <t>Mens, boys ensembles, of cotton, knit</t>
  </si>
  <si>
    <t>Mens, boys ensembles, synthetic fibres, knit</t>
  </si>
  <si>
    <t>Mens, boys ensembles, of material nes, knit</t>
  </si>
  <si>
    <t>Mens, boys jackets &amp; blazers, wool or hair, knit</t>
  </si>
  <si>
    <t>Mens, boys jackets &amp; blazers, cotton, knit</t>
  </si>
  <si>
    <t>Mens, boys jackets &amp; blazers, synthetic fibres, knit</t>
  </si>
  <si>
    <t>Mens, boys jackets &amp; blazers, material nes, knit</t>
  </si>
  <si>
    <t>Mens, boys trousers &amp; shorts, of wool or hair, knit</t>
  </si>
  <si>
    <t>Mens, boys trousers &amp; shorts, of cotton, knit</t>
  </si>
  <si>
    <t>Mens, boys trousers, shorts, of synthetic fibres, kni</t>
  </si>
  <si>
    <t>Mens, boys trousers &amp; shorts, of material nes, knit</t>
  </si>
  <si>
    <t>Womens, girls suits, of wool or hair, knit</t>
  </si>
  <si>
    <t>Womens, girls suits, of cotton, knit</t>
  </si>
  <si>
    <t>Womens, girls suits, synthetic fibres, knit</t>
  </si>
  <si>
    <t>Womens, girls suits, of material nes, knit</t>
  </si>
  <si>
    <t>Womens, girls ensembles, of wool or hair, knit</t>
  </si>
  <si>
    <t>Womens, girls ensembles, of cotton, knit</t>
  </si>
  <si>
    <t>Womens, girls ensembles, synthetic fibres, knit</t>
  </si>
  <si>
    <t>Womens, girls ensembles, of material nes, knit</t>
  </si>
  <si>
    <t>Womens, girls jackets &amp; blazers, of wool or hair,knit</t>
  </si>
  <si>
    <t>Womens, girls jackets &amp; blazers, of cotton, knit</t>
  </si>
  <si>
    <t>Womens, girls jackets, blazers, synthetic fibres, kni</t>
  </si>
  <si>
    <t>Womens, girls jackets &amp; blazers, material nes, knit</t>
  </si>
  <si>
    <t>Womens, girls dresses, of wool or hair, knit</t>
  </si>
  <si>
    <t>Womens, girls dresses, of cotton, knit</t>
  </si>
  <si>
    <t>Womens, girls dresses, of synthetic fibres, knit</t>
  </si>
  <si>
    <t>Womens, girls dresses, of artificial fibres, knit</t>
  </si>
  <si>
    <t>Womens, girls dresses, of material nes, knit</t>
  </si>
  <si>
    <t>Womens, girls skirts, of wool or hair, knit</t>
  </si>
  <si>
    <t>Womens, girls skirts, of cotton, knit</t>
  </si>
  <si>
    <t>Womens, girls skirts, synthetic fibres, knit</t>
  </si>
  <si>
    <t>Womens, girls skirts, of material nes, knit</t>
  </si>
  <si>
    <t>Womens, girls trousers &amp; shorts, of wool hair, knit</t>
  </si>
  <si>
    <t>Womens, girls trousers &amp; shorts, of cotton, knit</t>
  </si>
  <si>
    <t>Womens, girls trousers, shorts, synthetic fibres, kni</t>
  </si>
  <si>
    <t>Womens, girls trousers &amp; shorts, material nes, knit</t>
  </si>
  <si>
    <t>Mens, boys shirts, of cotton, knit</t>
  </si>
  <si>
    <t>Mens, boys shirts, of manmade fibres, knit</t>
  </si>
  <si>
    <t>Mens, boys shirts, of materials nes, knit</t>
  </si>
  <si>
    <t>Womens, girls blouses &amp; shirts, of cotton, knit</t>
  </si>
  <si>
    <t>Womens, girls blouses &amp; shirts, manmade fibre, knit</t>
  </si>
  <si>
    <t>Womens, girls blouses &amp; shirts, of material nes, knit</t>
  </si>
  <si>
    <t>Mens, boys underpants or briefs, of cotton, knit</t>
  </si>
  <si>
    <t>Mens, boys underpants or briefs, manmade fibre, knit</t>
  </si>
  <si>
    <t>Mens, boys underpants or briefs, material nes, knit</t>
  </si>
  <si>
    <t>Mens, boys nightshirts or pyjamas, of cotton, knit</t>
  </si>
  <si>
    <t>Mens, boys nightshirts or pyjamas, manmade fibre, kni</t>
  </si>
  <si>
    <t>Mens, boys nightshirts or pyjamas, material nes, knit</t>
  </si>
  <si>
    <t>Mens, boys bathrobes, dressing gowns etc cotton, knit</t>
  </si>
  <si>
    <t>Mens, boys bathrobes, dressing gown manmade fibre kni</t>
  </si>
  <si>
    <t>Mens, boys bathrobes, dressing gown etc fibre nes kni</t>
  </si>
  <si>
    <t>Womens, girls slips or petticoats, manmade fibre knit</t>
  </si>
  <si>
    <t>Womens, girls slips or petticoats, material nes knit</t>
  </si>
  <si>
    <t>Womens, girls briefs or panties, of cotton, knit</t>
  </si>
  <si>
    <t>Womens, girls briefs or panties, manmade fibre, knit</t>
  </si>
  <si>
    <t>Womens, girls briefs or panties, material nes, knit</t>
  </si>
  <si>
    <t>Womens, girls nightdress or pyjamas, of cotton, knit</t>
  </si>
  <si>
    <t>Womens, girls nightdress or pyjama manmade fibre, kni</t>
  </si>
  <si>
    <t>Womens, girls nightdress, pyjamas, material nes, knit</t>
  </si>
  <si>
    <t>Womens, girls bathrobe, dressing gowns, of knit cotto</t>
  </si>
  <si>
    <t>Women/girl bathrobe, dressing gown, knit manmade fibr</t>
  </si>
  <si>
    <t>Womens, girls bathrobe, dressing gowns, nes, knit</t>
  </si>
  <si>
    <t>T-shirts, singlets and other vests, of cotton, knit</t>
  </si>
  <si>
    <t>T-shirts, singlets etc, of material nes, knit</t>
  </si>
  <si>
    <t>Pullovers, cardigans etc of wool or hair, knit</t>
  </si>
  <si>
    <t>Sweaters, pullovers, sweatshirts, waistcoats (vests), and similar articles knitted/crocheted, of woo</t>
  </si>
  <si>
    <t>Sweaters, pullovers, sweatshirts, wastecoats (vests), knitted/crocheted, of kashmir (cashmere) goats</t>
  </si>
  <si>
    <t>Sweaters, pullovers, sweatshirts, waistcoats (vests), and similar articles knitted or crocheted, nes</t>
  </si>
  <si>
    <t>Pullovers, cardigans etc of cotton, knit</t>
  </si>
  <si>
    <t>Pullovers, cardigans etc of manmade fibres, knit</t>
  </si>
  <si>
    <t>Pullovers, cardigans etc of material nes knit</t>
  </si>
  <si>
    <t>Babies garments, accessories of wool or hair, knit</t>
  </si>
  <si>
    <t>Babies garments, accessories of cotton, knit</t>
  </si>
  <si>
    <t>Babies garments, accessories of synthetic fibres, kni</t>
  </si>
  <si>
    <t>Babies garments, accessories of material nes, knit</t>
  </si>
  <si>
    <t>Track suits, of cotton, knit</t>
  </si>
  <si>
    <t>Track suits, synthetic fibres, knit</t>
  </si>
  <si>
    <t>Track suits, of materials nes, knit</t>
  </si>
  <si>
    <t>Ski suits, of textile materials, knit</t>
  </si>
  <si>
    <t>Mens, boys swimwear, synthetic fibres, knit</t>
  </si>
  <si>
    <t>Mens, boys swimwear, of material nes, knit</t>
  </si>
  <si>
    <t>Womens, girls swimwear, synthetic fibres, knit</t>
  </si>
  <si>
    <t>Womens, girls swimwear, of material nes, knit</t>
  </si>
  <si>
    <t>Garments of knit or crochet impregnated fabric</t>
  </si>
  <si>
    <t>Garments nes, of wool or fine animal hair, knit</t>
  </si>
  <si>
    <t>Garments nes, of cotton, knit</t>
  </si>
  <si>
    <t>Garments nes, of manmade fibres, knit</t>
  </si>
  <si>
    <t>Garments nes, of materials nes, knit</t>
  </si>
  <si>
    <t>Panty hose etc, synthetic fibre yarn &lt;67 dtex/sy, kni</t>
  </si>
  <si>
    <t>Panty hose etc, synthetic fibre yarn &gt;67 dtex/sy, kni</t>
  </si>
  <si>
    <t>Panty hose etc of materials nes, knit</t>
  </si>
  <si>
    <t>Womens full, kneelength hosiery, yarn &lt;67 dtex/sy,kni</t>
  </si>
  <si>
    <t>PANTY HOSE AND TIGHTS OF SYNTHETIC FIBERS MEASURING PER SINGLE YARN LESS THAN 67 DECITEX, KNITTED</t>
  </si>
  <si>
    <t>PANTY HOSE AND TIGHTS OF SYNTHETIC FIBERS MEASURING PER SINGLE YARN 67 DECITEX OR MORE, KNITTED</t>
  </si>
  <si>
    <t>PANTYHOSE AND TIGHTS OF OTHER TEXTILE MATERIALS EXCEPT SYNTHETIC FIBERS, KNITTED OR CROCHETED</t>
  </si>
  <si>
    <t>WOMENS FULL-LENGTH OR KNEE-LENGTH HOSIERY</t>
  </si>
  <si>
    <t>Hosiery nes, of wool or fine animal hair, knit</t>
  </si>
  <si>
    <t>Hosiery nes, of cotton, knit</t>
  </si>
  <si>
    <t>Hosiery nes, synthetic fibres, knit</t>
  </si>
  <si>
    <t>HOSIERY, N.E.S.O.I., OF WOOL OR FINE ANIMAL HAIR, KNIT</t>
  </si>
  <si>
    <t>SOCKS AND OTHER HOSIERY INC STOCKINGS FOR VARICOSE VEINS AND FOOTWEAR WITHOUT APPLIED SOLES OF COT</t>
  </si>
  <si>
    <t>Hosiery nes, of materials nes, knit</t>
  </si>
  <si>
    <t>Gloves impregnated or coated with plastic,rubber, kni</t>
  </si>
  <si>
    <t>Gloves, mittens or mitts, nes, of wool or hair, knit</t>
  </si>
  <si>
    <t>Gloves, mittens or mitts, nes, of cotton, knit</t>
  </si>
  <si>
    <t>Gloves, mittens or mitts, nes, synthetic fibres, knit</t>
  </si>
  <si>
    <t>Gloves, mittens or mitts, nes, material nes knit</t>
  </si>
  <si>
    <t>Shawls, scarves, veils etc, textile material, knit</t>
  </si>
  <si>
    <t>Ties, bow ties and cravats, of textile material, knit</t>
  </si>
  <si>
    <t>Clothing accessories nes, of textile material, knit</t>
  </si>
  <si>
    <t>Parts of garments, accessories, textile material, kni</t>
  </si>
  <si>
    <t>Mens, boys overcoats of wool or hair, not knit</t>
  </si>
  <si>
    <t>Mens, boys overcoats of cotton, not knit</t>
  </si>
  <si>
    <t>Mens, boys overcoats of manmade fibres, not knit</t>
  </si>
  <si>
    <t>Mens, boys overcoats of material nes, not knit</t>
  </si>
  <si>
    <t>Mens, boys anoraks etc, of wool or hair, not knit</t>
  </si>
  <si>
    <t>Mens, boys anoraks etc, of cotton, not knit</t>
  </si>
  <si>
    <t>Mens, boys anoraks etc, of manmade fibres, not knit</t>
  </si>
  <si>
    <t>Mens, boys anoraks etc, of material nes, not knit</t>
  </si>
  <si>
    <t>Womens, girls overcoats etc of wool or hair not knit</t>
  </si>
  <si>
    <t>Womens, girls overcoats etc of cotton, not knit</t>
  </si>
  <si>
    <t>Womens, girls overcoats etc manmade fibre, not knit</t>
  </si>
  <si>
    <t>Womens, girls overcoats of material nes, not knit</t>
  </si>
  <si>
    <t>Womens, girls anoraks etc of wool or hair, not knit</t>
  </si>
  <si>
    <t>Womens, girls anoraks etc of cotton, not knit</t>
  </si>
  <si>
    <t>Womens, girls anoraks etc of manmade fibres, not knit</t>
  </si>
  <si>
    <t>Womens, girls anoraks etc of material nes, not knit</t>
  </si>
  <si>
    <t>Mens, boys suits, of wool or hair, not knit</t>
  </si>
  <si>
    <t>Mens, boys suits, synthetic fibres, not knit</t>
  </si>
  <si>
    <t>Mens, boys suits, of material nes, not knit</t>
  </si>
  <si>
    <t>Mens, boys ensembles, of wool or hair, not knit</t>
  </si>
  <si>
    <t>Mens, boys ensembles, of cotton, not knit</t>
  </si>
  <si>
    <t>Mens, boys ensembles, synthetic fibres, not knit</t>
  </si>
  <si>
    <t>Mens, boys ensembles, of material nes, not knit</t>
  </si>
  <si>
    <t>Mens, boys jackets &amp; blazers, wool or hair, not knit</t>
  </si>
  <si>
    <t>Mens, boys jackets &amp; blazers, of cotton, not knit</t>
  </si>
  <si>
    <t>Mens, boys jackets, blazers, synthetic fibre, not kni</t>
  </si>
  <si>
    <t>Mens, boys jackets &amp; blazers, material nes, not knit</t>
  </si>
  <si>
    <t>Mens, boys trousers &amp; shorts, wool or hair, not knit</t>
  </si>
  <si>
    <t>Mens, boys trousers &amp; shorts, of cotton, not knit</t>
  </si>
  <si>
    <t>Mens, boys trousers shorts, synthetic fibre, not knit</t>
  </si>
  <si>
    <t>Mens, boys trousers &amp; shorts, material nes, not knit</t>
  </si>
  <si>
    <t>Womens, girls suits, of wool or hair, not knit</t>
  </si>
  <si>
    <t>Womens, girls suits, of cotton, not knit</t>
  </si>
  <si>
    <t>Womens, girls suits, synthetic fibres, not knit</t>
  </si>
  <si>
    <t>Womens, girls suits, of material nes, not knit</t>
  </si>
  <si>
    <t>Womens, girls ensembles, of wool or hair, not knit</t>
  </si>
  <si>
    <t>Womens, girls ensembles, of cotton, not knit</t>
  </si>
  <si>
    <t>Womens, girls ensembles, synthetic fibres, not knit</t>
  </si>
  <si>
    <t>Womens, girls ensembles, material nes, not knit</t>
  </si>
  <si>
    <t>Womens, girls jackets, blazers, wool or hair, not kni</t>
  </si>
  <si>
    <t>Womens, girls jackets &amp; blazers, of cotton, not knit</t>
  </si>
  <si>
    <t>Womens, girls jackets, blazers, synth fibres, not kni</t>
  </si>
  <si>
    <t>Womens, girls jackets &amp; blazers, material nes,not kni</t>
  </si>
  <si>
    <t>Womens, girls dresses, of wool or hair, not knit</t>
  </si>
  <si>
    <t>Womens, girls dresses, of cotton, not knit</t>
  </si>
  <si>
    <t>Womens, girls dresses, synthetic fibres, not knit</t>
  </si>
  <si>
    <t>Womens, girls dresses, of artificial fibres, not knit</t>
  </si>
  <si>
    <t>Womens, girls dresses, of material nes, not knit</t>
  </si>
  <si>
    <t>Womens, girls skirts, of wool or hair, not knit</t>
  </si>
  <si>
    <t>Womens, girls skirts, of cotton, not knit</t>
  </si>
  <si>
    <t>Womens, girls skirts, synthetic fibres, not knit</t>
  </si>
  <si>
    <t>Womens, girls skirts, of material nes, not knit</t>
  </si>
  <si>
    <t>Womens, girls trousers, shorts, wool or hair, not kni</t>
  </si>
  <si>
    <t>Womens, girls trousers &amp; shorts, of cotton, not knit</t>
  </si>
  <si>
    <t>Womens, girls trousers, shorts, synth fibres, not kni</t>
  </si>
  <si>
    <t>Womens, girls trousers, shorts, material nes, not kni</t>
  </si>
  <si>
    <t>Mens, boys shirts, of wool or hair, not knit</t>
  </si>
  <si>
    <t>Mens, boys shirts, of cotton, not knit</t>
  </si>
  <si>
    <t>Mens, boys shirts, of manmade fibres, not knit</t>
  </si>
  <si>
    <t>Mens, boys shirts, of material nes, not knit</t>
  </si>
  <si>
    <t>Womens, girls blouses &amp; shirts, of silk, not knit</t>
  </si>
  <si>
    <t>Womens, girls blouses &amp; shirts, wool or hair, not kni</t>
  </si>
  <si>
    <t>Womens, girls blouses &amp; shirts, of cotton, not knit</t>
  </si>
  <si>
    <t>Womens, girls blouses, shirts, manmade fibre, not kni</t>
  </si>
  <si>
    <t>Womens, girls blouses &amp; shirts, material nes, not kni</t>
  </si>
  <si>
    <t>Mens, boys underpants or briefs, of cotton, not knit</t>
  </si>
  <si>
    <t>Mens, boys underpants, briefs, material nes, not knit</t>
  </si>
  <si>
    <t>Mens, boys nightshirts or pyjamas, cotton, not knit</t>
  </si>
  <si>
    <t>Mens/boys nightshirts, pyjama, manmade fibre, not kni</t>
  </si>
  <si>
    <t>Mens, boys nightshirt, pyjamas, material nes, not kni</t>
  </si>
  <si>
    <t>Mens, boys dressing gowns, etc cotton, not knit</t>
  </si>
  <si>
    <t>Mens, boys dressing gowns etc manmade fibre, not knit</t>
  </si>
  <si>
    <t>Mens, boys dressing gowns, material nes, not knit</t>
  </si>
  <si>
    <t>Womens, girls slips etc, of manmade fibres, not knit</t>
  </si>
  <si>
    <t>Womens, girls slips etc, of material nes, not knit</t>
  </si>
  <si>
    <t>Womens, girls nightdress, pyjamas, of cotton, not kni</t>
  </si>
  <si>
    <t>Women/girl nightdress, pyjama, manmade fibre, not kni</t>
  </si>
  <si>
    <t>Womens girls nightdress, pyjama, material nes not kni</t>
  </si>
  <si>
    <t>Womens, girls panties, bathrobes etc, cotton, not kni</t>
  </si>
  <si>
    <t>Women/girl panties bathrobe etc manmade fibre not kni</t>
  </si>
  <si>
    <t>Womens, girls panties, bathrobes, etc, nes not knit</t>
  </si>
  <si>
    <t>Babies garments, accessories of wool or hair, not kni</t>
  </si>
  <si>
    <t>Babies garments, accessories of cotton, not knit</t>
  </si>
  <si>
    <t>Babies garments, accessories synthetic fibre, not kni</t>
  </si>
  <si>
    <t>Babies garments, accessories of material nes, not kni</t>
  </si>
  <si>
    <t>Garments made up of textile felts and nonwoven fabric</t>
  </si>
  <si>
    <t>Mens, boys overcoats of impregnated, etc fabric</t>
  </si>
  <si>
    <t>Womens, girls overcoats, of impregnated, etc fabric</t>
  </si>
  <si>
    <t>Mens, boys garments nes, made up of impregnated fabri</t>
  </si>
  <si>
    <t>Womens, girls garments nes, of impregnated fabric</t>
  </si>
  <si>
    <t>Mens, boys swimwear, not knit</t>
  </si>
  <si>
    <t>Womens, girls swimwear, not knit</t>
  </si>
  <si>
    <t>Ski suits, of textile material, not knit</t>
  </si>
  <si>
    <t>Mens, boys garments nes, of wool or hair, not knit</t>
  </si>
  <si>
    <t>Mens, boys garments nes, of cotton, not knit</t>
  </si>
  <si>
    <t>Mens, boys garments nes, of manmade fibres, not knit</t>
  </si>
  <si>
    <t>Mens, boys garments nes, of material nes, not knit</t>
  </si>
  <si>
    <t>Womens, girls garments nes, of wool or hair, not knit</t>
  </si>
  <si>
    <t>Womens, girls garments nes, of cotton, not knit</t>
  </si>
  <si>
    <t>Womens, girls garments nes, manmade fibres, not knit</t>
  </si>
  <si>
    <t>Womens, girls garments nes, material nes, not knit</t>
  </si>
  <si>
    <t>Brassieres and parts thereof</t>
  </si>
  <si>
    <t>Girdles, panty girdles and parts thereof</t>
  </si>
  <si>
    <t>Corselettes and parts thereof</t>
  </si>
  <si>
    <t>Corsets, braces and parts thereof</t>
  </si>
  <si>
    <t>Handkerchiefs, of silk or silk waste, not knit</t>
  </si>
  <si>
    <t>Handkerchiefs, of cotton, not knit</t>
  </si>
  <si>
    <t>Handkerchiefs, of material nes, not knit</t>
  </si>
  <si>
    <t>Shawls, scarves, etc, of silk etc, not knit</t>
  </si>
  <si>
    <t>Shawls, scarves, etc, of wool or hair, not knit</t>
  </si>
  <si>
    <t>Shawls, scarves, etc, synthetic fibres, not knit</t>
  </si>
  <si>
    <t>Shawls, scarves, etc, of artificial fibres, not knit</t>
  </si>
  <si>
    <t>Shawls, scarves, etc, of material nes, not knit</t>
  </si>
  <si>
    <t>Ties, bow ties and cravats, of silk, not knit</t>
  </si>
  <si>
    <t>Ties, bow ties and cravats, manmade fibres, not knit</t>
  </si>
  <si>
    <t>Ties, bow ties and cravats, material nes, not knit</t>
  </si>
  <si>
    <t>Gloves, mittens and mitts, textile material, not knit</t>
  </si>
  <si>
    <t>Clothing accessories nes, textile material, not knit</t>
  </si>
  <si>
    <t>Parts of garments, clothing accessories nes, not knit</t>
  </si>
  <si>
    <t>Footwear, nes, upper textile material</t>
  </si>
  <si>
    <t>Parts of footwear nes, gaiters and leggings etc</t>
  </si>
  <si>
    <t>Trunks, suit-cases, etc, outer surface plastic/textil</t>
  </si>
  <si>
    <t>Handbags with outer surface plastics, textile materia</t>
  </si>
  <si>
    <t>Articles for pocket or handbag, plastic, textile oute</t>
  </si>
  <si>
    <t>Containers nes, outer surface plastic or textile</t>
  </si>
  <si>
    <t>Sanitary towels, diapers and similar articles</t>
  </si>
  <si>
    <t>Wadding, products, material nes, not sanitary article</t>
  </si>
  <si>
    <t>Carpets of wool or fine animal hair, knotted</t>
  </si>
  <si>
    <t>Carpets of materials nes, knotted</t>
  </si>
  <si>
    <t>Hand made rugs including Kelem,Schumacks,Karamanie,et</t>
  </si>
  <si>
    <t>Carpets of wool or hair, woven pile, not made up, nes</t>
  </si>
  <si>
    <t>Carpets of manmade yarn, woven pile, not made up, nes</t>
  </si>
  <si>
    <t>Carpets of yarn nes, woven pile, not made up, nes</t>
  </si>
  <si>
    <t>Carpets of wool or hair, woven pile, made up, nes</t>
  </si>
  <si>
    <t>Carpets of manmade yarn, woven pile, made up,nes</t>
  </si>
  <si>
    <t>Carpets of yarn nes, woven pile, made up, nes</t>
  </si>
  <si>
    <t>CARPETS AND OTHER TEXTILE FLOOR COVERINGS</t>
  </si>
  <si>
    <t>Carpets of wool or hair, woven, not made up, nes</t>
  </si>
  <si>
    <t>Carpets of manmade yarn, woven, not made up, nes</t>
  </si>
  <si>
    <t>Carpets of yarn nes, woven, not made up, nes</t>
  </si>
  <si>
    <t>Carpets of wool or fine hair, woven, made up, nes</t>
  </si>
  <si>
    <t>Carpets of manmade yarn, woven, made up, nes</t>
  </si>
  <si>
    <t>Carpets of yarn nes, woven, made up, nes</t>
  </si>
  <si>
    <t>Carpets of wool or fine animal hair, tufted</t>
  </si>
  <si>
    <t>Carpets nylon, polyamides, tufted</t>
  </si>
  <si>
    <t>Carpets of other manmade textile materials, tufted</t>
  </si>
  <si>
    <t>Tiles of felt of textile materials, area &lt;0.3m2</t>
  </si>
  <si>
    <t>Carpets of felt of textile materials, area &gt;0.3m2</t>
  </si>
  <si>
    <t>Carpets and textile floor coverings, nes</t>
  </si>
  <si>
    <t>Label, badge, etc, of woven textile not embroidered</t>
  </si>
  <si>
    <t>Label, badge, etc, non-embroidered textile, not woven</t>
  </si>
  <si>
    <t>Warp knit fabric of other materials, nes</t>
  </si>
  <si>
    <t>Knit or crochet fabric of other materials, nes</t>
  </si>
  <si>
    <t>Knitted or crocheted fabrics nesoi, of textile materials nesoi</t>
  </si>
  <si>
    <t>Electric blankets of textile material</t>
  </si>
  <si>
    <t>Blankets (non-electric) and travelling rugs, of cotto</t>
  </si>
  <si>
    <t>Blankets (except electric) &amp; travel rugs, synth fibre</t>
  </si>
  <si>
    <t>Blankets (except electric) &amp; travel rugs, material ne</t>
  </si>
  <si>
    <t>Bed linen, of textile knit or crochet materials</t>
  </si>
  <si>
    <t>Bed linen, of cotton, printed, not knit</t>
  </si>
  <si>
    <t>Bed linen, of manmade fibres, printed, not knit</t>
  </si>
  <si>
    <t>Bed linen, of material nes, printed, not knit</t>
  </si>
  <si>
    <t>Bed linen, of cotton, nes</t>
  </si>
  <si>
    <t>Bed linen, of manmade fibres, nes</t>
  </si>
  <si>
    <t>Bed linen, of material nes, nes</t>
  </si>
  <si>
    <t>Table linen, of textile knit or crochet materials</t>
  </si>
  <si>
    <t>Table linen, of cotton, not knit</t>
  </si>
  <si>
    <t>Table linen, of flax, not knit</t>
  </si>
  <si>
    <t>Table linen, of manmade fibres, not knit</t>
  </si>
  <si>
    <t>Table linen, of material nes, not knit</t>
  </si>
  <si>
    <t>Toilet or kitchen linen, of cotton terry towelling</t>
  </si>
  <si>
    <t>Toilet or kitchen linen, of cotton, nes</t>
  </si>
  <si>
    <t>Toilet or kitchen linen, of flax</t>
  </si>
  <si>
    <t>Toilet or kitchen linen, of manmade fibres</t>
  </si>
  <si>
    <t>Toilet or kitchen linen, of material nes</t>
  </si>
  <si>
    <t>Curtains drapes blinds valances, cotton, knit</t>
  </si>
  <si>
    <t>Curtains drapes blinds valances, synthetic fibre, kni</t>
  </si>
  <si>
    <t>Curtains drapes blinds valances, material nes, knit</t>
  </si>
  <si>
    <t>Curtains drapes blinds valances, cotton, not knit</t>
  </si>
  <si>
    <t>Curtains drapes blinds valances, synth fibre, not kni</t>
  </si>
  <si>
    <t>Curtains drapes blinds valances, material nes, woven</t>
  </si>
  <si>
    <t>Bedspreads, textile material, nes, knit or crochet</t>
  </si>
  <si>
    <t>Bedspreads, textile material, nes, not knit or croche</t>
  </si>
  <si>
    <t>Textile furnishing articles nes, knit or crochet</t>
  </si>
  <si>
    <t>Furnishing articles nes, of cotton, not knit, crochet</t>
  </si>
  <si>
    <t>Furnishing articles nes, synth fibre,not knit, croche</t>
  </si>
  <si>
    <t>Furnishing goods nes, material nes, not knit, crochet</t>
  </si>
  <si>
    <t>Sacks &amp; bags, packing, of cotton</t>
  </si>
  <si>
    <t>SACKS AND BAGS, OF A KIND USED FOR THE PACKING OF GOODS: OF MANMADE TEXTILE MATERIALS</t>
  </si>
  <si>
    <t>Flexible intermediate bulk containers, man-made mater</t>
  </si>
  <si>
    <t>Sacks, bags, packing, of strip plastic material</t>
  </si>
  <si>
    <t>Sacks, bags, packing, of other manmade yarn</t>
  </si>
  <si>
    <t>Sacks &amp; bags, packing, of materials nes</t>
  </si>
  <si>
    <t>Tarpaulins, awnings and sunblinds, of cotton</t>
  </si>
  <si>
    <t>Tarpaulins, awnings and sunblinds, of synthetic fibre</t>
  </si>
  <si>
    <t>Tarpaulins, awnings and sunblinds, of material nes</t>
  </si>
  <si>
    <t>Tents, synthetic fibres</t>
  </si>
  <si>
    <t>Floor &amp; dish cloths, dusters, etc, textile material</t>
  </si>
  <si>
    <t>Made up articles (textile) nes, textile dress pattern</t>
  </si>
  <si>
    <t>Set, woven fabric and yarn for rugs, tapestry etc</t>
  </si>
  <si>
    <t>Footwear uppers and parts thereof, except stiffeners</t>
  </si>
  <si>
    <t>Articles of bedding nes</t>
  </si>
  <si>
    <t>de CCS. Customs General Administration of P.R.China in Beijing</t>
  </si>
  <si>
    <t>Cuadro 8</t>
  </si>
  <si>
    <t>Cuadro 9</t>
  </si>
  <si>
    <t>Cuadro 11</t>
  </si>
  <si>
    <t>Cuadro 12</t>
  </si>
  <si>
    <t>Cuadro 14</t>
  </si>
  <si>
    <t>Cuadro 15</t>
  </si>
  <si>
    <t>Cuadro 16</t>
  </si>
  <si>
    <t>Cuadro 17</t>
  </si>
  <si>
    <t>Cuadro 18</t>
  </si>
  <si>
    <t>CHINA:  CADENA HILO-TEXTIL-CONFECCIÓN (HTC)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</si>
  <si>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</si>
  <si>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</si>
  <si>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</si>
  <si>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</si>
  <si>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</si>
  <si>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</si>
  <si>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</si>
  <si>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</si>
  <si>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</si>
  <si>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</si>
  <si>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</si>
  <si>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</si>
  <si>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</si>
  <si>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</si>
  <si>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</si>
  <si>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</si>
  <si>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</si>
  <si>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</si>
  <si>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</si>
  <si>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</si>
  <si>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C21</t>
  </si>
  <si>
    <t>C22</t>
  </si>
  <si>
    <t>C23</t>
  </si>
  <si>
    <t>C24</t>
  </si>
  <si>
    <t>C25</t>
  </si>
  <si>
    <t>C26</t>
  </si>
  <si>
    <t>Macao</t>
  </si>
  <si>
    <t>D1  PARTIDAS Y SU DESCRIPCIÓN DE LOS SEGMENTOS DE LA CADENA HTC</t>
  </si>
  <si>
    <t>NÚM</t>
  </si>
  <si>
    <t>6dig</t>
  </si>
  <si>
    <t>Description</t>
  </si>
  <si>
    <t>SEGMENTO</t>
  </si>
  <si>
    <t>D4  PARTIDAS Y SU DESCRIPCIÓN DE LOS SEGMENTOS DE LA CADENA HTC</t>
  </si>
  <si>
    <t>Total general</t>
  </si>
  <si>
    <t>Costa Rica</t>
  </si>
  <si>
    <t>El Salvador</t>
  </si>
  <si>
    <t>Guatemala</t>
  </si>
  <si>
    <t>Honduras</t>
  </si>
  <si>
    <t>Nicaragua</t>
  </si>
  <si>
    <t>America Latina</t>
  </si>
  <si>
    <r>
      <t>G) De las Tasas de Crecimiento Promedio Anual (TCPA):</t>
    </r>
    <r>
      <rPr>
        <sz val="10"/>
        <rFont val="Times New Roman"/>
        <family val="1"/>
      </rPr>
      <t xml:space="preserve"> están calculadas para los datos existentes, es decir, aunque</t>
    </r>
  </si>
  <si>
    <t>Japón</t>
  </si>
  <si>
    <t>México</t>
  </si>
  <si>
    <t>Centroamérica</t>
  </si>
  <si>
    <t>América Latina y el Caribe</t>
  </si>
  <si>
    <t>Panamá</t>
  </si>
  <si>
    <t>Taiwán</t>
  </si>
  <si>
    <t>Méxicp</t>
  </si>
  <si>
    <t>C27</t>
  </si>
  <si>
    <t>C28</t>
  </si>
  <si>
    <t>C29</t>
  </si>
  <si>
    <t>C30</t>
  </si>
  <si>
    <t>C31</t>
  </si>
  <si>
    <t>C32</t>
  </si>
  <si>
    <t>C33</t>
  </si>
  <si>
    <t>C34</t>
  </si>
  <si>
    <t>C35</t>
  </si>
  <si>
    <t>Cuadro 27</t>
  </si>
  <si>
    <t>Cuadro 28</t>
  </si>
  <si>
    <t>Cuadro 29</t>
  </si>
  <si>
    <t>Cuadro 30</t>
  </si>
  <si>
    <t>Cuadro 31</t>
  </si>
  <si>
    <t>Cuadro 32</t>
  </si>
  <si>
    <t>Cuadro 33</t>
  </si>
  <si>
    <t>Cuadro 34</t>
  </si>
  <si>
    <t>Cuadro 35</t>
  </si>
  <si>
    <t>para importaciones como para exportaciones (por lo tanto puede que no coincidan los países).</t>
  </si>
  <si>
    <t xml:space="preserve"> Cuando se da el caso de que los principales países incluyen a los </t>
  </si>
  <si>
    <t>desde el principio. A todos los países se les indica el lugar que les corresponde de acuerdo al año 2008.</t>
  </si>
  <si>
    <t>CHINA: EXPORTACIONES TOTALES DE LA CADENA HTC POR SEGMENTO (1995-2020)</t>
  </si>
  <si>
    <t>CHINA: IMPORTACIONES TOTALES DE LA CADENA HTC POR SEGMENTO (1995-2020)</t>
  </si>
  <si>
    <t>1995-2020</t>
  </si>
  <si>
    <t>CHINA: IMPORTACIONES TOTALES DE LA CADENA HTC POR PAÍS (1995-2020)</t>
  </si>
  <si>
    <t>Fuente: elaboración propia con datos de CCS. (2021)</t>
  </si>
  <si>
    <t>CHINA: BALANZA COMERCIAL DE LA CADENA HTC POR SEGMENTO (1995-2020)</t>
  </si>
  <si>
    <t>CHINA: EXPORTACIONES TOTALES DE LA CADENA HTC POR PAÍS (1995-2020)</t>
  </si>
  <si>
    <t>CHINA: EXPORTACIONES TOTALES DEL SEGMENTO HILO DE LA CADENA HTC POR PAÍS (1995-2020)</t>
  </si>
  <si>
    <t>CHINA: IMPORTACIONES TOTALES DEL SEGMENTO HILO DE LA CADENA HTC POR PAÍS (1995-2020)</t>
  </si>
  <si>
    <t>CHINA: EXPORTACIONES TOTALES DEL SEGMENTO TEXTIL DE LA CADENA HTC POR PAÍS (1995-2020)</t>
  </si>
  <si>
    <t>CHINA: IMPORTACIONES TOTALES DEL SEGMENTO TEXTIL DE LA CADENA HTC POR PAÍS (1995-2020)</t>
  </si>
  <si>
    <t>CHINA: EXPORTACIONES TOTALES DEL SEGMENTO CONFECCIÓN DE LA CADENA HTC POR PAÍS (1995-2020)</t>
  </si>
  <si>
    <t>CHINA: IMPORTACIONES TOTALES DEL SEGMENTO CONFECCIÓN DE LA CADENA HTC POR PAÍS (1995-2020)</t>
  </si>
  <si>
    <t>CHINA: EXPORTACIONES TOTALES DEL SEGMENTO OTROS DE LA CADENA HTC POR PAÍS (1995-2020)</t>
  </si>
  <si>
    <t>CHINA: IMPORTACIONES TOTALES DEL SEGMENTO OTROS DE LA CADENA HTC POR PAÍS (1995-2020)</t>
  </si>
  <si>
    <t>CHINA: EXPORTACIONES TOTALES DE LAS PRINCIPALES 25 PARTIDAS DE LA CADENA HTC (1995-2020)</t>
  </si>
  <si>
    <t>CHINA: EXPORTACIONES TOTALES DE LAS PRINCIPALES 25 PARTIDAS DE HILO LA CADENA HTC (1995-2020)</t>
  </si>
  <si>
    <t>CHINA: IMPORTACIONES TOTALES DE LAS PRINCIPALES 25 PARTIDAS DE LA CADENA HTC (1995-2020)</t>
  </si>
  <si>
    <t>CHINA: IMPORTACIONES TOTALES DE LAS PRINCIPALES 25 PARTIDAS DE HILO LA CADENA HTC (1995-2020)</t>
  </si>
  <si>
    <t>CHINA: EXPORTACION TOTALES DE LAS PRINCIPALES 25 PARTIDAS DE TEXTIL DE LA CADENA HTC (1995-2020)</t>
  </si>
  <si>
    <t>CHINA: IMPORTACIONES TOTALES DE LAS PRINCIPALES 25 PARTIDAS DE TEXTIL DE LA CADENA HTC (1995-2020)</t>
  </si>
  <si>
    <t>CHINA: EXPORTACIONES TOTALES DE LAS PRINCIPALES 25 PARTIDAS DE CONFECCIÓN DE LA CADENA HTC (1995-2020)</t>
  </si>
  <si>
    <t>CHINA: IMPORTACIONES TOTALES DE LAS PRINCIPALES 25 PARTIDAS DE CONFECCIÓN DE LA CADENA HTC (1995-2020)</t>
  </si>
  <si>
    <t>Fuente: elaboración propia con datos de CCS.(2021)</t>
  </si>
  <si>
    <t>CHINA: EXPORTACIONES TOTALES DE LAS PRINCIPALES 25 PARTIDAS DE OTROS DE LA CADENA HTC (1995-2020)</t>
  </si>
  <si>
    <t>CHINA: IMPORTACIONES TOTALES DE LAS PRINCIPALES 25 PARTIDAS DE OTROS LA CADENA HTC (1995-2020)</t>
  </si>
  <si>
    <t>CHINA: EXPORTACIONES HACIA ESTADOS UNIDOS DE LA CADENA HTC POR SEGMENTO (1995-2020)</t>
  </si>
  <si>
    <t>CHINA: IMPORTACIONES DE ESTADOS UNIDOS DE LA CADENA HTC POR SEGMENTO (1995-2020)</t>
  </si>
  <si>
    <t xml:space="preserve"> CHINA:  BALANZA COMERCIAL CON ESTADOS UNIDOS DE LA CADENA HTC POR SEGMENTO (1995-2021)</t>
  </si>
  <si>
    <t>CHINA: EXPORTACIONES HACIA MÉXICO DE LA CADENA HTC POR SEGMENTO (1995-2020)</t>
  </si>
  <si>
    <t>CHINA: IMPORTACIONES  DE MEXICO DE LA CADENA HTC POR SEGMENTO (1995-2020)</t>
  </si>
  <si>
    <t xml:space="preserve"> CHINA:  BALANZA COMERCIAL CON MÉXICO DE LA CADENA HTC POR SEGMENTO (1995-2020)</t>
  </si>
  <si>
    <t>CHINA: EXPORTACIONES HACIA AMÉRICA LATINA Y EL CARIBE DE LA CADENA HTC POR SEGMENTO (1995-2020)</t>
  </si>
  <si>
    <t>CHINA: IMPORTACIONES DE AMÉRICA LATINA Y EL CARIBE DE LA CADENA HTC POR SEGMENTO (1995-2020)</t>
  </si>
  <si>
    <t xml:space="preserve"> CHINA:  BALANZA COMERCIAL CON AMÉRICA LATINA Y EL CARIBE DE LA CADENA HTC POR SEGMENTO (1995-2020)</t>
  </si>
  <si>
    <t>CHINA: EXPORTACIONES HACIA CENTROAMÉRICA DE LA CADENA HTC POR SEGMENTO (1995-2020)</t>
  </si>
  <si>
    <t>CHINA: IMPORTACIONES DE CENTROAMÉRICA DE LA CADENA HTC POR SEGMENTO (1995-2020)</t>
  </si>
  <si>
    <t>DESCRIPCIONES. Segmentos de la Cadena HTC. 1995-2020</t>
  </si>
  <si>
    <t>ANEXO ESTADÍSTICO 1995 - 2020</t>
  </si>
  <si>
    <t xml:space="preserve">  CHINA: EXPORTACIONES TOTALES DE LA CADENA HTC POR SEGMENTO  (1995-2020)</t>
  </si>
  <si>
    <t xml:space="preserve">  CHINA:   IMPORTACIONES TOTALES DE LA CADENA HTC POR SEGMENTO (1995-2020)</t>
  </si>
  <si>
    <t xml:space="preserve">  CHINA:   BALANZA COMERCIAL DE LA CADENA HTC POR SEGMENTO (1995-2020)</t>
  </si>
  <si>
    <t xml:space="preserve">  CHINA:  EXPORTACIONES POR PAÍS DE DESTINO DE LA CADENA HTC (1995-2020)</t>
  </si>
  <si>
    <t xml:space="preserve">  CHINA:   IMPORTACIONES POR PAÍS DE ORIGEN DE LA CADENA HTC (1995-2020)</t>
  </si>
  <si>
    <t xml:space="preserve">  CHINA:   EXPORTACIONES POR PAÍS DE DESTINO DEL SEGMENTO HILO (1995-2020)</t>
  </si>
  <si>
    <t xml:space="preserve">  CHINA:   IMPORTACIONES POR PAÍS DE ORIGEN DEL SEGMENTO HILO (1995-2020)</t>
  </si>
  <si>
    <t xml:space="preserve">  CHINA:   EXPORTACIONES POR PAÍS DE DESTINO DEL SEGMENTO TEXTIL (1995-2020)</t>
  </si>
  <si>
    <t xml:space="preserve">  CHINA:   IMPORTACIONES POR PAÍS DE ORIGEN DEL SEGMENTO TEXTIL (1995-2020)</t>
  </si>
  <si>
    <t xml:space="preserve">  CHINA:  EXPORTACIONES POR PAÍS DE DESTINO DEL SEGMENTO CONFECCIÓN (1995-2020)</t>
  </si>
  <si>
    <t xml:space="preserve">  CHINA:   IMPORTACIONES POR PAÍS DE ORIGEN DEL SEGMENTO CONFECCIÓN (1995-2020)</t>
  </si>
  <si>
    <t xml:space="preserve">  CHINA:   EXPORTACIONES POR PAÍS DE DESTINO DEL SEGMENTO OTROS (1995-2020)</t>
  </si>
  <si>
    <t xml:space="preserve">  CHINA:   IMPORTACIONES POR PAÍS DE ORIGEN DEL SEGMENTO OTROS (1995-2020)</t>
  </si>
  <si>
    <t xml:space="preserve">  CHINA:   EXPORTACIONES TOTALES DE LAS PRINCIPALES 25 PARTIDAS DE LA CADENA HTC (1995-2020)</t>
  </si>
  <si>
    <t xml:space="preserve">  CHINA:   IMPORTACIONES TOTALES DE LAS PRINCIPALES 25 PARTIDAS DE LA CADENA HTC (1995-2020)</t>
  </si>
  <si>
    <t xml:space="preserve">  CHINA:   EXPORTACIONES TOTALES DE LAS PRINCIPALES 25 PARTIDAS DEL SEGMENTO HILO (1995-2020)</t>
  </si>
  <si>
    <t xml:space="preserve">  CHINA:  IMPORTACIONES TOTALES DE LAS PRINCIPALES 25 PARTIDAS DEL SEGMENTO HILO (1995-2020)</t>
  </si>
  <si>
    <t xml:space="preserve">  CHINA:  EXPORTACIONES TOTALES DE LAS PRINCIPALES 25 PARTIDAS DEL SEGMENTO TEXTIL (1995-2020)</t>
  </si>
  <si>
    <t xml:space="preserve">  CHINA:  IMPORTACIONES TOTALES DE LAS PRINCIPALES 25 PARTIDAS DEL SEGMENTO TEXTIL (1995-2020)</t>
  </si>
  <si>
    <t xml:space="preserve">  CHINA:  EXPORTACIONES TOTALES DE LAS PRINCIPALES 25 PARTIDAS DEL SEGMENTO CONFECCIÓN (1995-2020)</t>
  </si>
  <si>
    <t xml:space="preserve">  CHINA:  IMPORTACIONES TOTALES DE LAS PRINCIPALES 25 PARTIDAS DEL SEGMENTO CONFECCIÓN (1995-2020)</t>
  </si>
  <si>
    <t xml:space="preserve">  CHINA:  EXPORTACIONES TOTALES DE LAS PRINCIPALES 25 PARTIDAS DEL SEGMENTO OTROS (1995-2020)</t>
  </si>
  <si>
    <t xml:space="preserve">  CHINA:  IMPORTACIONES TOTALES DE LAS PRINCIPALES 25 PARTIDAS DEL SEGMENTO OTROS (1995-2020)</t>
  </si>
  <si>
    <t xml:space="preserve">  CHINA:  EXPORTACIONES HACIA ESTADOS UNIDOS DE LA CADENA HTC POR SEGMENTO (1995-2020)</t>
  </si>
  <si>
    <t xml:space="preserve">  CHINA:  IMPORTACIONES DE ESTADOS UNIDOS DE LA CADENA HTC POR SEGMENTO (1995-2020)</t>
  </si>
  <si>
    <t xml:space="preserve">  CHINA:  BALANZA COMERCIAL CON ESTADOS UNIDOS DE LA CADENA HTC POR SEGMENTO (1995-2020)</t>
  </si>
  <si>
    <t xml:space="preserve">  CHINA:  EXPORTACIONES HACIA MÉXICO DE LA CADENA HTC POR SEGMENTO (1995-2020)</t>
  </si>
  <si>
    <t xml:space="preserve">  CHINA:  IMPORTACIONES DE MÉXICO DE LA CADENA HTC POR SEGMENTO (1995-2020)</t>
  </si>
  <si>
    <t xml:space="preserve">  CHINA:  BALANZA COMERCIAL CON MÉXICO DE LA CADENA HTC POR SEGMENTO (1995-2020)</t>
  </si>
  <si>
    <t xml:space="preserve">  CHINA:  EXPORTACIONES HACIA AMÉRICA LATINA Y EL CARIBE DE LA CADENA HTC POR SEGMENTO (1995-2020)</t>
  </si>
  <si>
    <t xml:space="preserve">  CHINA:  IMPORTACIONES DE AMÉRICA LATINA Y EL CARIBE DE LA CADENA HTC POR SEGMENTO (1995-2020)</t>
  </si>
  <si>
    <t xml:space="preserve">  CHINA:  BALANZA COMERCIAL CON AMÉRICA LATINA Y EL CARIBE DE LA CADENA HTC POR SEGMENTO (1995-2020)</t>
  </si>
  <si>
    <t xml:space="preserve">  CHINA:  EXPORTACIONES HACIA CENTROAMÉRICA DE LA CADENA HTC POR SEGMENTO (1995-2020)</t>
  </si>
  <si>
    <t xml:space="preserve">  CHINA:  IMPORTACIONES DE CENTROAMÉRICA DE LA CADENA HTC POR SEGMENTO (1995-2020)</t>
  </si>
  <si>
    <t xml:space="preserve">  CHINA:  BALANZA COMERCIAL CON CENTROAMÉRICA DE LA CADENA HTC POR SEGMENTO (1995-2020)</t>
  </si>
  <si>
    <t xml:space="preserve"> CHINA:  BALANZA COMERCIAL CON CENTROAMÉRICA DE LA CADENA HTC POR SEGMENTO (1995-2020)</t>
  </si>
  <si>
    <t>H) De la fuente: elaboración propia con base en CCS. Customs General Administration of P.R.China in Beijing,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</si>
</sst>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\ _€_-;\-* #,##0.00\ _€_-;_-* &quot;-&quot;??\ _€_-;_-@_-"/>
    <numFmt numFmtId="165" formatCode="0.000"/>
    <numFmt numFmtId="166" formatCode="0.00000000"/>
    <numFmt numFmtId="167" formatCode="#,##0.0"/>
    <numFmt numFmtId="168" formatCode="_-* #,##0\ _€_-;\-* #,##0\ _€_-;_-* &quot;-&quot;??\ _€_-;_-@_-"/>
  </numFmts>
  <fonts count="18" x14ac:knownFonts="1">
    <font>
      <sz val="10"/>
      <name val="Arial"/>
    </font>
    <font>
      <sz val="10"/>
      <name val="Arial"/>
      <family val="2"/>
    </font>
    <font>
      <u/>
      <sz val="5"/>
      <color indexed="12"/>
      <name val="Arial"/>
      <family val="2"/>
    </font>
    <font>
      <sz val="12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u/>
      <sz val="10"/>
      <color indexed="12"/>
      <name val="Times New Roman"/>
      <family val="1"/>
    </font>
    <font>
      <sz val="10"/>
      <name val="Arial"/>
      <family val="2"/>
    </font>
    <font>
      <b/>
      <i/>
      <sz val="10"/>
      <name val="Times New Roman"/>
      <family val="1"/>
    </font>
    <font>
      <u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theme="5"/>
      <name val="Times New Roman"/>
      <family val="1"/>
    </font>
    <font>
      <u/>
      <sz val="10"/>
      <color rgb="FF0000FF"/>
      <name val="Times New Roman"/>
      <family val="1"/>
    </font>
    <font>
      <sz val="10"/>
      <color rgb="FF000000"/>
      <name val="Times New Roman"/>
      <family val="1"/>
    </font>
    <font>
      <sz val="10"/>
      <name val="Arial"/>
      <family val="2"/>
    </font>
    <font>
      <sz val="11"/>
      <color rgb="FF000000"/>
      <name val="Calibri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8">
    <border>
      <left/>
      <right/>
      <top/>
      <bottom/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/>
      <top style="thin">
        <color theme="0"/>
      </top>
      <bottom/>
      <diagonal/>
    </border>
  </borders>
  <cellStyleXfs count="14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5" fillId="0" borderId="0"/>
    <xf numFmtId="0" fontId="2" fillId="0" borderId="0" applyNumberFormat="0" applyFill="0" applyBorder="0" applyAlignment="0" applyProtection="0">
      <alignment vertical="top"/>
      <protection locked="0"/>
    </xf>
    <xf numFmtId="1" fontId="16" fillId="0" borderId="0" applyFont="0" applyFill="0" applyBorder="0" applyAlignment="0"/>
    <xf numFmtId="0" fontId="16" fillId="0" borderId="0" applyFont="0" applyFill="0" applyAlignment="0"/>
    <xf numFmtId="0" fontId="17" fillId="0" borderId="0"/>
    <xf numFmtId="0" fontId="1" fillId="0" borderId="0"/>
  </cellStyleXfs>
  <cellXfs count="273">
    <xf numFmtId="0" fontId="0" fillId="0" borderId="0" xfId="0"/>
    <xf numFmtId="0" fontId="9" fillId="2" borderId="0" xfId="1" applyFont="1" applyFill="1" applyAlignment="1" applyProtection="1">
      <alignment horizontal="left" vertical="center"/>
    </xf>
    <xf numFmtId="0" fontId="10" fillId="2" borderId="0" xfId="0" applyFont="1" applyFill="1"/>
    <xf numFmtId="0" fontId="11" fillId="2" borderId="0" xfId="0" applyFont="1" applyFill="1" applyAlignment="1">
      <alignment horizontal="center" vertical="center"/>
    </xf>
    <xf numFmtId="0" fontId="12" fillId="2" borderId="0" xfId="0" applyFont="1" applyFill="1"/>
    <xf numFmtId="0" fontId="4" fillId="2" borderId="0" xfId="0" applyFont="1" applyFill="1" applyBorder="1" applyAlignment="1">
      <alignment horizontal="center"/>
    </xf>
    <xf numFmtId="0" fontId="5" fillId="2" borderId="0" xfId="0" applyFont="1" applyFill="1" applyBorder="1"/>
    <xf numFmtId="0" fontId="4" fillId="2" borderId="0" xfId="0" applyFont="1" applyFill="1" applyBorder="1"/>
    <xf numFmtId="0" fontId="4" fillId="2" borderId="0" xfId="0" applyFont="1" applyFill="1"/>
    <xf numFmtId="0" fontId="6" fillId="2" borderId="0" xfId="1" applyFont="1" applyFill="1" applyBorder="1" applyAlignment="1" applyProtection="1"/>
    <xf numFmtId="0" fontId="5" fillId="2" borderId="1" xfId="5" applyFont="1" applyFill="1" applyBorder="1" applyAlignment="1">
      <alignment horizontal="center"/>
    </xf>
    <xf numFmtId="168" fontId="5" fillId="2" borderId="0" xfId="2" applyNumberFormat="1" applyFont="1" applyFill="1" applyAlignment="1">
      <alignment horizontal="center"/>
    </xf>
    <xf numFmtId="3" fontId="5" fillId="2" borderId="0" xfId="5" quotePrefix="1" applyNumberFormat="1" applyFont="1" applyFill="1" applyAlignment="1">
      <alignment horizontal="right" indent="1"/>
    </xf>
    <xf numFmtId="0" fontId="11" fillId="2" borderId="0" xfId="0" applyFont="1" applyFill="1" applyAlignment="1">
      <alignment horizontal="center"/>
    </xf>
    <xf numFmtId="0" fontId="13" fillId="2" borderId="0" xfId="1" applyFont="1" applyFill="1" applyAlignment="1" applyProtection="1">
      <alignment vertical="center"/>
    </xf>
    <xf numFmtId="0" fontId="13" fillId="2" borderId="0" xfId="1" applyFont="1" applyFill="1" applyAlignment="1" applyProtection="1"/>
    <xf numFmtId="0" fontId="5" fillId="2" borderId="0" xfId="5" applyFont="1" applyFill="1"/>
    <xf numFmtId="0" fontId="5" fillId="2" borderId="2" xfId="5" applyFont="1" applyFill="1" applyBorder="1" applyAlignment="1">
      <alignment horizontal="center"/>
    </xf>
    <xf numFmtId="0" fontId="5" fillId="2" borderId="2" xfId="5" applyFont="1" applyFill="1" applyBorder="1"/>
    <xf numFmtId="0" fontId="5" fillId="2" borderId="0" xfId="0" applyFont="1" applyFill="1" applyAlignment="1">
      <alignment horizontal="center"/>
    </xf>
    <xf numFmtId="0" fontId="5" fillId="2" borderId="0" xfId="5" applyFont="1" applyFill="1" applyBorder="1"/>
    <xf numFmtId="3" fontId="5" fillId="2" borderId="0" xfId="5" applyNumberFormat="1" applyFont="1" applyFill="1" applyAlignment="1">
      <alignment horizontal="center"/>
    </xf>
    <xf numFmtId="3" fontId="5" fillId="2" borderId="0" xfId="0" applyNumberFormat="1" applyFont="1" applyFill="1" applyAlignment="1">
      <alignment horizontal="center"/>
    </xf>
    <xf numFmtId="0" fontId="5" fillId="2" borderId="2" xfId="0" applyFont="1" applyFill="1" applyBorder="1" applyAlignment="1">
      <alignment horizontal="left"/>
    </xf>
    <xf numFmtId="2" fontId="5" fillId="2" borderId="2" xfId="5" applyNumberFormat="1" applyFont="1" applyFill="1" applyBorder="1" applyAlignment="1">
      <alignment horizontal="right" indent="1"/>
    </xf>
    <xf numFmtId="0" fontId="5" fillId="2" borderId="0" xfId="6" applyFont="1" applyFill="1" applyAlignment="1">
      <alignment horizontal="left"/>
    </xf>
    <xf numFmtId="0" fontId="5" fillId="2" borderId="0" xfId="5" applyFont="1" applyFill="1" applyAlignment="1">
      <alignment horizontal="center" vertical="center" wrapText="1"/>
    </xf>
    <xf numFmtId="0" fontId="5" fillId="2" borderId="0" xfId="0" applyFont="1" applyFill="1" applyBorder="1" applyAlignment="1">
      <alignment horizontal="left" vertical="center" wrapText="1"/>
    </xf>
    <xf numFmtId="166" fontId="5" fillId="2" borderId="0" xfId="5" applyNumberFormat="1" applyFont="1" applyFill="1" applyAlignment="1">
      <alignment horizontal="right" indent="1"/>
    </xf>
    <xf numFmtId="3" fontId="5" fillId="2" borderId="0" xfId="0" applyNumberFormat="1" applyFont="1" applyFill="1"/>
    <xf numFmtId="3" fontId="5" fillId="2" borderId="0" xfId="0" applyNumberFormat="1" applyFont="1" applyFill="1" applyAlignment="1">
      <alignment horizontal="right"/>
    </xf>
    <xf numFmtId="3" fontId="5" fillId="2" borderId="0" xfId="0" applyNumberFormat="1" applyFont="1" applyFill="1" applyBorder="1" applyAlignment="1">
      <alignment horizontal="center"/>
    </xf>
    <xf numFmtId="3" fontId="14" fillId="2" borderId="0" xfId="0" applyNumberFormat="1" applyFont="1" applyFill="1" applyBorder="1" applyAlignment="1" applyProtection="1">
      <alignment horizontal="center" vertical="center" wrapText="1"/>
    </xf>
    <xf numFmtId="3" fontId="5" fillId="2" borderId="0" xfId="0" applyNumberFormat="1" applyFont="1" applyFill="1" applyBorder="1" applyAlignment="1">
      <alignment horizontal="right"/>
    </xf>
    <xf numFmtId="0" fontId="5" fillId="2" borderId="0" xfId="0" applyFont="1" applyFill="1" applyBorder="1" applyAlignment="1"/>
    <xf numFmtId="0" fontId="5" fillId="2" borderId="0" xfId="0" quotePrefix="1" applyFont="1" applyFill="1" applyBorder="1" applyAlignment="1">
      <alignment horizontal="center"/>
    </xf>
    <xf numFmtId="0" fontId="5" fillId="2" borderId="0" xfId="4" applyFont="1" applyFill="1" applyAlignment="1">
      <alignment horizontal="center"/>
    </xf>
    <xf numFmtId="0" fontId="5" fillId="2" borderId="0" xfId="4" applyFont="1" applyFill="1" applyAlignment="1">
      <alignment horizontal="left"/>
    </xf>
    <xf numFmtId="0" fontId="5" fillId="2" borderId="0" xfId="4" applyFont="1" applyFill="1"/>
    <xf numFmtId="0" fontId="5" fillId="2" borderId="0" xfId="4" applyFont="1" applyFill="1" applyAlignment="1"/>
    <xf numFmtId="3" fontId="5" fillId="2" borderId="0" xfId="0" quotePrefix="1" applyNumberFormat="1" applyFont="1" applyFill="1" applyAlignment="1">
      <alignment horizontal="center"/>
    </xf>
    <xf numFmtId="0" fontId="5" fillId="2" borderId="0" xfId="0" applyFont="1" applyFill="1"/>
    <xf numFmtId="0" fontId="5" fillId="2" borderId="0" xfId="0" applyFont="1" applyFill="1" applyBorder="1" applyAlignment="1">
      <alignment horizontal="left"/>
    </xf>
    <xf numFmtId="3" fontId="5" fillId="2" borderId="0" xfId="5" applyNumberFormat="1" applyFont="1" applyFill="1" applyAlignment="1">
      <alignment horizontal="right" indent="1"/>
    </xf>
    <xf numFmtId="2" fontId="5" fillId="2" borderId="0" xfId="5" applyNumberFormat="1" applyFont="1" applyFill="1" applyAlignment="1">
      <alignment horizontal="right" indent="1"/>
    </xf>
    <xf numFmtId="0" fontId="5" fillId="2" borderId="0" xfId="0" applyFont="1" applyFill="1" applyBorder="1" applyAlignment="1">
      <alignment horizontal="left" wrapText="1"/>
    </xf>
    <xf numFmtId="167" fontId="5" fillId="2" borderId="0" xfId="5" applyNumberFormat="1" applyFont="1" applyFill="1" applyAlignment="1">
      <alignment horizontal="right" indent="1"/>
    </xf>
    <xf numFmtId="3" fontId="5" fillId="2" borderId="0" xfId="5" applyNumberFormat="1" applyFont="1" applyFill="1" applyAlignment="1"/>
    <xf numFmtId="3" fontId="5" fillId="2" borderId="0" xfId="5" applyNumberFormat="1" applyFont="1" applyFill="1" applyAlignment="1">
      <alignment horizontal="right"/>
    </xf>
    <xf numFmtId="3" fontId="5" fillId="2" borderId="0" xfId="0" applyNumberFormat="1" applyFont="1" applyFill="1" applyBorder="1" applyAlignment="1"/>
    <xf numFmtId="3" fontId="14" fillId="2" borderId="0" xfId="0" applyNumberFormat="1" applyFont="1" applyFill="1" applyBorder="1" applyAlignment="1" applyProtection="1">
      <alignment vertical="center" wrapText="1"/>
    </xf>
    <xf numFmtId="0" fontId="5" fillId="2" borderId="0" xfId="5" applyFont="1" applyFill="1" applyAlignment="1">
      <alignment horizontal="center"/>
    </xf>
    <xf numFmtId="0" fontId="5" fillId="2" borderId="3" xfId="5" applyFont="1" applyFill="1" applyBorder="1" applyAlignment="1">
      <alignment horizontal="center"/>
    </xf>
    <xf numFmtId="2" fontId="5" fillId="2" borderId="0" xfId="5" applyNumberFormat="1" applyFont="1" applyFill="1" applyAlignment="1">
      <alignment horizontal="center"/>
    </xf>
    <xf numFmtId="2" fontId="5" fillId="2" borderId="0" xfId="5" quotePrefix="1" applyNumberFormat="1" applyFont="1" applyFill="1" applyAlignment="1">
      <alignment horizontal="center"/>
    </xf>
    <xf numFmtId="167" fontId="5" fillId="2" borderId="0" xfId="5" quotePrefix="1" applyNumberFormat="1" applyFont="1" applyFill="1" applyAlignment="1">
      <alignment horizontal="center"/>
    </xf>
    <xf numFmtId="167" fontId="5" fillId="2" borderId="0" xfId="5" applyNumberFormat="1" applyFont="1" applyFill="1" applyAlignment="1">
      <alignment horizontal="center"/>
    </xf>
    <xf numFmtId="2" fontId="5" fillId="2" borderId="2" xfId="5" applyNumberFormat="1" applyFont="1" applyFill="1" applyBorder="1" applyAlignment="1">
      <alignment horizontal="center"/>
    </xf>
    <xf numFmtId="166" fontId="5" fillId="2" borderId="0" xfId="5" applyNumberFormat="1" applyFont="1" applyFill="1" applyAlignment="1">
      <alignment horizontal="center"/>
    </xf>
    <xf numFmtId="0" fontId="5" fillId="2" borderId="0" xfId="0" applyFont="1" applyFill="1" applyBorder="1" applyAlignment="1">
      <alignment horizontal="center"/>
    </xf>
    <xf numFmtId="1" fontId="5" fillId="2" borderId="0" xfId="5" applyNumberFormat="1" applyFont="1" applyFill="1" applyAlignment="1">
      <alignment horizontal="center"/>
    </xf>
    <xf numFmtId="3" fontId="5" fillId="2" borderId="0" xfId="0" applyNumberFormat="1" applyFont="1" applyFill="1" applyBorder="1" applyAlignment="1">
      <alignment horizontal="left"/>
    </xf>
    <xf numFmtId="167" fontId="5" fillId="2" borderId="0" xfId="5" quotePrefix="1" applyNumberFormat="1" applyFont="1" applyFill="1" applyAlignment="1">
      <alignment horizontal="right" indent="1"/>
    </xf>
    <xf numFmtId="0" fontId="5" fillId="2" borderId="0" xfId="5" applyFont="1" applyFill="1" applyAlignment="1"/>
    <xf numFmtId="168" fontId="5" fillId="2" borderId="0" xfId="2" applyNumberFormat="1" applyFont="1" applyFill="1" applyAlignment="1"/>
    <xf numFmtId="3" fontId="5" fillId="2" borderId="0" xfId="5" applyNumberFormat="1" applyFont="1" applyFill="1" applyBorder="1" applyAlignment="1">
      <alignment horizontal="right" indent="1"/>
    </xf>
    <xf numFmtId="1" fontId="5" fillId="2" borderId="0" xfId="5" applyNumberFormat="1" applyFont="1" applyFill="1"/>
    <xf numFmtId="3" fontId="5" fillId="2" borderId="0" xfId="5" applyNumberFormat="1" applyFont="1" applyFill="1"/>
    <xf numFmtId="165" fontId="5" fillId="2" borderId="0" xfId="5" applyNumberFormat="1" applyFont="1" applyFill="1"/>
    <xf numFmtId="0" fontId="5" fillId="2" borderId="0" xfId="0" applyFont="1" applyFill="1" applyBorder="1" applyAlignment="1">
      <alignment horizontal="right" indent="1"/>
    </xf>
    <xf numFmtId="3" fontId="5" fillId="2" borderId="0" xfId="0" applyNumberFormat="1" applyFont="1" applyFill="1" applyBorder="1" applyAlignment="1">
      <alignment horizontal="right" indent="1"/>
    </xf>
    <xf numFmtId="0" fontId="5" fillId="2" borderId="0" xfId="0" applyFont="1" applyFill="1" applyBorder="1" applyAlignment="1">
      <alignment horizontal="right" wrapText="1" indent="1"/>
    </xf>
    <xf numFmtId="2" fontId="5" fillId="2" borderId="0" xfId="5" quotePrefix="1" applyNumberFormat="1" applyFont="1" applyFill="1" applyAlignment="1">
      <alignment horizontal="right" indent="1"/>
    </xf>
    <xf numFmtId="165" fontId="5" fillId="2" borderId="2" xfId="5" applyNumberFormat="1" applyFont="1" applyFill="1" applyBorder="1" applyAlignment="1">
      <alignment horizontal="right" indent="1"/>
    </xf>
    <xf numFmtId="3" fontId="5" fillId="2" borderId="0" xfId="0" applyNumberFormat="1" applyFont="1" applyFill="1" applyAlignment="1">
      <alignment horizontal="right" indent="1"/>
    </xf>
    <xf numFmtId="0" fontId="5" fillId="2" borderId="0" xfId="0" applyNumberFormat="1" applyFont="1" applyFill="1"/>
    <xf numFmtId="3" fontId="5" fillId="2" borderId="0" xfId="2" applyNumberFormat="1" applyFont="1" applyFill="1" applyAlignment="1">
      <alignment horizontal="right"/>
    </xf>
    <xf numFmtId="2" fontId="5" fillId="2" borderId="0" xfId="5" applyNumberFormat="1" applyFont="1" applyFill="1" applyAlignment="1"/>
    <xf numFmtId="167" fontId="5" fillId="2" borderId="0" xfId="5" applyNumberFormat="1" applyFont="1" applyFill="1" applyAlignment="1"/>
    <xf numFmtId="0" fontId="5" fillId="0" borderId="0" xfId="0" applyFont="1" applyAlignment="1">
      <alignment horizontal="left"/>
    </xf>
    <xf numFmtId="0" fontId="5" fillId="0" borderId="0" xfId="0" applyFont="1"/>
    <xf numFmtId="0" fontId="5" fillId="2" borderId="0" xfId="7" applyFont="1" applyFill="1"/>
    <xf numFmtId="0" fontId="5" fillId="2" borderId="0" xfId="7" applyFont="1" applyFill="1" applyBorder="1"/>
    <xf numFmtId="0" fontId="11" fillId="2" borderId="0" xfId="1" applyFont="1" applyFill="1" applyAlignment="1" applyProtection="1">
      <alignment horizontal="center" vertical="center" wrapText="1"/>
    </xf>
    <xf numFmtId="0" fontId="4" fillId="2" borderId="0" xfId="4" applyFont="1" applyFill="1" applyAlignment="1"/>
    <xf numFmtId="0" fontId="5" fillId="2" borderId="0" xfId="5" applyFont="1" applyFill="1" applyAlignment="1">
      <alignment horizontal="center"/>
    </xf>
    <xf numFmtId="0" fontId="5" fillId="2" borderId="0" xfId="5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5" fillId="2" borderId="0" xfId="5" applyFont="1" applyFill="1" applyAlignment="1">
      <alignment horizontal="center"/>
    </xf>
    <xf numFmtId="0" fontId="5" fillId="2" borderId="0" xfId="0" applyFont="1" applyFill="1" applyAlignment="1">
      <alignment horizontal="center"/>
    </xf>
    <xf numFmtId="167" fontId="5" fillId="2" borderId="0" xfId="5" quotePrefix="1" applyNumberFormat="1" applyFont="1" applyFill="1" applyAlignment="1">
      <alignment horizontal="right"/>
    </xf>
    <xf numFmtId="0" fontId="5" fillId="2" borderId="0" xfId="5" applyFont="1" applyFill="1" applyAlignment="1">
      <alignment horizontal="left"/>
    </xf>
    <xf numFmtId="0" fontId="5" fillId="2" borderId="0" xfId="5" applyFont="1" applyFill="1" applyAlignment="1">
      <alignment horizontal="center"/>
    </xf>
    <xf numFmtId="0" fontId="11" fillId="2" borderId="0" xfId="8" applyFont="1" applyFill="1" applyAlignment="1">
      <alignment horizontal="center"/>
    </xf>
    <xf numFmtId="0" fontId="5" fillId="2" borderId="0" xfId="5" applyFont="1" applyFill="1" applyAlignment="1">
      <alignment horizontal="center"/>
    </xf>
    <xf numFmtId="2" fontId="5" fillId="2" borderId="0" xfId="5" applyNumberFormat="1" applyFont="1" applyFill="1" applyAlignment="1">
      <alignment horizontal="right"/>
    </xf>
    <xf numFmtId="2" fontId="5" fillId="2" borderId="0" xfId="5" quotePrefix="1" applyNumberFormat="1" applyFont="1" applyFill="1" applyAlignment="1">
      <alignment horizontal="right"/>
    </xf>
    <xf numFmtId="167" fontId="5" fillId="2" borderId="0" xfId="5" applyNumberFormat="1" applyFont="1" applyFill="1" applyAlignment="1">
      <alignment horizontal="right"/>
    </xf>
    <xf numFmtId="3" fontId="5" fillId="3" borderId="0" xfId="0" applyNumberFormat="1" applyFont="1" applyFill="1" applyAlignment="1">
      <alignment horizontal="center"/>
    </xf>
    <xf numFmtId="0" fontId="5" fillId="0" borderId="0" xfId="5" applyFont="1" applyFill="1" applyAlignment="1">
      <alignment horizontal="center"/>
    </xf>
    <xf numFmtId="0" fontId="5" fillId="0" borderId="0" xfId="0" applyFont="1" applyFill="1" applyBorder="1" applyAlignme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5" applyFont="1" applyFill="1"/>
    <xf numFmtId="168" fontId="5" fillId="2" borderId="0" xfId="2" applyNumberFormat="1" applyFont="1" applyFill="1" applyBorder="1" applyAlignment="1">
      <alignment horizontal="center"/>
    </xf>
    <xf numFmtId="0" fontId="5" fillId="2" borderId="6" xfId="5" applyFont="1" applyFill="1" applyBorder="1" applyAlignment="1">
      <alignment horizontal="center"/>
    </xf>
    <xf numFmtId="0" fontId="5" fillId="2" borderId="7" xfId="5" applyFont="1" applyFill="1" applyBorder="1"/>
    <xf numFmtId="168" fontId="5" fillId="3" borderId="0" xfId="2" applyNumberFormat="1" applyFont="1" applyFill="1"/>
    <xf numFmtId="168" fontId="5" fillId="3" borderId="0" xfId="2" applyNumberFormat="1" applyFont="1" applyFill="1" applyAlignment="1">
      <alignment horizontal="center"/>
    </xf>
    <xf numFmtId="0" fontId="5" fillId="2" borderId="0" xfId="5" applyFont="1" applyFill="1" applyAlignment="1">
      <alignment horizontal="center"/>
    </xf>
    <xf numFmtId="0" fontId="5" fillId="2" borderId="1" xfId="5" applyFont="1" applyFill="1" applyBorder="1" applyAlignment="1">
      <alignment horizontal="center"/>
    </xf>
    <xf numFmtId="0" fontId="5" fillId="2" borderId="0" xfId="5" applyFont="1" applyFill="1"/>
    <xf numFmtId="0" fontId="5" fillId="2" borderId="2" xfId="5" applyFont="1" applyFill="1" applyBorder="1"/>
    <xf numFmtId="2" fontId="5" fillId="2" borderId="2" xfId="5" applyNumberFormat="1" applyFont="1" applyFill="1" applyBorder="1" applyAlignment="1">
      <alignment horizontal="right" indent="1"/>
    </xf>
    <xf numFmtId="3" fontId="5" fillId="2" borderId="0" xfId="0" applyNumberFormat="1" applyFont="1" applyFill="1" applyAlignment="1">
      <alignment horizontal="right"/>
    </xf>
    <xf numFmtId="0" fontId="5" fillId="2" borderId="0" xfId="0" applyFont="1" applyFill="1"/>
    <xf numFmtId="2" fontId="5" fillId="2" borderId="0" xfId="5" applyNumberFormat="1" applyFont="1" applyFill="1" applyAlignment="1">
      <alignment horizontal="right" indent="1"/>
    </xf>
    <xf numFmtId="3" fontId="5" fillId="2" borderId="0" xfId="5" applyNumberFormat="1" applyFont="1" applyFill="1" applyAlignment="1">
      <alignment horizontal="right"/>
    </xf>
    <xf numFmtId="3" fontId="14" fillId="2" borderId="0" xfId="0" applyNumberFormat="1" applyFont="1" applyFill="1" applyBorder="1" applyAlignment="1" applyProtection="1">
      <alignment vertical="center" wrapText="1"/>
    </xf>
    <xf numFmtId="0" fontId="5" fillId="2" borderId="0" xfId="5" applyFont="1" applyFill="1" applyAlignment="1">
      <alignment horizontal="center"/>
    </xf>
    <xf numFmtId="0" fontId="6" fillId="2" borderId="0" xfId="1" applyFont="1" applyFill="1" applyBorder="1" applyAlignment="1" applyProtection="1"/>
    <xf numFmtId="0" fontId="5" fillId="2" borderId="1" xfId="5" applyFont="1" applyFill="1" applyBorder="1" applyAlignment="1">
      <alignment horizontal="center"/>
    </xf>
    <xf numFmtId="0" fontId="5" fillId="2" borderId="0" xfId="5" applyFont="1" applyFill="1"/>
    <xf numFmtId="0" fontId="5" fillId="2" borderId="2" xfId="5" applyFont="1" applyFill="1" applyBorder="1"/>
    <xf numFmtId="2" fontId="5" fillId="2" borderId="2" xfId="5" applyNumberFormat="1" applyFont="1" applyFill="1" applyBorder="1" applyAlignment="1">
      <alignment horizontal="right" indent="1"/>
    </xf>
    <xf numFmtId="0" fontId="5" fillId="2" borderId="0" xfId="0" applyFont="1" applyFill="1"/>
    <xf numFmtId="3" fontId="5" fillId="2" borderId="0" xfId="5" applyNumberFormat="1" applyFont="1" applyFill="1" applyAlignment="1">
      <alignment horizontal="right" indent="1"/>
    </xf>
    <xf numFmtId="2" fontId="5" fillId="2" borderId="0" xfId="5" applyNumberFormat="1" applyFont="1" applyFill="1" applyAlignment="1">
      <alignment horizontal="right" indent="1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0" fontId="5" fillId="2" borderId="0" xfId="5" applyFont="1" applyFill="1" applyAlignment="1">
      <alignment horizontal="center"/>
    </xf>
    <xf numFmtId="0" fontId="5" fillId="2" borderId="1" xfId="5" applyFont="1" applyFill="1" applyBorder="1" applyAlignment="1">
      <alignment horizontal="center"/>
    </xf>
    <xf numFmtId="0" fontId="5" fillId="2" borderId="0" xfId="5" applyFont="1" applyFill="1"/>
    <xf numFmtId="0" fontId="5" fillId="2" borderId="2" xfId="5" applyFont="1" applyFill="1" applyBorder="1"/>
    <xf numFmtId="2" fontId="5" fillId="2" borderId="2" xfId="5" applyNumberFormat="1" applyFont="1" applyFill="1" applyBorder="1" applyAlignment="1">
      <alignment horizontal="right" indent="1"/>
    </xf>
    <xf numFmtId="0" fontId="5" fillId="2" borderId="0" xfId="0" applyFont="1" applyFill="1"/>
    <xf numFmtId="2" fontId="5" fillId="2" borderId="0" xfId="5" applyNumberFormat="1" applyFont="1" applyFill="1" applyAlignment="1">
      <alignment horizontal="right" indent="1"/>
    </xf>
    <xf numFmtId="3" fontId="5" fillId="2" borderId="0" xfId="5" applyNumberFormat="1" applyFont="1" applyFill="1" applyAlignment="1">
      <alignment horizontal="right"/>
    </xf>
    <xf numFmtId="0" fontId="5" fillId="2" borderId="0" xfId="5" applyFont="1" applyFill="1" applyAlignment="1">
      <alignment horizontal="center"/>
    </xf>
    <xf numFmtId="0" fontId="6" fillId="2" borderId="0" xfId="1" applyFont="1" applyFill="1" applyBorder="1" applyAlignment="1" applyProtection="1"/>
    <xf numFmtId="0" fontId="5" fillId="2" borderId="1" xfId="5" applyFont="1" applyFill="1" applyBorder="1" applyAlignment="1">
      <alignment horizontal="center"/>
    </xf>
    <xf numFmtId="0" fontId="5" fillId="2" borderId="0" xfId="5" applyFont="1" applyFill="1"/>
    <xf numFmtId="0" fontId="5" fillId="2" borderId="2" xfId="5" applyFont="1" applyFill="1" applyBorder="1" applyAlignment="1">
      <alignment horizontal="center"/>
    </xf>
    <xf numFmtId="0" fontId="5" fillId="2" borderId="2" xfId="5" applyFont="1" applyFill="1" applyBorder="1"/>
    <xf numFmtId="0" fontId="5" fillId="2" borderId="2" xfId="0" applyFont="1" applyFill="1" applyBorder="1" applyAlignment="1">
      <alignment horizontal="left"/>
    </xf>
    <xf numFmtId="2" fontId="5" fillId="2" borderId="2" xfId="5" applyNumberFormat="1" applyFont="1" applyFill="1" applyBorder="1" applyAlignment="1">
      <alignment horizontal="right" indent="1"/>
    </xf>
    <xf numFmtId="3" fontId="5" fillId="2" borderId="0" xfId="0" applyNumberFormat="1" applyFont="1" applyFill="1" applyBorder="1" applyAlignment="1">
      <alignment horizontal="right"/>
    </xf>
    <xf numFmtId="0" fontId="5" fillId="2" borderId="0" xfId="0" applyFont="1" applyFill="1"/>
    <xf numFmtId="0" fontId="5" fillId="2" borderId="0" xfId="0" applyFont="1" applyFill="1" applyBorder="1" applyAlignment="1">
      <alignment horizontal="left"/>
    </xf>
    <xf numFmtId="3" fontId="5" fillId="2" borderId="0" xfId="5" applyNumberFormat="1" applyFont="1" applyFill="1" applyAlignment="1">
      <alignment horizontal="right" indent="1"/>
    </xf>
    <xf numFmtId="2" fontId="5" fillId="2" borderId="0" xfId="5" applyNumberFormat="1" applyFont="1" applyFill="1" applyAlignment="1">
      <alignment horizontal="right" indent="1"/>
    </xf>
    <xf numFmtId="0" fontId="5" fillId="2" borderId="0" xfId="0" applyFont="1" applyFill="1" applyBorder="1" applyAlignment="1">
      <alignment horizontal="left" wrapText="1"/>
    </xf>
    <xf numFmtId="167" fontId="5" fillId="2" borderId="0" xfId="5" applyNumberFormat="1" applyFont="1" applyFill="1" applyAlignment="1">
      <alignment horizontal="right" indent="1"/>
    </xf>
    <xf numFmtId="0" fontId="5" fillId="2" borderId="0" xfId="5" applyFont="1" applyFill="1" applyAlignment="1">
      <alignment horizontal="center"/>
    </xf>
    <xf numFmtId="167" fontId="5" fillId="2" borderId="0" xfId="5" quotePrefix="1" applyNumberFormat="1" applyFont="1" applyFill="1" applyAlignment="1">
      <alignment horizontal="right" indent="1"/>
    </xf>
    <xf numFmtId="3" fontId="5" fillId="2" borderId="0" xfId="0" applyNumberFormat="1" applyFont="1" applyFill="1" applyAlignment="1">
      <alignment horizontal="right"/>
    </xf>
    <xf numFmtId="3" fontId="5" fillId="2" borderId="0" xfId="5" applyNumberFormat="1" applyFont="1" applyFill="1" applyAlignment="1">
      <alignment horizontal="right"/>
    </xf>
    <xf numFmtId="3" fontId="5" fillId="2" borderId="0" xfId="5" applyNumberFormat="1" applyFont="1" applyFill="1" applyAlignment="1">
      <alignment horizontal="right"/>
    </xf>
    <xf numFmtId="0" fontId="6" fillId="2" borderId="0" xfId="1" applyFont="1" applyFill="1" applyBorder="1" applyAlignment="1" applyProtection="1"/>
    <xf numFmtId="0" fontId="5" fillId="2" borderId="1" xfId="5" applyFont="1" applyFill="1" applyBorder="1" applyAlignment="1">
      <alignment horizontal="center"/>
    </xf>
    <xf numFmtId="0" fontId="5" fillId="2" borderId="0" xfId="5" applyFont="1" applyFill="1"/>
    <xf numFmtId="0" fontId="5" fillId="2" borderId="2" xfId="5" applyFont="1" applyFill="1" applyBorder="1" applyAlignment="1">
      <alignment horizontal="center"/>
    </xf>
    <xf numFmtId="0" fontId="5" fillId="2" borderId="2" xfId="5" applyFont="1" applyFill="1" applyBorder="1"/>
    <xf numFmtId="0" fontId="5" fillId="2" borderId="2" xfId="0" applyFont="1" applyFill="1" applyBorder="1" applyAlignment="1">
      <alignment horizontal="left"/>
    </xf>
    <xf numFmtId="2" fontId="5" fillId="2" borderId="2" xfId="5" applyNumberFormat="1" applyFont="1" applyFill="1" applyBorder="1" applyAlignment="1">
      <alignment horizontal="right" indent="1"/>
    </xf>
    <xf numFmtId="0" fontId="5" fillId="2" borderId="0" xfId="6" applyFont="1" applyFill="1" applyAlignment="1">
      <alignment horizontal="left"/>
    </xf>
    <xf numFmtId="3" fontId="5" fillId="2" borderId="0" xfId="0" applyNumberFormat="1" applyFont="1" applyFill="1" applyBorder="1" applyAlignment="1">
      <alignment horizontal="right"/>
    </xf>
    <xf numFmtId="0" fontId="5" fillId="2" borderId="0" xfId="0" applyFont="1" applyFill="1"/>
    <xf numFmtId="0" fontId="5" fillId="2" borderId="0" xfId="0" applyFont="1" applyFill="1" applyBorder="1" applyAlignment="1">
      <alignment horizontal="left"/>
    </xf>
    <xf numFmtId="2" fontId="5" fillId="2" borderId="0" xfId="5" applyNumberFormat="1" applyFont="1" applyFill="1" applyAlignment="1">
      <alignment horizontal="right" indent="1"/>
    </xf>
    <xf numFmtId="0" fontId="5" fillId="2" borderId="0" xfId="0" applyFont="1" applyFill="1" applyBorder="1" applyAlignment="1">
      <alignment horizontal="left" wrapText="1"/>
    </xf>
    <xf numFmtId="167" fontId="5" fillId="2" borderId="0" xfId="5" applyNumberFormat="1" applyFont="1" applyFill="1" applyAlignment="1">
      <alignment horizontal="right" indent="1"/>
    </xf>
    <xf numFmtId="3" fontId="5" fillId="2" borderId="0" xfId="5" applyNumberFormat="1" applyFont="1" applyFill="1" applyAlignment="1">
      <alignment horizontal="right"/>
    </xf>
    <xf numFmtId="0" fontId="5" fillId="2" borderId="0" xfId="5" applyFont="1" applyFill="1" applyAlignment="1">
      <alignment horizontal="center"/>
    </xf>
    <xf numFmtId="167" fontId="5" fillId="2" borderId="0" xfId="5" quotePrefix="1" applyNumberFormat="1" applyFont="1" applyFill="1" applyAlignment="1">
      <alignment horizontal="right" indent="1"/>
    </xf>
    <xf numFmtId="3" fontId="5" fillId="2" borderId="0" xfId="5" applyNumberFormat="1" applyFont="1" applyFill="1" applyAlignment="1">
      <alignment horizontal="right"/>
    </xf>
    <xf numFmtId="3" fontId="5" fillId="2" borderId="0" xfId="5" applyNumberFormat="1" applyFont="1" applyFill="1" applyAlignment="1">
      <alignment horizontal="right"/>
    </xf>
    <xf numFmtId="3" fontId="5" fillId="2" borderId="0" xfId="0" applyNumberFormat="1" applyFont="1" applyFill="1" applyBorder="1" applyAlignment="1">
      <alignment horizontal="right"/>
    </xf>
    <xf numFmtId="3" fontId="5" fillId="2" borderId="0" xfId="5" applyNumberFormat="1" applyFont="1" applyFill="1" applyAlignment="1"/>
    <xf numFmtId="0" fontId="6" fillId="2" borderId="0" xfId="1" applyFont="1" applyFill="1" applyBorder="1" applyAlignment="1" applyProtection="1"/>
    <xf numFmtId="0" fontId="5" fillId="2" borderId="1" xfId="5" applyFont="1" applyFill="1" applyBorder="1" applyAlignment="1">
      <alignment horizontal="center"/>
    </xf>
    <xf numFmtId="0" fontId="5" fillId="2" borderId="0" xfId="5" applyFont="1" applyFill="1"/>
    <xf numFmtId="0" fontId="5" fillId="2" borderId="2" xfId="5" applyFont="1" applyFill="1" applyBorder="1" applyAlignment="1">
      <alignment horizontal="center"/>
    </xf>
    <xf numFmtId="0" fontId="5" fillId="2" borderId="2" xfId="5" applyFont="1" applyFill="1" applyBorder="1"/>
    <xf numFmtId="0" fontId="5" fillId="2" borderId="2" xfId="0" applyFont="1" applyFill="1" applyBorder="1" applyAlignment="1">
      <alignment horizontal="left"/>
    </xf>
    <xf numFmtId="2" fontId="5" fillId="2" borderId="2" xfId="5" applyNumberFormat="1" applyFont="1" applyFill="1" applyBorder="1" applyAlignment="1">
      <alignment horizontal="right" indent="1"/>
    </xf>
    <xf numFmtId="3" fontId="5" fillId="2" borderId="0" xfId="0" applyNumberFormat="1" applyFont="1" applyFill="1" applyAlignment="1">
      <alignment horizontal="right"/>
    </xf>
    <xf numFmtId="0" fontId="5" fillId="2" borderId="0" xfId="0" applyFont="1" applyFill="1"/>
    <xf numFmtId="0" fontId="5" fillId="2" borderId="0" xfId="0" applyFont="1" applyFill="1" applyBorder="1" applyAlignment="1">
      <alignment horizontal="left"/>
    </xf>
    <xf numFmtId="3" fontId="5" fillId="2" borderId="0" xfId="5" applyNumberFormat="1" applyFont="1" applyFill="1" applyAlignment="1">
      <alignment horizontal="right" indent="1"/>
    </xf>
    <xf numFmtId="2" fontId="5" fillId="2" borderId="0" xfId="5" applyNumberFormat="1" applyFont="1" applyFill="1" applyAlignment="1">
      <alignment horizontal="right" indent="1"/>
    </xf>
    <xf numFmtId="0" fontId="5" fillId="2" borderId="0" xfId="0" applyFont="1" applyFill="1" applyBorder="1" applyAlignment="1">
      <alignment horizontal="left" wrapText="1"/>
    </xf>
    <xf numFmtId="167" fontId="5" fillId="2" borderId="0" xfId="5" applyNumberFormat="1" applyFont="1" applyFill="1" applyAlignment="1">
      <alignment horizontal="right" indent="1"/>
    </xf>
    <xf numFmtId="3" fontId="5" fillId="2" borderId="0" xfId="5" applyNumberFormat="1" applyFont="1" applyFill="1" applyAlignment="1"/>
    <xf numFmtId="3" fontId="5" fillId="2" borderId="0" xfId="5" applyNumberFormat="1" applyFont="1" applyFill="1" applyAlignment="1">
      <alignment horizontal="right"/>
    </xf>
    <xf numFmtId="0" fontId="5" fillId="2" borderId="0" xfId="5" applyFont="1" applyFill="1" applyAlignment="1">
      <alignment horizontal="center"/>
    </xf>
    <xf numFmtId="167" fontId="5" fillId="2" borderId="0" xfId="5" quotePrefix="1" applyNumberFormat="1" applyFont="1" applyFill="1" applyAlignment="1">
      <alignment horizontal="right" indent="1"/>
    </xf>
    <xf numFmtId="3" fontId="5" fillId="2" borderId="0" xfId="5" applyNumberFormat="1" applyFont="1" applyFill="1" applyAlignment="1">
      <alignment horizontal="right"/>
    </xf>
    <xf numFmtId="0" fontId="6" fillId="2" borderId="0" xfId="1" applyFont="1" applyFill="1" applyBorder="1" applyAlignment="1" applyProtection="1"/>
    <xf numFmtId="0" fontId="5" fillId="2" borderId="1" xfId="5" applyFont="1" applyFill="1" applyBorder="1" applyAlignment="1">
      <alignment horizontal="center"/>
    </xf>
    <xf numFmtId="0" fontId="5" fillId="2" borderId="0" xfId="5" applyFont="1" applyFill="1"/>
    <xf numFmtId="0" fontId="5" fillId="2" borderId="2" xfId="5" applyFont="1" applyFill="1" applyBorder="1" applyAlignment="1">
      <alignment horizontal="center"/>
    </xf>
    <xf numFmtId="0" fontId="5" fillId="2" borderId="2" xfId="5" applyFont="1" applyFill="1" applyBorder="1"/>
    <xf numFmtId="0" fontId="5" fillId="2" borderId="2" xfId="0" applyFont="1" applyFill="1" applyBorder="1" applyAlignment="1">
      <alignment horizontal="left"/>
    </xf>
    <xf numFmtId="2" fontId="5" fillId="2" borderId="2" xfId="5" applyNumberFormat="1" applyFont="1" applyFill="1" applyBorder="1" applyAlignment="1">
      <alignment horizontal="right" indent="1"/>
    </xf>
    <xf numFmtId="0" fontId="5" fillId="2" borderId="0" xfId="6" applyFont="1" applyFill="1" applyAlignment="1">
      <alignment horizontal="left"/>
    </xf>
    <xf numFmtId="0" fontId="5" fillId="2" borderId="0" xfId="0" applyFont="1" applyFill="1"/>
    <xf numFmtId="0" fontId="5" fillId="2" borderId="0" xfId="0" applyFont="1" applyFill="1" applyBorder="1" applyAlignment="1">
      <alignment horizontal="left"/>
    </xf>
    <xf numFmtId="2" fontId="5" fillId="2" borderId="0" xfId="5" applyNumberFormat="1" applyFont="1" applyFill="1" applyAlignment="1">
      <alignment horizontal="right" indent="1"/>
    </xf>
    <xf numFmtId="0" fontId="5" fillId="2" borderId="0" xfId="0" applyFont="1" applyFill="1" applyBorder="1" applyAlignment="1">
      <alignment horizontal="left" wrapText="1"/>
    </xf>
    <xf numFmtId="167" fontId="5" fillId="2" borderId="0" xfId="5" applyNumberFormat="1" applyFont="1" applyFill="1" applyAlignment="1">
      <alignment horizontal="right" indent="1"/>
    </xf>
    <xf numFmtId="3" fontId="5" fillId="2" borderId="0" xfId="5" applyNumberFormat="1" applyFont="1" applyFill="1" applyAlignment="1"/>
    <xf numFmtId="3" fontId="5" fillId="2" borderId="0" xfId="5" applyNumberFormat="1" applyFont="1" applyFill="1" applyAlignment="1">
      <alignment horizontal="right"/>
    </xf>
    <xf numFmtId="0" fontId="5" fillId="2" borderId="0" xfId="5" applyFont="1" applyFill="1" applyAlignment="1">
      <alignment horizontal="center"/>
    </xf>
    <xf numFmtId="167" fontId="5" fillId="2" borderId="0" xfId="5" quotePrefix="1" applyNumberFormat="1" applyFont="1" applyFill="1" applyAlignment="1">
      <alignment horizontal="right" indent="1"/>
    </xf>
    <xf numFmtId="0" fontId="6" fillId="2" borderId="0" xfId="1" applyFont="1" applyFill="1" applyBorder="1" applyAlignment="1" applyProtection="1"/>
    <xf numFmtId="0" fontId="5" fillId="2" borderId="1" xfId="5" applyFont="1" applyFill="1" applyBorder="1" applyAlignment="1">
      <alignment horizontal="center"/>
    </xf>
    <xf numFmtId="0" fontId="13" fillId="2" borderId="0" xfId="1" applyFont="1" applyFill="1" applyAlignment="1" applyProtection="1"/>
    <xf numFmtId="0" fontId="5" fillId="2" borderId="0" xfId="5" applyFont="1" applyFill="1"/>
    <xf numFmtId="0" fontId="5" fillId="2" borderId="2" xfId="5" applyFont="1" applyFill="1" applyBorder="1" applyAlignment="1">
      <alignment horizontal="center"/>
    </xf>
    <xf numFmtId="0" fontId="5" fillId="2" borderId="2" xfId="5" applyFont="1" applyFill="1" applyBorder="1"/>
    <xf numFmtId="0" fontId="5" fillId="2" borderId="2" xfId="0" applyFont="1" applyFill="1" applyBorder="1" applyAlignment="1">
      <alignment horizontal="left"/>
    </xf>
    <xf numFmtId="2" fontId="5" fillId="2" borderId="2" xfId="5" applyNumberFormat="1" applyFont="1" applyFill="1" applyBorder="1" applyAlignment="1">
      <alignment horizontal="right" indent="1"/>
    </xf>
    <xf numFmtId="0" fontId="5" fillId="2" borderId="0" xfId="6" applyFont="1" applyFill="1" applyAlignment="1">
      <alignment horizontal="left"/>
    </xf>
    <xf numFmtId="0" fontId="5" fillId="2" borderId="0" xfId="0" applyFont="1" applyFill="1"/>
    <xf numFmtId="0" fontId="5" fillId="2" borderId="0" xfId="0" applyFont="1" applyFill="1" applyBorder="1" applyAlignment="1">
      <alignment horizontal="left"/>
    </xf>
    <xf numFmtId="3" fontId="5" fillId="2" borderId="0" xfId="5" applyNumberFormat="1" applyFont="1" applyFill="1" applyAlignment="1">
      <alignment horizontal="right" indent="1"/>
    </xf>
    <xf numFmtId="2" fontId="5" fillId="2" borderId="0" xfId="5" applyNumberFormat="1" applyFont="1" applyFill="1" applyAlignment="1">
      <alignment horizontal="right" indent="1"/>
    </xf>
    <xf numFmtId="3" fontId="5" fillId="2" borderId="0" xfId="5" applyNumberFormat="1" applyFont="1" applyFill="1" applyAlignment="1"/>
    <xf numFmtId="0" fontId="5" fillId="2" borderId="0" xfId="5" applyFont="1" applyFill="1" applyAlignment="1">
      <alignment horizontal="center"/>
    </xf>
    <xf numFmtId="0" fontId="5" fillId="2" borderId="0" xfId="5" applyFont="1" applyFill="1" applyAlignment="1">
      <alignment horizontal="center"/>
    </xf>
    <xf numFmtId="0" fontId="5" fillId="2" borderId="0" xfId="5" applyFont="1" applyFill="1" applyAlignment="1">
      <alignment horizontal="center"/>
    </xf>
    <xf numFmtId="0" fontId="5" fillId="2" borderId="0" xfId="5" applyFont="1" applyFill="1" applyAlignment="1">
      <alignment horizontal="center"/>
    </xf>
    <xf numFmtId="0" fontId="5" fillId="2" borderId="0" xfId="5" applyFont="1" applyFill="1" applyBorder="1" applyAlignment="1">
      <alignment horizontal="center"/>
    </xf>
    <xf numFmtId="0" fontId="5" fillId="2" borderId="0" xfId="5" applyFont="1" applyFill="1" applyAlignment="1">
      <alignment horizontal="center"/>
    </xf>
    <xf numFmtId="0" fontId="5" fillId="2" borderId="0" xfId="5" applyFont="1" applyFill="1" applyAlignment="1">
      <alignment horizontal="center"/>
    </xf>
    <xf numFmtId="0" fontId="5" fillId="2" borderId="0" xfId="5" applyFont="1" applyFill="1" applyAlignment="1">
      <alignment horizontal="center"/>
    </xf>
    <xf numFmtId="0" fontId="5" fillId="2" borderId="0" xfId="5" applyFont="1" applyFill="1" applyAlignment="1">
      <alignment horizontal="center"/>
    </xf>
    <xf numFmtId="0" fontId="5" fillId="2" borderId="0" xfId="5" applyFont="1" applyFill="1" applyAlignment="1">
      <alignment horizontal="center"/>
    </xf>
    <xf numFmtId="0" fontId="5" fillId="2" borderId="0" xfId="5" applyFont="1" applyFill="1" applyAlignment="1">
      <alignment horizontal="center"/>
    </xf>
    <xf numFmtId="1" fontId="5" fillId="2" borderId="0" xfId="0" applyNumberFormat="1" applyFont="1" applyFill="1" applyAlignment="1">
      <alignment horizontal="center"/>
    </xf>
    <xf numFmtId="0" fontId="5" fillId="2" borderId="0" xfId="5" applyFont="1" applyFill="1" applyAlignment="1">
      <alignment horizontal="center"/>
    </xf>
    <xf numFmtId="0" fontId="5" fillId="2" borderId="0" xfId="5" applyFont="1" applyFill="1" applyAlignment="1">
      <alignment horizontal="center"/>
    </xf>
    <xf numFmtId="0" fontId="5" fillId="2" borderId="0" xfId="5" applyFont="1" applyFill="1" applyAlignment="1">
      <alignment horizontal="center"/>
    </xf>
    <xf numFmtId="0" fontId="5" fillId="2" borderId="3" xfId="5" applyFont="1" applyFill="1" applyBorder="1" applyAlignment="1">
      <alignment horizontal="center"/>
    </xf>
    <xf numFmtId="0" fontId="5" fillId="2" borderId="0" xfId="5" applyFont="1" applyFill="1" applyAlignment="1">
      <alignment horizontal="left" vertical="top"/>
    </xf>
    <xf numFmtId="2" fontId="5" fillId="2" borderId="0" xfId="5" applyNumberFormat="1" applyFont="1" applyFill="1" applyBorder="1" applyAlignment="1">
      <alignment horizontal="center"/>
    </xf>
    <xf numFmtId="167" fontId="5" fillId="2" borderId="0" xfId="5" applyNumberFormat="1" applyFont="1" applyFill="1" applyBorder="1" applyAlignment="1">
      <alignment horizontal="center"/>
    </xf>
    <xf numFmtId="0" fontId="5" fillId="2" borderId="0" xfId="13" applyFont="1" applyFill="1" applyAlignment="1">
      <alignment horizontal="left"/>
    </xf>
    <xf numFmtId="0" fontId="5" fillId="2" borderId="0" xfId="13" applyFont="1" applyFill="1" applyAlignment="1">
      <alignment horizontal="left" vertical="center" wrapText="1"/>
    </xf>
    <xf numFmtId="0" fontId="6" fillId="2" borderId="0" xfId="1" applyFont="1" applyFill="1" applyAlignment="1" applyProtection="1"/>
    <xf numFmtId="0" fontId="5" fillId="2" borderId="2" xfId="13" applyFont="1" applyFill="1" applyBorder="1" applyAlignment="1">
      <alignment horizontal="left"/>
    </xf>
    <xf numFmtId="0" fontId="5" fillId="2" borderId="0" xfId="13" quotePrefix="1" applyFont="1" applyFill="1" applyAlignment="1">
      <alignment horizontal="center"/>
    </xf>
    <xf numFmtId="0" fontId="5" fillId="2" borderId="0" xfId="13" applyFont="1" applyFill="1"/>
    <xf numFmtId="0" fontId="5" fillId="2" borderId="0" xfId="13" applyFont="1" applyFill="1" applyAlignment="1">
      <alignment horizontal="left" wrapText="1"/>
    </xf>
    <xf numFmtId="168" fontId="5" fillId="2" borderId="0" xfId="3" applyNumberFormat="1" applyFont="1" applyFill="1" applyAlignment="1">
      <alignment horizontal="center"/>
    </xf>
    <xf numFmtId="3" fontId="5" fillId="2" borderId="0" xfId="13" applyNumberFormat="1" applyFont="1" applyFill="1" applyAlignment="1">
      <alignment horizontal="center"/>
    </xf>
    <xf numFmtId="168" fontId="5" fillId="3" borderId="0" xfId="3" applyNumberFormat="1" applyFont="1" applyFill="1" applyAlignment="1">
      <alignment horizontal="center"/>
    </xf>
    <xf numFmtId="3" fontId="14" fillId="2" borderId="0" xfId="13" applyNumberFormat="1" applyFont="1" applyFill="1" applyAlignment="1">
      <alignment horizontal="center" vertical="center" wrapText="1"/>
    </xf>
    <xf numFmtId="0" fontId="5" fillId="2" borderId="0" xfId="13" applyFont="1" applyFill="1" applyAlignment="1">
      <alignment horizontal="center"/>
    </xf>
    <xf numFmtId="0" fontId="5" fillId="2" borderId="0" xfId="5" applyFont="1" applyFill="1" applyAlignment="1">
      <alignment horizontal="center"/>
    </xf>
    <xf numFmtId="0" fontId="5" fillId="2" borderId="0" xfId="5" applyFont="1" applyFill="1" applyAlignment="1">
      <alignment horizontal="center"/>
    </xf>
    <xf numFmtId="0" fontId="5" fillId="2" borderId="3" xfId="5" applyFont="1" applyFill="1" applyBorder="1" applyAlignment="1">
      <alignment horizontal="center"/>
    </xf>
    <xf numFmtId="0" fontId="5" fillId="2" borderId="0" xfId="5" applyFont="1" applyFill="1" applyAlignment="1">
      <alignment horizontal="center"/>
    </xf>
    <xf numFmtId="0" fontId="5" fillId="2" borderId="0" xfId="5" applyFont="1" applyFill="1" applyAlignment="1">
      <alignment horizontal="center"/>
    </xf>
    <xf numFmtId="0" fontId="5" fillId="2" borderId="3" xfId="5" applyFont="1" applyFill="1" applyBorder="1" applyAlignment="1">
      <alignment horizontal="center"/>
    </xf>
    <xf numFmtId="0" fontId="4" fillId="2" borderId="0" xfId="4" applyFont="1" applyFill="1" applyAlignment="1">
      <alignment horizontal="center"/>
    </xf>
    <xf numFmtId="0" fontId="8" fillId="2" borderId="0" xfId="4" applyFont="1" applyFill="1" applyAlignment="1">
      <alignment horizontal="center"/>
    </xf>
    <xf numFmtId="0" fontId="5" fillId="2" borderId="0" xfId="5" applyFont="1" applyFill="1" applyAlignment="1">
      <alignment horizontal="center"/>
    </xf>
    <xf numFmtId="0" fontId="5" fillId="2" borderId="3" xfId="5" applyFont="1" applyFill="1" applyBorder="1" applyAlignment="1">
      <alignment horizontal="center"/>
    </xf>
    <xf numFmtId="2" fontId="5" fillId="2" borderId="5" xfId="5" applyNumberFormat="1" applyFont="1" applyFill="1" applyBorder="1" applyAlignment="1">
      <alignment horizontal="center"/>
    </xf>
    <xf numFmtId="0" fontId="5" fillId="2" borderId="0" xfId="5" applyFont="1" applyFill="1" applyAlignment="1">
      <alignment horizontal="center" vertical="top" wrapText="1"/>
    </xf>
    <xf numFmtId="0" fontId="5" fillId="2" borderId="0" xfId="5" applyFont="1" applyFill="1" applyAlignment="1">
      <alignment horizontal="center" vertical="top"/>
    </xf>
    <xf numFmtId="0" fontId="5" fillId="2" borderId="4" xfId="6" applyFont="1" applyFill="1" applyBorder="1" applyAlignment="1">
      <alignment horizontal="center"/>
    </xf>
  </cellXfs>
  <cellStyles count="14">
    <cellStyle name="Estilo 1" xfId="10"/>
    <cellStyle name="Estilo 2" xfId="11"/>
    <cellStyle name="Hipervínculo" xfId="1" builtinId="8"/>
    <cellStyle name="Hipervínculo 2" xfId="9"/>
    <cellStyle name="Millares" xfId="2" builtinId="3"/>
    <cellStyle name="Millares 2" xfId="3"/>
    <cellStyle name="Normal" xfId="0" builtinId="0"/>
    <cellStyle name="Normal 2" xfId="8"/>
    <cellStyle name="Normal 2 2" xfId="12"/>
    <cellStyle name="Normal 3" xfId="13"/>
    <cellStyle name="Normal_CUADROS - FINALES HILO TEXTIL CONFECCIÓN" xfId="4"/>
    <cellStyle name="Normal_EU,HN,CAPS,1990-02,06.05.2003" xfId="5"/>
    <cellStyle name="Normal_Honduras USM 90-02 Competidores TODO.28.05.2003" xfId="6"/>
    <cellStyle name="Normal_US-M-90-2002,02.05.2003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</xdr:col>
      <xdr:colOff>127000</xdr:colOff>
      <xdr:row>6</xdr:row>
      <xdr:rowOff>50800</xdr:rowOff>
    </xdr:to>
    <xdr:grpSp>
      <xdr:nvGrpSpPr>
        <xdr:cNvPr id="36373" name="1 Grupo">
          <a:extLst>
            <a:ext uri="{FF2B5EF4-FFF2-40B4-BE49-F238E27FC236}">
              <a16:creationId xmlns:a16="http://schemas.microsoft.com/office/drawing/2014/main" xmlns="" id="{00000000-0008-0000-0000-0000158E0000}"/>
            </a:ext>
          </a:extLst>
        </xdr:cNvPr>
        <xdr:cNvGrpSpPr>
          <a:grpSpLocks/>
        </xdr:cNvGrpSpPr>
      </xdr:nvGrpSpPr>
      <xdr:grpSpPr bwMode="auto">
        <a:xfrm>
          <a:off x="762000" y="0"/>
          <a:ext cx="8509000" cy="1022350"/>
          <a:chOff x="0" y="10606"/>
          <a:chExt cx="9829800" cy="882002"/>
        </a:xfrm>
      </xdr:grpSpPr>
      <xdr:sp macro="" textlink="">
        <xdr:nvSpPr>
          <xdr:cNvPr id="3" name="2 Rectángulo">
            <a:extLst>
              <a:ext uri="{FF2B5EF4-FFF2-40B4-BE49-F238E27FC236}">
                <a16:creationId xmlns:a16="http://schemas.microsoft.com/office/drawing/2014/main" xmlns="" id="{00000000-0008-0000-0000-000003000000}"/>
              </a:ext>
            </a:extLst>
          </xdr:cNvPr>
          <xdr:cNvSpPr/>
        </xdr:nvSpPr>
        <xdr:spPr>
          <a:xfrm>
            <a:off x="38599" y="817315"/>
            <a:ext cx="9791201" cy="75293"/>
          </a:xfrm>
          <a:prstGeom prst="rect">
            <a:avLst/>
          </a:prstGeom>
          <a:solidFill>
            <a:schemeClr val="accent2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ES_tradnl"/>
          </a:p>
        </xdr:txBody>
      </xdr:sp>
      <xdr:sp macro="" textlink="">
        <xdr:nvSpPr>
          <xdr:cNvPr id="4" name="3 Rectángulo">
            <a:extLst>
              <a:ext uri="{FF2B5EF4-FFF2-40B4-BE49-F238E27FC236}">
                <a16:creationId xmlns:a16="http://schemas.microsoft.com/office/drawing/2014/main" xmlns="" id="{00000000-0008-0000-0000-000004000000}"/>
              </a:ext>
            </a:extLst>
          </xdr:cNvPr>
          <xdr:cNvSpPr/>
        </xdr:nvSpPr>
        <xdr:spPr>
          <a:xfrm>
            <a:off x="0" y="10606"/>
            <a:ext cx="9791201" cy="75293"/>
          </a:xfrm>
          <a:prstGeom prst="rect">
            <a:avLst/>
          </a:prstGeom>
          <a:solidFill>
            <a:schemeClr val="accent2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ES_tradnl"/>
          </a:p>
        </xdr:txBody>
      </xdr:sp>
      <xdr:sp macro="" textlink="">
        <xdr:nvSpPr>
          <xdr:cNvPr id="5" name="4 CuadroTexto">
            <a:extLst>
              <a:ext uri="{FF2B5EF4-FFF2-40B4-BE49-F238E27FC236}">
                <a16:creationId xmlns:a16="http://schemas.microsoft.com/office/drawing/2014/main" xmlns="" id="{00000000-0008-0000-0000-000005000000}"/>
              </a:ext>
            </a:extLst>
          </xdr:cNvPr>
          <xdr:cNvSpPr txBox="1"/>
        </xdr:nvSpPr>
        <xdr:spPr>
          <a:xfrm>
            <a:off x="1724075" y="128923"/>
            <a:ext cx="6497446" cy="74217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 rtl="0">
              <a:defRPr sz="1000"/>
            </a:pPr>
            <a:r>
              <a:rPr lang="es-MX" sz="900" b="1" i="0" u="none" strike="noStrike" baseline="0">
                <a:solidFill>
                  <a:srgbClr val="90713A"/>
                </a:solidFill>
                <a:latin typeface="Times New Roman"/>
                <a:cs typeface="Times New Roman"/>
              </a:rPr>
              <a:t>La información estadística presentada es el resultado del esfuerzo de varios años de trabajo del CECHIMEX. </a:t>
            </a:r>
          </a:p>
          <a:p>
            <a:pPr algn="l" rtl="0">
              <a:defRPr sz="1000"/>
            </a:pPr>
            <a:r>
              <a:rPr lang="es-MX" sz="900" b="1" i="0" u="none" strike="noStrike" baseline="0">
                <a:solidFill>
                  <a:srgbClr val="90713A"/>
                </a:solidFill>
                <a:latin typeface="Times New Roman"/>
                <a:cs typeface="Times New Roman"/>
              </a:rPr>
              <a:t>Agradecemos citar la fuente de los respectivos cuadros así como las fuentes de información originales de la manera siguiente: </a:t>
            </a:r>
          </a:p>
          <a:p>
            <a:pPr algn="l" rtl="0">
              <a:defRPr sz="1000"/>
            </a:pPr>
            <a:r>
              <a:rPr lang="es-MX" sz="900" b="1" i="0" u="none" strike="noStrike" baseline="0">
                <a:solidFill>
                  <a:srgbClr val="90713A"/>
                </a:solidFill>
                <a:latin typeface="Times New Roman"/>
                <a:cs typeface="Times New Roman"/>
              </a:rPr>
              <a:t>- General. </a:t>
            </a:r>
            <a:r>
              <a:rPr lang="es-MX" sz="900" b="1" i="1" u="none" strike="noStrike" baseline="0">
                <a:solidFill>
                  <a:srgbClr val="90713A"/>
                </a:solidFill>
                <a:latin typeface="Times New Roman"/>
                <a:cs typeface="Times New Roman"/>
              </a:rPr>
              <a:t>Fuente: con base en CECHIMEX (2021)</a:t>
            </a:r>
          </a:p>
          <a:p>
            <a:pPr algn="l" rtl="0">
              <a:defRPr sz="1000"/>
            </a:pPr>
            <a:r>
              <a:rPr lang="es-MX" sz="900" b="1" i="0" u="none" strike="noStrike" baseline="0">
                <a:solidFill>
                  <a:srgbClr val="90713A"/>
                </a:solidFill>
                <a:latin typeface="Times New Roman"/>
                <a:cs typeface="Times New Roman"/>
              </a:rPr>
              <a:t>- China:</a:t>
            </a:r>
            <a:r>
              <a:rPr lang="es-MX" sz="900" b="1" i="1" u="none" strike="noStrike" baseline="0">
                <a:solidFill>
                  <a:srgbClr val="90713A"/>
                </a:solidFill>
                <a:latin typeface="Times New Roman"/>
                <a:cs typeface="Times New Roman"/>
              </a:rPr>
              <a:t>r Fuente con base en China Customs Statistics (CCS). China.</a:t>
            </a:r>
          </a:p>
          <a:p>
            <a:pPr algn="l" rtl="0">
              <a:defRPr sz="1000"/>
            </a:pPr>
            <a:endParaRPr lang="es-MX" sz="900" b="1" i="1" u="none" strike="noStrike" baseline="0">
              <a:solidFill>
                <a:srgbClr val="90713A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36378" name="5 Imagen">
            <a:extLst>
              <a:ext uri="{FF2B5EF4-FFF2-40B4-BE49-F238E27FC236}">
                <a16:creationId xmlns:a16="http://schemas.microsoft.com/office/drawing/2014/main" xmlns="" id="{00000000-0008-0000-0000-00001A8E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115301" y="123826"/>
            <a:ext cx="1644319" cy="66330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63500</xdr:colOff>
      <xdr:row>0</xdr:row>
      <xdr:rowOff>139700</xdr:rowOff>
    </xdr:from>
    <xdr:to>
      <xdr:col>1</xdr:col>
      <xdr:colOff>1689100</xdr:colOff>
      <xdr:row>5</xdr:row>
      <xdr:rowOff>101600</xdr:rowOff>
    </xdr:to>
    <xdr:pic>
      <xdr:nvPicPr>
        <xdr:cNvPr id="36374" name="7 Imagen">
          <a:extLst>
            <a:ext uri="{FF2B5EF4-FFF2-40B4-BE49-F238E27FC236}">
              <a16:creationId xmlns:a16="http://schemas.microsoft.com/office/drawing/2014/main" xmlns="" id="{00000000-0008-0000-0000-0000168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800" y="139700"/>
          <a:ext cx="1625600" cy="78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alanza1/balanza%20a/Comercio%20Exterior/EXPORTACIONES/EXPORMES90-9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0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1:D57"/>
  <sheetViews>
    <sheetView tabSelected="1" zoomScaleNormal="100" workbookViewId="0"/>
  </sheetViews>
  <sheetFormatPr baseColWidth="10" defaultColWidth="11.42578125" defaultRowHeight="12.75" x14ac:dyDescent="0.2"/>
  <cols>
    <col min="1" max="1" width="11.42578125" style="2"/>
    <col min="2" max="2" width="125.7109375" style="2" customWidth="1"/>
    <col min="3" max="16384" width="11.42578125" style="2"/>
  </cols>
  <sheetData>
    <row r="11" spans="2:2" ht="17.25" customHeight="1" x14ac:dyDescent="0.2">
      <c r="B11" s="3" t="s">
        <v>956</v>
      </c>
    </row>
    <row r="12" spans="2:2" ht="17.25" customHeight="1" x14ac:dyDescent="0.2">
      <c r="B12" s="3" t="s">
        <v>1064</v>
      </c>
    </row>
    <row r="13" spans="2:2" ht="17.25" customHeight="1" x14ac:dyDescent="0.2">
      <c r="B13" s="3" t="s">
        <v>3</v>
      </c>
    </row>
    <row r="14" spans="2:2" ht="12.75" customHeight="1" x14ac:dyDescent="0.2">
      <c r="B14" s="3"/>
    </row>
    <row r="15" spans="2:2" ht="12.75" customHeight="1" x14ac:dyDescent="0.2">
      <c r="B15" s="3"/>
    </row>
    <row r="16" spans="2:2" ht="25.5" customHeight="1" x14ac:dyDescent="0.2">
      <c r="B16" s="1" t="s">
        <v>4</v>
      </c>
    </row>
    <row r="17" spans="1:4" x14ac:dyDescent="0.2">
      <c r="B17" s="3"/>
      <c r="D17" s="4"/>
    </row>
    <row r="18" spans="1:4" ht="25.5" customHeight="1" x14ac:dyDescent="0.2">
      <c r="B18" s="83" t="s">
        <v>1063</v>
      </c>
    </row>
    <row r="19" spans="1:4" ht="25.5" customHeight="1" x14ac:dyDescent="0.2">
      <c r="B19" s="14" t="s">
        <v>5</v>
      </c>
    </row>
    <row r="20" spans="1:4" ht="25.5" customHeight="1" x14ac:dyDescent="0.2">
      <c r="B20" s="14" t="s">
        <v>79</v>
      </c>
    </row>
    <row r="21" spans="1:4" ht="25.5" customHeight="1" x14ac:dyDescent="0.2">
      <c r="B21" s="14" t="s">
        <v>80</v>
      </c>
    </row>
    <row r="22" spans="1:4" ht="25.5" customHeight="1" x14ac:dyDescent="0.2">
      <c r="B22" s="14" t="s">
        <v>81</v>
      </c>
    </row>
    <row r="23" spans="1:4" ht="25.5" customHeight="1" x14ac:dyDescent="0.2">
      <c r="A23" s="13" t="s">
        <v>957</v>
      </c>
      <c r="B23" s="249" t="s">
        <v>1065</v>
      </c>
    </row>
    <row r="24" spans="1:4" ht="25.5" customHeight="1" x14ac:dyDescent="0.2">
      <c r="A24" s="13" t="s">
        <v>958</v>
      </c>
      <c r="B24" s="15" t="s">
        <v>1066</v>
      </c>
    </row>
    <row r="25" spans="1:4" ht="25.5" customHeight="1" x14ac:dyDescent="0.2">
      <c r="A25" s="13" t="s">
        <v>959</v>
      </c>
      <c r="B25" s="15" t="s">
        <v>1067</v>
      </c>
    </row>
    <row r="26" spans="1:4" ht="25.5" customHeight="1" x14ac:dyDescent="0.2">
      <c r="A26" s="13" t="s">
        <v>960</v>
      </c>
      <c r="B26" s="216" t="s">
        <v>1068</v>
      </c>
    </row>
    <row r="27" spans="1:4" ht="25.5" customHeight="1" x14ac:dyDescent="0.2">
      <c r="A27" s="13" t="s">
        <v>961</v>
      </c>
      <c r="B27" s="15" t="s">
        <v>1069</v>
      </c>
    </row>
    <row r="28" spans="1:4" ht="25.5" customHeight="1" x14ac:dyDescent="0.2">
      <c r="A28" s="13" t="s">
        <v>962</v>
      </c>
      <c r="B28" s="216" t="s">
        <v>1070</v>
      </c>
    </row>
    <row r="29" spans="1:4" ht="25.5" customHeight="1" x14ac:dyDescent="0.2">
      <c r="A29" s="13" t="s">
        <v>963</v>
      </c>
      <c r="B29" s="216" t="s">
        <v>1071</v>
      </c>
    </row>
    <row r="30" spans="1:4" ht="25.5" customHeight="1" x14ac:dyDescent="0.2">
      <c r="A30" s="13" t="s">
        <v>964</v>
      </c>
      <c r="B30" s="216" t="s">
        <v>1072</v>
      </c>
    </row>
    <row r="31" spans="1:4" ht="25.5" customHeight="1" x14ac:dyDescent="0.2">
      <c r="A31" s="13" t="s">
        <v>965</v>
      </c>
      <c r="B31" s="216" t="s">
        <v>1073</v>
      </c>
    </row>
    <row r="32" spans="1:4" ht="25.5" customHeight="1" x14ac:dyDescent="0.2">
      <c r="A32" s="13" t="s">
        <v>966</v>
      </c>
      <c r="B32" s="216" t="s">
        <v>1074</v>
      </c>
    </row>
    <row r="33" spans="1:2" ht="25.5" customHeight="1" x14ac:dyDescent="0.2">
      <c r="A33" s="13" t="s">
        <v>967</v>
      </c>
      <c r="B33" s="216" t="s">
        <v>1075</v>
      </c>
    </row>
    <row r="34" spans="1:2" ht="25.5" customHeight="1" x14ac:dyDescent="0.2">
      <c r="A34" s="13" t="s">
        <v>968</v>
      </c>
      <c r="B34" s="216" t="s">
        <v>1076</v>
      </c>
    </row>
    <row r="35" spans="1:2" ht="25.5" customHeight="1" x14ac:dyDescent="0.2">
      <c r="A35" s="13" t="s">
        <v>969</v>
      </c>
      <c r="B35" s="216" t="s">
        <v>1077</v>
      </c>
    </row>
    <row r="36" spans="1:2" ht="25.5" customHeight="1" x14ac:dyDescent="0.2">
      <c r="A36" s="13" t="s">
        <v>970</v>
      </c>
      <c r="B36" s="216" t="s">
        <v>1078</v>
      </c>
    </row>
    <row r="37" spans="1:2" ht="25.5" customHeight="1" x14ac:dyDescent="0.2">
      <c r="A37" s="13" t="s">
        <v>971</v>
      </c>
      <c r="B37" s="216" t="s">
        <v>1079</v>
      </c>
    </row>
    <row r="38" spans="1:2" ht="25.5" customHeight="1" x14ac:dyDescent="0.2">
      <c r="A38" s="13" t="s">
        <v>972</v>
      </c>
      <c r="B38" s="216" t="s">
        <v>1080</v>
      </c>
    </row>
    <row r="39" spans="1:2" ht="25.5" customHeight="1" x14ac:dyDescent="0.2">
      <c r="A39" s="13" t="s">
        <v>973</v>
      </c>
      <c r="B39" s="216" t="s">
        <v>1081</v>
      </c>
    </row>
    <row r="40" spans="1:2" ht="25.5" customHeight="1" x14ac:dyDescent="0.2">
      <c r="A40" s="13" t="s">
        <v>974</v>
      </c>
      <c r="B40" s="216" t="s">
        <v>1082</v>
      </c>
    </row>
    <row r="41" spans="1:2" ht="25.5" customHeight="1" x14ac:dyDescent="0.2">
      <c r="A41" s="13" t="s">
        <v>975</v>
      </c>
      <c r="B41" s="216" t="s">
        <v>1083</v>
      </c>
    </row>
    <row r="42" spans="1:2" ht="25.5" customHeight="1" x14ac:dyDescent="0.2">
      <c r="A42" s="13" t="s">
        <v>976</v>
      </c>
      <c r="B42" s="216" t="s">
        <v>1084</v>
      </c>
    </row>
    <row r="43" spans="1:2" ht="25.5" customHeight="1" x14ac:dyDescent="0.2">
      <c r="A43" s="13" t="s">
        <v>977</v>
      </c>
      <c r="B43" s="216" t="s">
        <v>1085</v>
      </c>
    </row>
    <row r="44" spans="1:2" ht="25.5" customHeight="1" x14ac:dyDescent="0.2">
      <c r="A44" s="13" t="s">
        <v>978</v>
      </c>
      <c r="B44" s="216" t="s">
        <v>1086</v>
      </c>
    </row>
    <row r="45" spans="1:2" ht="25.5" customHeight="1" x14ac:dyDescent="0.2">
      <c r="A45" s="13" t="s">
        <v>979</v>
      </c>
      <c r="B45" s="216" t="s">
        <v>1087</v>
      </c>
    </row>
    <row r="46" spans="1:2" ht="25.5" customHeight="1" x14ac:dyDescent="0.2">
      <c r="A46" s="13" t="s">
        <v>980</v>
      </c>
      <c r="B46" s="216" t="s">
        <v>1088</v>
      </c>
    </row>
    <row r="47" spans="1:2" ht="25.5" customHeight="1" x14ac:dyDescent="0.2">
      <c r="A47" s="13" t="s">
        <v>981</v>
      </c>
      <c r="B47" s="216" t="s">
        <v>1089</v>
      </c>
    </row>
    <row r="48" spans="1:2" ht="25.5" customHeight="1" x14ac:dyDescent="0.2">
      <c r="A48" s="13" t="s">
        <v>982</v>
      </c>
      <c r="B48" s="216" t="s">
        <v>1090</v>
      </c>
    </row>
    <row r="49" spans="1:2" ht="25.5" customHeight="1" x14ac:dyDescent="0.2">
      <c r="A49" s="93" t="s">
        <v>1005</v>
      </c>
      <c r="B49" s="216" t="s">
        <v>1091</v>
      </c>
    </row>
    <row r="50" spans="1:2" ht="25.5" customHeight="1" x14ac:dyDescent="0.2">
      <c r="A50" s="93" t="s">
        <v>1006</v>
      </c>
      <c r="B50" s="216" t="s">
        <v>1092</v>
      </c>
    </row>
    <row r="51" spans="1:2" ht="25.5" customHeight="1" x14ac:dyDescent="0.2">
      <c r="A51" s="93" t="s">
        <v>1007</v>
      </c>
      <c r="B51" s="216" t="s">
        <v>1093</v>
      </c>
    </row>
    <row r="52" spans="1:2" ht="25.5" customHeight="1" x14ac:dyDescent="0.2">
      <c r="A52" s="93" t="s">
        <v>1008</v>
      </c>
      <c r="B52" s="216" t="s">
        <v>1094</v>
      </c>
    </row>
    <row r="53" spans="1:2" ht="25.5" customHeight="1" x14ac:dyDescent="0.2">
      <c r="A53" s="93" t="s">
        <v>1009</v>
      </c>
      <c r="B53" s="216" t="s">
        <v>1095</v>
      </c>
    </row>
    <row r="54" spans="1:2" ht="25.5" customHeight="1" x14ac:dyDescent="0.2">
      <c r="A54" s="93" t="s">
        <v>1010</v>
      </c>
      <c r="B54" s="216" t="s">
        <v>1096</v>
      </c>
    </row>
    <row r="55" spans="1:2" ht="25.5" customHeight="1" x14ac:dyDescent="0.2">
      <c r="A55" s="93" t="s">
        <v>1011</v>
      </c>
      <c r="B55" s="216" t="s">
        <v>1097</v>
      </c>
    </row>
    <row r="56" spans="1:2" ht="25.5" customHeight="1" x14ac:dyDescent="0.2">
      <c r="A56" s="93" t="s">
        <v>1012</v>
      </c>
      <c r="B56" s="216" t="s">
        <v>1098</v>
      </c>
    </row>
    <row r="57" spans="1:2" ht="25.5" customHeight="1" x14ac:dyDescent="0.2">
      <c r="A57" s="93" t="s">
        <v>1013</v>
      </c>
      <c r="B57" s="216" t="s">
        <v>1099</v>
      </c>
    </row>
  </sheetData>
  <phoneticPr fontId="0" type="noConversion"/>
  <hyperlinks>
    <hyperlink ref="B23" location="'C1'!A1" display="  CHINA: EXPORTACIONES TOTALES DE LA CADENA HTC POR SEGMENTO  (1995-2019)"/>
    <hyperlink ref="B24" location="'C2'!A1" display="CUADRO 2: MÉXICO: IMPORTACIONES TOTALES DE LA CADENA HILO-TEXTIL-CONFECCIÓN POR SEGMENTO (1993-2003)"/>
    <hyperlink ref="B25" location="'C3'!A1" display="C3  BALANZA COMERCIAL DE LA CADENA HTC POR SEGMENTO."/>
    <hyperlink ref="B26" location="'C4'!A1" display="C4  EXPORTACIONES TOTALES DE LA CADENA HTC POR PAÍS."/>
    <hyperlink ref="B28" location="'C6'!A1" display="C6  EXPORTACIONES TOTALES DEL SEGMENTO HILO DE LA CADENA HTC POR PAÍS."/>
    <hyperlink ref="B29" location="'C7'!A1" display="C7  IMPORTACIONES TOTALES DEL SEGMENTO HILO DE LA CADENA HTC POR PAÍS."/>
    <hyperlink ref="B30" location="'C8'!A1" display="C8  EXPORTACIONES TOTALES DEL SEGMENTO TEXTIL DE LA CADENA HTC POR PAÍS."/>
    <hyperlink ref="B31" location="'C9'!A1" display="C9  IMPORTACIONES TOTALES DEL SEGMENTO TEXTIL DE LA CADENA HTC POR PAÍS."/>
    <hyperlink ref="B32" location="'C10'!A1" display="C10 EXPORTACIONES TOTALES DEL SEGMENTO CONFECCIÓN DE LA CADENA HTC POR PAÍS."/>
    <hyperlink ref="B33" location="'C11'!A1" display="C11  IMPORTACIONES TOTALES DEL SEGMENTO CONFECCIÓN DE LA CADENA HTC POR PAÍS."/>
    <hyperlink ref="B35" location="'C13'!A1" display="C13  IMPORTACIONES TOTALES DEL SEGMENTO OTROS DE LA CADENA HTC POR PAÍS."/>
    <hyperlink ref="B36" location="'C14'!A1" display="C14  EXPORTACIONES TOTALES DE LAS PRINCIPALES 25 PARTIDAS DE LA CADENA HTC."/>
    <hyperlink ref="B37" location="'C15'!A1" display="C15  IMPORTACIONES TOTALES DE LAS PRINCIPALES 25 PARTIDAS DE LA CADENA HTC."/>
    <hyperlink ref="B19" location="'D1'!A1" display="D1:  FRACCIÓNES Y SU DESCRIPCIÓN DE LOS SEGMENTOS DE LA CADENA HTC. Hilo"/>
    <hyperlink ref="B20" location="'D2'!A1" display="D2:  FRACCIÓNES Y SU DESCRIPCIÓN DE LOS SEGMENTOS DE LA CADENA HTC. Textil"/>
    <hyperlink ref="B21" location="'D3'!A1" display="D3:  FRACCIÓNES Y SU DESCRIPCIÓN DE LOS SEGMENTOS DE LA CADENA HTC. Confección"/>
    <hyperlink ref="B22" location="'D4'!A1" display="D4:  FRACCIÓNES Y SU DESCRIPCIÓN DE LOS SEGMENTOS DE LA CADENA HTC. Otros"/>
    <hyperlink ref="B16" location="NOTAS!A1" display="NOTAS ACLARATORIAS PARA LOS CUADROS EN GENERAL"/>
    <hyperlink ref="B39" location="'C17'!A1" display="C17 IMPORTACIONES TOTALES DE LAS PRINCIPALES 25 PARTIDAS DE HILO LA CADENA HTC "/>
    <hyperlink ref="B38" location="'C16'!A1" display="C16  EXPORTACIONES TOTALES DE LAS PRINCIPALES 25 PARTIDAS DE HILO LA CADENA HTC "/>
    <hyperlink ref="B40" location="'C18'!A1" display="C18 EXPORTACIONES TOTALES DE LAS PRINCIPALES 25 PARTIDAS DE TEXTIL DE LA CADENA HTC"/>
    <hyperlink ref="B41" location="'C19'!A1" display="C19 IMPORTACIONES TOTALES DE LAS PRINCIPALES 25 PARTIDAS DE TEXTIL DE LA CADENA HTC"/>
    <hyperlink ref="B42" location="'C20'!A1" display="C20 EXPORTACIONES TOTALES DE LAS PRINCIPALES 25 PARTIDAS DE CONFECCIÓN DE LA CADENA HTC"/>
    <hyperlink ref="B43" location="'C21'!A1" display="C21 IMPORTACIONES TOTALES DE LAS PRINCIPALES 25 PARTIDAS DE CONFECCIÓN DE LA CADENA HTC"/>
    <hyperlink ref="B44" location="'C22'!A1" display="C22 EXPORTACIONES TOTALES DE LAS PRINCIPALES 25 PARTIDAS DE OTROS DE LA CADENA HTC"/>
    <hyperlink ref="B45" location="'C23'!A1" display="C23 IMPORTACIONES TOTALES DE LAS PRINCIPALES 25 PARTIDAS DE OTROS DE LA CADENA HTC"/>
    <hyperlink ref="B46" location="'C24'!A1" display="C24 EXPORTACIONES HACIA ESTADOS UNIDOS TOTALES DE LA CADENA HTC POR SEGMENTO"/>
    <hyperlink ref="B47" location="'C25'!A1" display="C25 IMPORTACIONES HACIA ESTADOS UNIDOS TOTALES DE LA CADENA HTC POR SEGMENTO"/>
    <hyperlink ref="B48" location="'C26'!A1" display="C26 BALANZA COMERCIAL DE ESTADOS UNIDOS TOTALES DE LA CADENA HTC POR SEGMENTO"/>
    <hyperlink ref="B34" location="'C12'!A1" display="C12  EXPORTACIONES TOTALES DEL SEGMENTO OTROS DE LA CADENA HTC POR PAÍS."/>
    <hyperlink ref="B27" location="'C5'!A1" display="C5  IMPORTACIONES TOTALES DE LA CADENA HTC POR PAÍS."/>
    <hyperlink ref="B49" location="'C27'!A1" display="  CHINA:  EXPORTACIONES HACIA MÉXICO DE LA CADENA HTC POR SEGMENTO (1995-2017)"/>
    <hyperlink ref="B50" location="'C28'!A1" display="  CHINA:  IMPORTACIONES DE MÉXICO TOTALES DE LA CADENA HTC POR SEGMENTO (1995-2017)"/>
    <hyperlink ref="B51" location="'C29'!A1" display="  CHINA:  BALANZA COMERCIAL CON MÉXICO TOTALES DE LA CADENA HTC POR SEGMENTO (1995-2017)"/>
    <hyperlink ref="B52" location="'C30'!A1" display="  CHINA:  EXPORTACIONES HACIA AMÉRICA LATINA Y EL CARIBE DE LA CADENA HTC POR SEGMENTO (1995-2017)"/>
    <hyperlink ref="B53" location="'C31'!A1" display="  CHINA:  IMPORTACIONES DE AMÉRICA LATINA Y EL CARIBE TOTALES DE LA CADENA HTC POR SEGMENTO (1995-2017)"/>
    <hyperlink ref="B54" location="'C32'!A1" display="  CHINA:  BALANZA COMERCIAL CON AMÉRICA LATINA Y EL CARIBE TOTALES DE LA CADENA HTC POR SEGMENTO (1995-2017)"/>
    <hyperlink ref="B55" location="'C33'!A1" display="  CHINA:  EXPORTACIONES HACIA CENTROAMÉRICA DE LA CADENA HTC POR SEGMENTO (1995-2017)"/>
    <hyperlink ref="B56" location="'C34'!A1" display="  CHINA:  IMPORTACIONES DE CENTROAMÉRICA TOTALES DE LA CADENA HTC POR SEGMENTO (1995-2017)"/>
    <hyperlink ref="B57" location="'C35'!A1" display="  CHINA:  BALANZA COMERCIAL CON CENTROAMÉRICA TOTALES DE LA CADENA HTC POR SEGMENTO (1995-2017)"/>
  </hyperlinks>
  <pageMargins left="0.75" right="0.75" top="1" bottom="1" header="0" footer="0"/>
  <pageSetup orientation="portrait" r:id="rId1"/>
  <drawing r:id="rId2"/>
  <picture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89"/>
  <sheetViews>
    <sheetView zoomScaleNormal="100" workbookViewId="0"/>
  </sheetViews>
  <sheetFormatPr baseColWidth="10" defaultColWidth="12.42578125" defaultRowHeight="12.75" x14ac:dyDescent="0.2"/>
  <cols>
    <col min="1" max="1" width="5.42578125" style="92" customWidth="1"/>
    <col min="2" max="2" width="18" style="16" customWidth="1"/>
    <col min="3" max="3" width="11.7109375" style="16" customWidth="1"/>
    <col min="4" max="7" width="11.7109375" style="217" customWidth="1"/>
    <col min="8" max="10" width="11.7109375" style="16" customWidth="1"/>
    <col min="11" max="11" width="11.7109375" style="217" customWidth="1"/>
    <col min="12" max="25" width="11.7109375" style="16" customWidth="1"/>
    <col min="26" max="28" width="11.7109375" style="217" customWidth="1"/>
    <col min="29" max="29" width="11.7109375" style="16" customWidth="1"/>
    <col min="30" max="16384" width="12.42578125" style="16"/>
  </cols>
  <sheetData>
    <row r="1" spans="1:35" x14ac:dyDescent="0.2">
      <c r="A1" s="9" t="s">
        <v>59</v>
      </c>
    </row>
    <row r="2" spans="1:35" ht="12.75" customHeight="1" x14ac:dyDescent="0.2">
      <c r="A2" s="16"/>
      <c r="B2" s="63"/>
      <c r="C2" s="267" t="s">
        <v>18</v>
      </c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7"/>
      <c r="U2" s="267"/>
      <c r="V2" s="267"/>
      <c r="W2" s="267"/>
      <c r="X2" s="267"/>
      <c r="Y2" s="267"/>
      <c r="Z2" s="267"/>
      <c r="AA2" s="267"/>
      <c r="AB2" s="267"/>
      <c r="AC2" s="267"/>
    </row>
    <row r="3" spans="1:35" ht="12.75" customHeight="1" x14ac:dyDescent="0.2">
      <c r="B3" s="92"/>
      <c r="C3" s="92"/>
      <c r="D3" s="260"/>
      <c r="E3" s="260"/>
      <c r="F3" s="260"/>
      <c r="G3" s="260"/>
      <c r="H3" s="92"/>
      <c r="I3" s="92"/>
      <c r="J3" s="92"/>
      <c r="K3" s="259"/>
      <c r="L3" s="92"/>
    </row>
    <row r="4" spans="1:35" ht="12.75" customHeight="1" x14ac:dyDescent="0.2">
      <c r="A4" s="16"/>
      <c r="B4" s="63"/>
      <c r="C4" s="270" t="s">
        <v>1032</v>
      </c>
      <c r="D4" s="270"/>
      <c r="E4" s="270"/>
      <c r="F4" s="270"/>
      <c r="G4" s="270"/>
      <c r="H4" s="271"/>
      <c r="I4" s="271"/>
      <c r="J4" s="271"/>
      <c r="K4" s="271"/>
      <c r="L4" s="271"/>
      <c r="M4" s="271"/>
      <c r="N4" s="271"/>
      <c r="O4" s="271"/>
      <c r="P4" s="271"/>
      <c r="Q4" s="271"/>
      <c r="R4" s="271"/>
      <c r="S4" s="271"/>
      <c r="T4" s="271"/>
      <c r="U4" s="271"/>
      <c r="V4" s="271"/>
      <c r="W4" s="271"/>
      <c r="X4" s="271"/>
      <c r="Y4" s="271"/>
      <c r="Z4" s="271"/>
      <c r="AA4" s="271"/>
      <c r="AB4" s="271"/>
      <c r="AC4" s="271"/>
    </row>
    <row r="5" spans="1:35" ht="12.75" customHeight="1" thickBot="1" x14ac:dyDescent="0.25">
      <c r="A5" s="17"/>
      <c r="B5" s="18"/>
      <c r="C5" s="18"/>
      <c r="D5" s="219"/>
      <c r="E5" s="219"/>
      <c r="F5" s="219"/>
      <c r="G5" s="219"/>
      <c r="H5" s="18"/>
      <c r="I5" s="18"/>
      <c r="J5" s="18"/>
      <c r="K5" s="219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219"/>
      <c r="AA5" s="219"/>
      <c r="AB5" s="219"/>
      <c r="AC5" s="18"/>
    </row>
    <row r="6" spans="1:35" s="20" customFormat="1" ht="12.75" customHeight="1" thickTop="1" x14ac:dyDescent="0.2">
      <c r="A6" s="89"/>
      <c r="B6" s="41"/>
      <c r="C6" s="10">
        <v>1995</v>
      </c>
      <c r="D6" s="215">
        <v>1996</v>
      </c>
      <c r="E6" s="215">
        <v>1997</v>
      </c>
      <c r="F6" s="215">
        <v>1998</v>
      </c>
      <c r="G6" s="215">
        <v>1999</v>
      </c>
      <c r="H6" s="215">
        <v>2000</v>
      </c>
      <c r="I6" s="215">
        <v>2001</v>
      </c>
      <c r="J6" s="10">
        <v>2002</v>
      </c>
      <c r="K6" s="215">
        <v>2003</v>
      </c>
      <c r="L6" s="10">
        <v>2004</v>
      </c>
      <c r="M6" s="10">
        <v>2005</v>
      </c>
      <c r="N6" s="10">
        <v>2006</v>
      </c>
      <c r="O6" s="10">
        <v>2007</v>
      </c>
      <c r="P6" s="10">
        <v>2008</v>
      </c>
      <c r="Q6" s="10">
        <v>2009</v>
      </c>
      <c r="R6" s="10">
        <v>2010</v>
      </c>
      <c r="S6" s="10">
        <v>2011</v>
      </c>
      <c r="T6" s="10">
        <v>2012</v>
      </c>
      <c r="U6" s="10">
        <v>2013</v>
      </c>
      <c r="V6" s="10">
        <v>2014</v>
      </c>
      <c r="W6" s="10">
        <v>2015</v>
      </c>
      <c r="X6" s="10">
        <v>2016</v>
      </c>
      <c r="Y6" s="10">
        <v>2017</v>
      </c>
      <c r="Z6" s="215">
        <v>2018</v>
      </c>
      <c r="AA6" s="215">
        <v>2019</v>
      </c>
      <c r="AB6" s="215">
        <v>2020</v>
      </c>
      <c r="AC6" s="10" t="s">
        <v>1028</v>
      </c>
    </row>
    <row r="7" spans="1:35" ht="12.75" customHeight="1" thickBot="1" x14ac:dyDescent="0.25">
      <c r="A7" s="89"/>
      <c r="B7" s="41"/>
      <c r="C7" s="268" t="s">
        <v>14</v>
      </c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  <c r="AB7" s="268"/>
      <c r="AC7" s="268"/>
    </row>
    <row r="8" spans="1:35" ht="12.75" customHeight="1" thickTop="1" x14ac:dyDescent="0.2">
      <c r="A8" s="89"/>
      <c r="B8" s="41"/>
      <c r="C8" s="21"/>
      <c r="D8" s="21"/>
      <c r="E8" s="21"/>
      <c r="F8" s="21"/>
      <c r="G8" s="21"/>
      <c r="H8" s="92"/>
      <c r="I8" s="92"/>
      <c r="J8" s="92"/>
      <c r="K8" s="259"/>
      <c r="L8" s="92"/>
    </row>
    <row r="9" spans="1:35" ht="12.75" customHeight="1" x14ac:dyDescent="0.2">
      <c r="A9" s="92">
        <v>1</v>
      </c>
      <c r="B9" s="42" t="s">
        <v>39</v>
      </c>
      <c r="C9" s="48">
        <v>3358.740374</v>
      </c>
      <c r="D9" s="211">
        <v>3806.709276</v>
      </c>
      <c r="E9" s="211">
        <v>4217.0071180000004</v>
      </c>
      <c r="F9" s="211">
        <v>4394.7234080000007</v>
      </c>
      <c r="G9" s="211">
        <v>4626.0966839999965</v>
      </c>
      <c r="H9" s="48">
        <v>4517.3978239999997</v>
      </c>
      <c r="I9" s="48">
        <v>4507.3865029999997</v>
      </c>
      <c r="J9" s="48">
        <v>6301.2467550000001</v>
      </c>
      <c r="K9" s="211">
        <v>8478.2453509999978</v>
      </c>
      <c r="L9" s="48">
        <v>9235.7534809999997</v>
      </c>
      <c r="M9" s="48">
        <v>16620.664062</v>
      </c>
      <c r="N9" s="48">
        <v>19243.670748</v>
      </c>
      <c r="O9" s="48">
        <v>22848.296321999998</v>
      </c>
      <c r="P9" s="48">
        <v>28122.597172000002</v>
      </c>
      <c r="Q9" s="48">
        <v>29200.780018000001</v>
      </c>
      <c r="R9" s="48">
        <v>30948.828000000001</v>
      </c>
      <c r="S9" s="48">
        <v>43600.558974</v>
      </c>
      <c r="T9" s="48">
        <v>44086.989986</v>
      </c>
      <c r="U9" s="30">
        <v>46792.276487000003</v>
      </c>
      <c r="V9" s="30">
        <v>49432.085785000003</v>
      </c>
      <c r="W9" s="30">
        <v>54969.721736999985</v>
      </c>
      <c r="X9" s="30">
        <v>51578.064468999997</v>
      </c>
      <c r="Y9" s="30">
        <v>52124.398809000006</v>
      </c>
      <c r="Z9" s="185">
        <v>56654.073442999994</v>
      </c>
      <c r="AA9" s="185">
        <v>51983.130589999993</v>
      </c>
      <c r="AB9" s="185">
        <v>58863.228762999999</v>
      </c>
      <c r="AC9" s="30">
        <f>SUM(C9:AB9)</f>
        <v>710512.67213899991</v>
      </c>
      <c r="AD9" s="92"/>
      <c r="AE9" s="92"/>
      <c r="AF9" s="92"/>
      <c r="AG9" s="92"/>
      <c r="AH9" s="92"/>
      <c r="AI9" s="92"/>
    </row>
    <row r="10" spans="1:35" ht="12.75" customHeight="1" x14ac:dyDescent="0.2">
      <c r="B10" s="42" t="s">
        <v>999</v>
      </c>
      <c r="C10" s="48">
        <v>29.450019000000005</v>
      </c>
      <c r="D10" s="211">
        <v>38.089958999999986</v>
      </c>
      <c r="E10" s="211">
        <v>66.513404000000023</v>
      </c>
      <c r="F10" s="211">
        <v>85.702607999999998</v>
      </c>
      <c r="G10" s="211">
        <v>156.94626099999999</v>
      </c>
      <c r="H10" s="48">
        <v>342.26391799999999</v>
      </c>
      <c r="I10" s="48">
        <v>476.67779899999988</v>
      </c>
      <c r="J10" s="48">
        <v>932.75631499999974</v>
      </c>
      <c r="K10" s="211">
        <v>896.6716660000003</v>
      </c>
      <c r="L10" s="48">
        <v>1159.110627</v>
      </c>
      <c r="M10" s="48">
        <v>761.86287700000014</v>
      </c>
      <c r="N10" s="48">
        <v>1677.2536570000002</v>
      </c>
      <c r="O10" s="48">
        <v>1843.8615830000006</v>
      </c>
      <c r="P10" s="48">
        <v>1567.8251479999992</v>
      </c>
      <c r="Q10" s="48">
        <v>1068.6200620000002</v>
      </c>
      <c r="R10" s="48">
        <v>1603.5857329999999</v>
      </c>
      <c r="S10" s="48">
        <v>2392.887815</v>
      </c>
      <c r="T10" s="48">
        <v>2702.1388610000013</v>
      </c>
      <c r="U10" s="30">
        <v>3105.3514219999993</v>
      </c>
      <c r="V10" s="30">
        <v>3804.7296719999995</v>
      </c>
      <c r="W10" s="30">
        <v>3722.4517029999997</v>
      </c>
      <c r="X10" s="30">
        <v>3302.4979130000002</v>
      </c>
      <c r="Y10" s="30">
        <v>3449.5271070000013</v>
      </c>
      <c r="Z10" s="185">
        <v>3929.3014510000016</v>
      </c>
      <c r="AA10" s="185">
        <v>3858.6894820000002</v>
      </c>
      <c r="AB10" s="185">
        <v>3602.1531890000006</v>
      </c>
      <c r="AC10" s="185">
        <f t="shared" ref="AC10:AC25" si="0">SUM(C10:AB10)</f>
        <v>46576.920251000003</v>
      </c>
      <c r="AD10" s="92"/>
      <c r="AE10" s="92"/>
      <c r="AF10" s="92"/>
      <c r="AG10" s="92"/>
      <c r="AH10" s="92"/>
      <c r="AI10" s="92"/>
    </row>
    <row r="11" spans="1:35" ht="12.75" customHeight="1" x14ac:dyDescent="0.2">
      <c r="B11" s="42" t="s">
        <v>991</v>
      </c>
      <c r="C11" s="48">
        <v>12.346358000000002</v>
      </c>
      <c r="D11" s="211">
        <v>7.4090660000000002</v>
      </c>
      <c r="E11" s="211">
        <v>6.2445580000000005</v>
      </c>
      <c r="F11" s="211">
        <v>11.95556</v>
      </c>
      <c r="G11" s="211">
        <v>14.491100000000003</v>
      </c>
      <c r="H11" s="48">
        <v>13.931449000000001</v>
      </c>
      <c r="I11" s="48">
        <v>14.242255000000002</v>
      </c>
      <c r="J11" s="48">
        <v>16.408519999999999</v>
      </c>
      <c r="K11" s="211">
        <v>15.232365999999999</v>
      </c>
      <c r="L11" s="48">
        <v>31.551038000000002</v>
      </c>
      <c r="M11" s="48">
        <v>38.965011000000004</v>
      </c>
      <c r="N11" s="48">
        <v>49.236875999999995</v>
      </c>
      <c r="O11" s="48">
        <v>51.376272</v>
      </c>
      <c r="P11" s="48">
        <v>59.51517299999999</v>
      </c>
      <c r="Q11" s="48">
        <v>49.841043999999997</v>
      </c>
      <c r="R11" s="48">
        <v>88.250386999999989</v>
      </c>
      <c r="S11" s="48">
        <v>108.67694</v>
      </c>
      <c r="T11" s="48">
        <v>102.696957</v>
      </c>
      <c r="U11" s="30">
        <v>95.163122999999999</v>
      </c>
      <c r="V11" s="30">
        <v>90.723636999999997</v>
      </c>
      <c r="W11" s="30">
        <v>103.80094000000001</v>
      </c>
      <c r="X11" s="30">
        <v>112.618469</v>
      </c>
      <c r="Y11" s="30">
        <v>130.56101800000002</v>
      </c>
      <c r="Z11" s="185">
        <v>143.83649700000007</v>
      </c>
      <c r="AA11" s="185">
        <v>148.19181599999999</v>
      </c>
      <c r="AB11" s="185">
        <v>177.72035399999999</v>
      </c>
      <c r="AC11" s="185">
        <f t="shared" si="0"/>
        <v>1694.9867840000002</v>
      </c>
      <c r="AD11" s="92"/>
      <c r="AE11" s="92"/>
      <c r="AF11" s="92"/>
      <c r="AG11" s="92"/>
      <c r="AH11" s="92"/>
      <c r="AI11" s="92"/>
    </row>
    <row r="12" spans="1:35" ht="12.75" customHeight="1" x14ac:dyDescent="0.2">
      <c r="B12" s="42" t="s">
        <v>992</v>
      </c>
      <c r="C12" s="48">
        <v>27.261696999999998</v>
      </c>
      <c r="D12" s="211">
        <v>18.792746999999999</v>
      </c>
      <c r="E12" s="211">
        <v>22.940207999999995</v>
      </c>
      <c r="F12" s="211">
        <v>27.380287999999997</v>
      </c>
      <c r="G12" s="211">
        <v>33.274103999999994</v>
      </c>
      <c r="H12" s="48">
        <v>39.861593999999997</v>
      </c>
      <c r="I12" s="48">
        <v>59.724337000000006</v>
      </c>
      <c r="J12" s="48">
        <v>89.10131100000001</v>
      </c>
      <c r="K12" s="211">
        <v>96.805662999999981</v>
      </c>
      <c r="L12" s="48">
        <v>132.23833300000001</v>
      </c>
      <c r="M12" s="48">
        <v>100.07767999999999</v>
      </c>
      <c r="N12" s="48">
        <v>121.09665600000001</v>
      </c>
      <c r="O12" s="48">
        <v>147.26415799999998</v>
      </c>
      <c r="P12" s="48">
        <v>129.48065700000001</v>
      </c>
      <c r="Q12" s="48">
        <v>89.684640000000002</v>
      </c>
      <c r="R12" s="48">
        <v>130.07867999999999</v>
      </c>
      <c r="S12" s="48">
        <v>151.72451199999998</v>
      </c>
      <c r="T12" s="48">
        <v>163.06551699999997</v>
      </c>
      <c r="U12" s="30">
        <v>157.78343100000001</v>
      </c>
      <c r="V12" s="30">
        <v>166.01971100000003</v>
      </c>
      <c r="W12" s="30">
        <v>199.57977099999999</v>
      </c>
      <c r="X12" s="30">
        <v>202.66393300000001</v>
      </c>
      <c r="Y12" s="30">
        <v>200.15019299999997</v>
      </c>
      <c r="Z12" s="185">
        <v>202.66273699999999</v>
      </c>
      <c r="AA12" s="185">
        <v>197.53789800000004</v>
      </c>
      <c r="AB12" s="185">
        <v>183.598209</v>
      </c>
      <c r="AC12" s="185">
        <f t="shared" si="0"/>
        <v>3089.8486650000004</v>
      </c>
      <c r="AD12" s="92"/>
      <c r="AE12" s="92"/>
      <c r="AF12" s="92"/>
      <c r="AG12" s="92"/>
      <c r="AH12" s="92"/>
      <c r="AI12" s="92"/>
    </row>
    <row r="13" spans="1:35" ht="12.75" customHeight="1" x14ac:dyDescent="0.2">
      <c r="B13" s="42" t="s">
        <v>993</v>
      </c>
      <c r="C13" s="48">
        <v>25.172709999999995</v>
      </c>
      <c r="D13" s="211">
        <v>30.721343000000005</v>
      </c>
      <c r="E13" s="211">
        <v>43.508347000000001</v>
      </c>
      <c r="F13" s="211">
        <v>54.429684000000009</v>
      </c>
      <c r="G13" s="211">
        <v>58.176566000000001</v>
      </c>
      <c r="H13" s="48">
        <v>84.276060000000001</v>
      </c>
      <c r="I13" s="48">
        <v>93.603707999999997</v>
      </c>
      <c r="J13" s="48">
        <v>163.541031</v>
      </c>
      <c r="K13" s="211">
        <v>159.802932</v>
      </c>
      <c r="L13" s="48">
        <v>221.15144899999996</v>
      </c>
      <c r="M13" s="48">
        <v>208.94545800000003</v>
      </c>
      <c r="N13" s="48">
        <v>304.45586500000002</v>
      </c>
      <c r="O13" s="48">
        <v>326.11546399999997</v>
      </c>
      <c r="P13" s="48">
        <v>326.358361</v>
      </c>
      <c r="Q13" s="48">
        <v>221.87507300000001</v>
      </c>
      <c r="R13" s="48">
        <v>302.51745300000005</v>
      </c>
      <c r="S13" s="48">
        <v>374.678605</v>
      </c>
      <c r="T13" s="48">
        <v>371.59043900000006</v>
      </c>
      <c r="U13" s="30">
        <v>397.7208</v>
      </c>
      <c r="V13" s="30">
        <v>465.45675000000006</v>
      </c>
      <c r="W13" s="30">
        <v>527.43292100000008</v>
      </c>
      <c r="X13" s="30">
        <v>467.94907200000006</v>
      </c>
      <c r="Y13" s="30">
        <v>498.94436300000007</v>
      </c>
      <c r="Z13" s="185">
        <v>607.25857099999996</v>
      </c>
      <c r="AA13" s="185">
        <v>590.44071500000007</v>
      </c>
      <c r="AB13" s="185">
        <v>539.76017899999999</v>
      </c>
      <c r="AC13" s="185">
        <f t="shared" si="0"/>
        <v>7465.8839189999999</v>
      </c>
      <c r="AD13" s="92"/>
      <c r="AE13" s="92"/>
      <c r="AF13" s="92"/>
      <c r="AG13" s="92"/>
      <c r="AH13" s="92"/>
      <c r="AI13" s="92"/>
    </row>
    <row r="14" spans="1:35" ht="12.75" customHeight="1" x14ac:dyDescent="0.2">
      <c r="B14" s="42" t="s">
        <v>994</v>
      </c>
      <c r="C14" s="48">
        <v>21.554114000000002</v>
      </c>
      <c r="D14" s="211">
        <v>19.137429000000001</v>
      </c>
      <c r="E14" s="211">
        <v>29.337753999999997</v>
      </c>
      <c r="F14" s="211">
        <v>44.369031</v>
      </c>
      <c r="G14" s="211">
        <v>45.462469999999982</v>
      </c>
      <c r="H14" s="48">
        <v>46.564784000000003</v>
      </c>
      <c r="I14" s="48">
        <v>44.557835000000004</v>
      </c>
      <c r="J14" s="48">
        <v>34.486955000000002</v>
      </c>
      <c r="K14" s="211">
        <v>38.753491999999994</v>
      </c>
      <c r="L14" s="48">
        <v>57.144272999999998</v>
      </c>
      <c r="M14" s="48">
        <v>48.059266999999998</v>
      </c>
      <c r="N14" s="48">
        <v>84.225374000000002</v>
      </c>
      <c r="O14" s="48">
        <v>85.871526000000003</v>
      </c>
      <c r="P14" s="48">
        <v>56.644342999999999</v>
      </c>
      <c r="Q14" s="48">
        <v>42.072903000000004</v>
      </c>
      <c r="R14" s="48">
        <v>63.851969000000004</v>
      </c>
      <c r="S14" s="48">
        <v>79.722671000000005</v>
      </c>
      <c r="T14" s="48">
        <v>291.65538599999996</v>
      </c>
      <c r="U14" s="30">
        <v>158.82421099999999</v>
      </c>
      <c r="V14" s="30">
        <v>77.643578000000005</v>
      </c>
      <c r="W14" s="30">
        <v>100.049346</v>
      </c>
      <c r="X14" s="30">
        <v>96.887265999999997</v>
      </c>
      <c r="Y14" s="30">
        <v>101.84133200000002</v>
      </c>
      <c r="Z14" s="185">
        <v>104.353763</v>
      </c>
      <c r="AA14" s="185">
        <v>110.60213299999999</v>
      </c>
      <c r="AB14" s="185">
        <v>118.50027299999999</v>
      </c>
      <c r="AC14" s="185">
        <f t="shared" si="0"/>
        <v>2002.1734780000002</v>
      </c>
      <c r="AD14" s="92"/>
      <c r="AE14" s="92"/>
      <c r="AF14" s="92"/>
      <c r="AG14" s="92"/>
      <c r="AH14" s="92"/>
      <c r="AI14" s="92"/>
    </row>
    <row r="15" spans="1:35" ht="12.75" customHeight="1" x14ac:dyDescent="0.2">
      <c r="B15" s="42" t="s">
        <v>995</v>
      </c>
      <c r="C15" s="48">
        <v>3.4609490000000003</v>
      </c>
      <c r="D15" s="211">
        <v>5.6790799999999999</v>
      </c>
      <c r="E15" s="211">
        <v>11.449546999999995</v>
      </c>
      <c r="F15" s="211">
        <v>15.818195000000001</v>
      </c>
      <c r="G15" s="211">
        <v>12.811832000000003</v>
      </c>
      <c r="H15" s="48">
        <v>33.980012000000002</v>
      </c>
      <c r="I15" s="48">
        <v>26.181113</v>
      </c>
      <c r="J15" s="48">
        <v>38.444349000000003</v>
      </c>
      <c r="K15" s="211">
        <v>49.454478999999985</v>
      </c>
      <c r="L15" s="48">
        <v>75.19269700000001</v>
      </c>
      <c r="M15" s="48">
        <v>76.76437</v>
      </c>
      <c r="N15" s="48">
        <v>97.822676999999999</v>
      </c>
      <c r="O15" s="48">
        <v>114.63442599999999</v>
      </c>
      <c r="P15" s="48">
        <v>120.819534</v>
      </c>
      <c r="Q15" s="48">
        <v>121.98652899999999</v>
      </c>
      <c r="R15" s="48">
        <v>168.700929</v>
      </c>
      <c r="S15" s="48">
        <v>247.01641999999998</v>
      </c>
      <c r="T15" s="48">
        <v>245.53094900000002</v>
      </c>
      <c r="U15" s="30">
        <v>240.48716800000003</v>
      </c>
      <c r="V15" s="30">
        <v>262.36364099999997</v>
      </c>
      <c r="W15" s="30">
        <v>258.15842500000002</v>
      </c>
      <c r="X15" s="30">
        <v>215.91957600000001</v>
      </c>
      <c r="Y15" s="30">
        <v>239.55853599999995</v>
      </c>
      <c r="Z15" s="185">
        <v>199.64627199999998</v>
      </c>
      <c r="AA15" s="185">
        <v>210.87649699999994</v>
      </c>
      <c r="AB15" s="185">
        <v>180.61939999999998</v>
      </c>
      <c r="AC15" s="185">
        <f t="shared" si="0"/>
        <v>3273.377602</v>
      </c>
      <c r="AD15" s="92"/>
      <c r="AE15" s="92"/>
      <c r="AF15" s="92"/>
      <c r="AG15" s="92"/>
      <c r="AH15" s="92"/>
      <c r="AI15" s="92"/>
    </row>
    <row r="16" spans="1:35" ht="12.75" customHeight="1" x14ac:dyDescent="0.2">
      <c r="B16" s="42" t="s">
        <v>1002</v>
      </c>
      <c r="C16" s="48">
        <v>343.57075299999997</v>
      </c>
      <c r="D16" s="211">
        <v>237.86101500000007</v>
      </c>
      <c r="E16" s="211">
        <v>515.17124100000001</v>
      </c>
      <c r="F16" s="211">
        <v>555.64992699999993</v>
      </c>
      <c r="G16" s="211">
        <v>575.65312100000006</v>
      </c>
      <c r="H16" s="48">
        <v>723.11452699999995</v>
      </c>
      <c r="I16" s="48">
        <v>656.72392300000001</v>
      </c>
      <c r="J16" s="48">
        <v>640.63539900000001</v>
      </c>
      <c r="K16" s="211">
        <v>614.82639299999994</v>
      </c>
      <c r="L16" s="48">
        <v>955.19921900000008</v>
      </c>
      <c r="M16" s="48">
        <v>1340.4040769999999</v>
      </c>
      <c r="N16" s="48">
        <v>1483.194074</v>
      </c>
      <c r="O16" s="48">
        <v>2600.7682600000003</v>
      </c>
      <c r="P16" s="48">
        <v>2147.8084370000001</v>
      </c>
      <c r="Q16" s="48">
        <v>1416.1071589999999</v>
      </c>
      <c r="R16" s="48">
        <v>2709.7592880000002</v>
      </c>
      <c r="S16" s="48">
        <v>3338.7986259999998</v>
      </c>
      <c r="T16" s="48">
        <v>3085.7090590000003</v>
      </c>
      <c r="U16" s="30">
        <v>2083.8281179999999</v>
      </c>
      <c r="V16" s="30">
        <v>1902.9465319999999</v>
      </c>
      <c r="W16" s="30">
        <v>1865.1951509999999</v>
      </c>
      <c r="X16" s="30">
        <v>1283.7101260000002</v>
      </c>
      <c r="Y16" s="30">
        <v>1300.848293</v>
      </c>
      <c r="Z16" s="185">
        <v>1270.017061</v>
      </c>
      <c r="AA16" s="185">
        <v>1232.7611740000002</v>
      </c>
      <c r="AB16" s="185">
        <v>852.44961199999966</v>
      </c>
      <c r="AC16" s="185">
        <f t="shared" si="0"/>
        <v>35732.710565000001</v>
      </c>
      <c r="AD16" s="92"/>
      <c r="AE16" s="92"/>
      <c r="AF16" s="92"/>
      <c r="AG16" s="92"/>
      <c r="AH16" s="92"/>
      <c r="AI16" s="92"/>
    </row>
    <row r="17" spans="1:35" ht="12.75" customHeight="1" x14ac:dyDescent="0.2">
      <c r="B17" s="42" t="s">
        <v>1000</v>
      </c>
      <c r="C17" s="48">
        <f>SUM(C11:C16)</f>
        <v>433.366581</v>
      </c>
      <c r="D17" s="211">
        <f t="shared" ref="D17:AB17" si="1">SUM(D11:D16)</f>
        <v>319.60068000000007</v>
      </c>
      <c r="E17" s="211">
        <f t="shared" si="1"/>
        <v>628.65165500000001</v>
      </c>
      <c r="F17" s="211">
        <f t="shared" si="1"/>
        <v>709.60268499999995</v>
      </c>
      <c r="G17" s="211">
        <f t="shared" si="1"/>
        <v>739.869193</v>
      </c>
      <c r="H17" s="211">
        <f t="shared" si="1"/>
        <v>941.7284259999999</v>
      </c>
      <c r="I17" s="211">
        <f t="shared" si="1"/>
        <v>895.03317100000004</v>
      </c>
      <c r="J17" s="211">
        <f t="shared" si="1"/>
        <v>982.61756500000001</v>
      </c>
      <c r="K17" s="211">
        <f t="shared" si="1"/>
        <v>974.87532499999998</v>
      </c>
      <c r="L17" s="211">
        <f t="shared" si="1"/>
        <v>1472.4770090000002</v>
      </c>
      <c r="M17" s="211">
        <f t="shared" si="1"/>
        <v>1813.2158629999999</v>
      </c>
      <c r="N17" s="211">
        <f t="shared" si="1"/>
        <v>2140.0315220000002</v>
      </c>
      <c r="O17" s="211">
        <f t="shared" si="1"/>
        <v>3326.0301060000002</v>
      </c>
      <c r="P17" s="211">
        <f t="shared" si="1"/>
        <v>2840.6265050000002</v>
      </c>
      <c r="Q17" s="211">
        <f t="shared" si="1"/>
        <v>1941.567348</v>
      </c>
      <c r="R17" s="211">
        <f t="shared" si="1"/>
        <v>3463.1587060000002</v>
      </c>
      <c r="S17" s="211">
        <f t="shared" si="1"/>
        <v>4300.6177739999994</v>
      </c>
      <c r="T17" s="211">
        <f t="shared" si="1"/>
        <v>4260.2483069999998</v>
      </c>
      <c r="U17" s="211">
        <f t="shared" si="1"/>
        <v>3133.8068509999998</v>
      </c>
      <c r="V17" s="211">
        <f t="shared" si="1"/>
        <v>2965.1538490000003</v>
      </c>
      <c r="W17" s="211">
        <f t="shared" si="1"/>
        <v>3054.2165540000001</v>
      </c>
      <c r="X17" s="211">
        <f t="shared" si="1"/>
        <v>2379.7484420000001</v>
      </c>
      <c r="Y17" s="211">
        <f t="shared" si="1"/>
        <v>2471.9037349999999</v>
      </c>
      <c r="Z17" s="211">
        <f t="shared" si="1"/>
        <v>2527.7749009999998</v>
      </c>
      <c r="AA17" s="211">
        <f t="shared" si="1"/>
        <v>2490.4102330000005</v>
      </c>
      <c r="AB17" s="211">
        <f t="shared" si="1"/>
        <v>2052.6480269999993</v>
      </c>
      <c r="AC17" s="185">
        <f t="shared" si="0"/>
        <v>53258.981012999997</v>
      </c>
      <c r="AD17" s="92"/>
      <c r="AE17" s="92"/>
      <c r="AF17" s="92"/>
      <c r="AG17" s="92"/>
      <c r="AH17" s="92"/>
      <c r="AI17" s="92"/>
    </row>
    <row r="18" spans="1:35" ht="12.75" customHeight="1" x14ac:dyDescent="0.2">
      <c r="B18" s="42" t="s">
        <v>1001</v>
      </c>
      <c r="C18" s="48">
        <v>981.69941399999993</v>
      </c>
      <c r="D18" s="211">
        <v>864.10286400000007</v>
      </c>
      <c r="E18" s="211">
        <v>1377.0884590000003</v>
      </c>
      <c r="F18" s="211">
        <v>1580.4101139999998</v>
      </c>
      <c r="G18" s="211">
        <v>1618.6597479999996</v>
      </c>
      <c r="H18" s="48">
        <v>2174.8750239999999</v>
      </c>
      <c r="I18" s="48">
        <v>2324.4022729999997</v>
      </c>
      <c r="J18" s="48">
        <v>2915.686209</v>
      </c>
      <c r="K18" s="211">
        <v>3059.4831529999997</v>
      </c>
      <c r="L18" s="48">
        <v>4586.0261899999996</v>
      </c>
      <c r="M18" s="48">
        <v>4857.8837390000008</v>
      </c>
      <c r="N18" s="48">
        <v>7139.5464119999997</v>
      </c>
      <c r="O18" s="48">
        <v>9715.6318409999985</v>
      </c>
      <c r="P18" s="48">
        <v>10427.360783000002</v>
      </c>
      <c r="Q18" s="48">
        <v>8262.5447659999991</v>
      </c>
      <c r="R18" s="48">
        <v>13579.447039000001</v>
      </c>
      <c r="S18" s="48">
        <v>19051.607357000001</v>
      </c>
      <c r="T18" s="48">
        <v>19939.777017</v>
      </c>
      <c r="U18" s="48">
        <v>19470.302926</v>
      </c>
      <c r="V18" s="48">
        <v>20445.383205000002</v>
      </c>
      <c r="W18" s="48">
        <v>19687.384738999997</v>
      </c>
      <c r="X18" s="48">
        <v>16672.980916</v>
      </c>
      <c r="Y18" s="48">
        <v>19064.432794999993</v>
      </c>
      <c r="Z18" s="211">
        <v>20213.339637999994</v>
      </c>
      <c r="AA18" s="211">
        <v>19236.580020000001</v>
      </c>
      <c r="AB18" s="211">
        <v>17179.662497999998</v>
      </c>
      <c r="AC18" s="185">
        <f t="shared" si="0"/>
        <v>266426.29913900001</v>
      </c>
      <c r="AD18" s="92"/>
      <c r="AE18" s="92"/>
      <c r="AF18" s="92"/>
      <c r="AG18" s="92"/>
      <c r="AH18" s="92"/>
      <c r="AI18" s="92"/>
    </row>
    <row r="19" spans="1:35" ht="12.75" customHeight="1" x14ac:dyDescent="0.2">
      <c r="A19" s="92">
        <v>2</v>
      </c>
      <c r="B19" s="42" t="s">
        <v>998</v>
      </c>
      <c r="C19" s="48">
        <v>8443.4865590000009</v>
      </c>
      <c r="D19" s="211">
        <v>10229.628879999998</v>
      </c>
      <c r="E19" s="211">
        <v>9936.6916240000028</v>
      </c>
      <c r="F19" s="211">
        <v>9325.368695000001</v>
      </c>
      <c r="G19" s="211">
        <v>10956.797972000004</v>
      </c>
      <c r="H19" s="48">
        <v>12676.083838</v>
      </c>
      <c r="I19" s="48">
        <v>13125.291443</v>
      </c>
      <c r="J19" s="48">
        <v>13848.408789999999</v>
      </c>
      <c r="K19" s="211">
        <v>14645.699367000001</v>
      </c>
      <c r="L19" s="48">
        <v>15728.969542999999</v>
      </c>
      <c r="M19" s="48">
        <v>16578.338587999999</v>
      </c>
      <c r="N19" s="48">
        <v>17980.303918000001</v>
      </c>
      <c r="O19" s="48">
        <v>18905.148703999999</v>
      </c>
      <c r="P19" s="48">
        <v>22891.478351999998</v>
      </c>
      <c r="Q19" s="48">
        <v>22927.009392</v>
      </c>
      <c r="R19" s="48">
        <v>21982.456699999999</v>
      </c>
      <c r="S19" s="48">
        <v>29206.599040000001</v>
      </c>
      <c r="T19" s="48">
        <v>29373.496448000002</v>
      </c>
      <c r="U19" s="30">
        <v>29112.864994</v>
      </c>
      <c r="V19" s="30">
        <v>26590.847516999998</v>
      </c>
      <c r="W19" s="30">
        <v>24064.302891999985</v>
      </c>
      <c r="X19" s="30">
        <v>22756.460780999994</v>
      </c>
      <c r="Y19" s="30">
        <v>23246.873325999994</v>
      </c>
      <c r="Z19" s="185">
        <v>23561.857552000001</v>
      </c>
      <c r="AA19" s="185">
        <v>22677.068764999993</v>
      </c>
      <c r="AB19" s="185">
        <v>23950.125772999992</v>
      </c>
      <c r="AC19" s="185">
        <f t="shared" si="0"/>
        <v>494721.659453</v>
      </c>
      <c r="AD19" s="92"/>
      <c r="AE19" s="92"/>
      <c r="AF19" s="92"/>
      <c r="AG19" s="92"/>
      <c r="AH19" s="92"/>
      <c r="AI19" s="92"/>
    </row>
    <row r="20" spans="1:35" ht="12.75" customHeight="1" x14ac:dyDescent="0.2">
      <c r="A20" s="92">
        <v>3</v>
      </c>
      <c r="B20" s="42" t="s">
        <v>29</v>
      </c>
      <c r="C20" s="48">
        <v>11685.950391</v>
      </c>
      <c r="D20" s="211">
        <v>11543.097891999996</v>
      </c>
      <c r="E20" s="211">
        <v>17276.023108999987</v>
      </c>
      <c r="F20" s="211">
        <v>14325.489855999998</v>
      </c>
      <c r="G20" s="211">
        <v>11867.406990000003</v>
      </c>
      <c r="H20" s="48">
        <v>11186.573802999999</v>
      </c>
      <c r="I20" s="48">
        <v>10358.880771</v>
      </c>
      <c r="J20" s="48">
        <v>12780.302528</v>
      </c>
      <c r="K20" s="211">
        <v>14456.293341999995</v>
      </c>
      <c r="L20" s="48">
        <v>16725.295506999999</v>
      </c>
      <c r="M20" s="48">
        <v>14296.498615</v>
      </c>
      <c r="N20" s="48">
        <v>17405.829776999999</v>
      </c>
      <c r="O20" s="48">
        <v>17730.410136999999</v>
      </c>
      <c r="P20" s="48">
        <v>16599.247595000001</v>
      </c>
      <c r="Q20" s="48">
        <v>14448.723834</v>
      </c>
      <c r="R20" s="48">
        <v>16983.124899999999</v>
      </c>
      <c r="S20" s="48">
        <v>16226.358365</v>
      </c>
      <c r="T20" s="48">
        <v>17199.845130000002</v>
      </c>
      <c r="U20" s="30">
        <v>21052.897119000001</v>
      </c>
      <c r="V20" s="30">
        <v>17584.080311000002</v>
      </c>
      <c r="W20" s="30">
        <v>15207.159913999996</v>
      </c>
      <c r="X20" s="30">
        <v>16554.330527999995</v>
      </c>
      <c r="Y20" s="30">
        <v>14854.864052000004</v>
      </c>
      <c r="Z20" s="185">
        <v>13590.810478000001</v>
      </c>
      <c r="AA20" s="185">
        <v>9651.4096559999998</v>
      </c>
      <c r="AB20" s="185">
        <v>6020.8713890000017</v>
      </c>
      <c r="AC20" s="185">
        <f t="shared" si="0"/>
        <v>377611.77598899999</v>
      </c>
      <c r="AD20" s="92"/>
      <c r="AE20" s="92"/>
      <c r="AF20" s="92"/>
      <c r="AG20" s="92"/>
      <c r="AH20" s="92"/>
      <c r="AI20" s="92"/>
    </row>
    <row r="21" spans="1:35" ht="12.75" customHeight="1" x14ac:dyDescent="0.2">
      <c r="A21" s="92">
        <v>4</v>
      </c>
      <c r="B21" s="42" t="s">
        <v>47</v>
      </c>
      <c r="C21" s="48">
        <v>1013.084394</v>
      </c>
      <c r="D21" s="211">
        <v>1030.0161029999995</v>
      </c>
      <c r="E21" s="211">
        <v>1146.6048150000006</v>
      </c>
      <c r="F21" s="211">
        <v>1173.8393509999999</v>
      </c>
      <c r="G21" s="211">
        <v>1191.2190780000003</v>
      </c>
      <c r="H21" s="48">
        <v>1102.7682500000001</v>
      </c>
      <c r="I21" s="48">
        <v>1040.6892210000001</v>
      </c>
      <c r="J21" s="48">
        <v>1364.1099850000001</v>
      </c>
      <c r="K21" s="211">
        <v>1867.441382</v>
      </c>
      <c r="L21" s="48">
        <v>2206.4208699999999</v>
      </c>
      <c r="M21" s="48">
        <v>3685.6149129999999</v>
      </c>
      <c r="N21" s="48">
        <v>4377.6970080000001</v>
      </c>
      <c r="O21" s="48">
        <v>5716.0387259999998</v>
      </c>
      <c r="P21" s="48">
        <v>8423.0303800000002</v>
      </c>
      <c r="Q21" s="48">
        <v>8131.7969579999999</v>
      </c>
      <c r="R21" s="48">
        <v>9345.3444999999992</v>
      </c>
      <c r="S21" s="48">
        <v>13873.575966</v>
      </c>
      <c r="T21" s="48">
        <v>11052.296251</v>
      </c>
      <c r="U21" s="30">
        <v>11536.095959</v>
      </c>
      <c r="V21" s="30">
        <v>12276.368974999999</v>
      </c>
      <c r="W21" s="30">
        <v>10727.883502000004</v>
      </c>
      <c r="X21" s="30">
        <v>9618.9867280000017</v>
      </c>
      <c r="Y21" s="30">
        <v>9684.2484079999995</v>
      </c>
      <c r="Z21" s="185">
        <v>9622.9829790000022</v>
      </c>
      <c r="AA21" s="185">
        <v>9078.9469360000021</v>
      </c>
      <c r="AB21" s="185">
        <v>12720.898639999999</v>
      </c>
      <c r="AC21" s="185">
        <f t="shared" si="0"/>
        <v>163008.00027799999</v>
      </c>
      <c r="AD21" s="92"/>
      <c r="AE21" s="92"/>
      <c r="AF21" s="92"/>
      <c r="AG21" s="92"/>
      <c r="AH21" s="92"/>
      <c r="AI21" s="92"/>
    </row>
    <row r="22" spans="1:35" ht="12.75" customHeight="1" x14ac:dyDescent="0.2">
      <c r="A22" s="92">
        <v>5</v>
      </c>
      <c r="B22" s="42" t="s">
        <v>46</v>
      </c>
      <c r="C22" s="48">
        <v>330.73230000000001</v>
      </c>
      <c r="D22" s="211">
        <v>340.9396230000001</v>
      </c>
      <c r="E22" s="211">
        <v>502.58025900000024</v>
      </c>
      <c r="F22" s="211">
        <v>525.35646899999983</v>
      </c>
      <c r="G22" s="211">
        <v>470.93032699999998</v>
      </c>
      <c r="H22" s="48">
        <v>677.980952</v>
      </c>
      <c r="I22" s="48">
        <v>781.06600500000002</v>
      </c>
      <c r="J22" s="48">
        <v>990.54184099999998</v>
      </c>
      <c r="K22" s="211">
        <v>1685.4271789999996</v>
      </c>
      <c r="L22" s="48">
        <v>2297.738014</v>
      </c>
      <c r="M22" s="48">
        <v>3394.7763089999999</v>
      </c>
      <c r="N22" s="48">
        <v>4106.6299179999996</v>
      </c>
      <c r="O22" s="48">
        <v>9455.9689280000002</v>
      </c>
      <c r="P22" s="48">
        <v>7403.1662889999998</v>
      </c>
      <c r="Q22" s="48">
        <v>3935.0135780000001</v>
      </c>
      <c r="R22" s="48">
        <v>6078.7721000000001</v>
      </c>
      <c r="S22" s="48">
        <v>7280.2184580000003</v>
      </c>
      <c r="T22" s="48">
        <v>8183.8027359999996</v>
      </c>
      <c r="U22" s="30">
        <v>11002.197716000001</v>
      </c>
      <c r="V22" s="30">
        <v>11000.476354</v>
      </c>
      <c r="W22" s="30">
        <v>7414.7053069999965</v>
      </c>
      <c r="X22" s="30">
        <v>6472.3170419999969</v>
      </c>
      <c r="Y22" s="30">
        <v>6788.5908470000013</v>
      </c>
      <c r="Z22" s="185">
        <v>6628.3198479999983</v>
      </c>
      <c r="AA22" s="185">
        <v>6234.5179000000007</v>
      </c>
      <c r="AB22" s="185">
        <v>6185.9064619999999</v>
      </c>
      <c r="AC22" s="185">
        <f t="shared" si="0"/>
        <v>120168.67276099999</v>
      </c>
      <c r="AD22" s="92"/>
      <c r="AE22" s="92"/>
      <c r="AF22" s="92"/>
      <c r="AG22" s="92"/>
      <c r="AH22" s="92"/>
      <c r="AI22" s="92"/>
    </row>
    <row r="23" spans="1:35" ht="12.75" customHeight="1" x14ac:dyDescent="0.2">
      <c r="B23" s="42" t="s">
        <v>19</v>
      </c>
      <c r="C23" s="48">
        <f>SUM(C9,C18:C22)</f>
        <v>25813.693432</v>
      </c>
      <c r="D23" s="211">
        <f t="shared" ref="D23:AB23" si="2">SUM(D9,D18:D22)</f>
        <v>27814.494637999993</v>
      </c>
      <c r="E23" s="211">
        <f t="shared" si="2"/>
        <v>34455.995383999987</v>
      </c>
      <c r="F23" s="211">
        <f t="shared" si="2"/>
        <v>31325.187892999998</v>
      </c>
      <c r="G23" s="211">
        <f t="shared" si="2"/>
        <v>30731.110799000005</v>
      </c>
      <c r="H23" s="211">
        <f t="shared" si="2"/>
        <v>32335.679691000001</v>
      </c>
      <c r="I23" s="211">
        <f t="shared" si="2"/>
        <v>32137.716216000001</v>
      </c>
      <c r="J23" s="211">
        <f t="shared" si="2"/>
        <v>38200.296108000002</v>
      </c>
      <c r="K23" s="211">
        <f t="shared" si="2"/>
        <v>44192.589773999993</v>
      </c>
      <c r="L23" s="211">
        <f t="shared" si="2"/>
        <v>50780.203605000002</v>
      </c>
      <c r="M23" s="211">
        <f t="shared" si="2"/>
        <v>59433.776225999994</v>
      </c>
      <c r="N23" s="211">
        <f t="shared" si="2"/>
        <v>70253.677781000006</v>
      </c>
      <c r="O23" s="211">
        <f t="shared" si="2"/>
        <v>84371.494657999996</v>
      </c>
      <c r="P23" s="211">
        <f t="shared" si="2"/>
        <v>93866.880571000002</v>
      </c>
      <c r="Q23" s="211">
        <f t="shared" si="2"/>
        <v>86905.868545999998</v>
      </c>
      <c r="R23" s="211">
        <f t="shared" si="2"/>
        <v>98917.973238999984</v>
      </c>
      <c r="S23" s="211">
        <f t="shared" si="2"/>
        <v>129238.91816000002</v>
      </c>
      <c r="T23" s="211">
        <f t="shared" si="2"/>
        <v>129836.207568</v>
      </c>
      <c r="U23" s="211">
        <f t="shared" si="2"/>
        <v>138966.635201</v>
      </c>
      <c r="V23" s="211">
        <f t="shared" si="2"/>
        <v>137329.24214700001</v>
      </c>
      <c r="W23" s="211">
        <f t="shared" si="2"/>
        <v>132071.15809099996</v>
      </c>
      <c r="X23" s="211">
        <f t="shared" si="2"/>
        <v>123653.140464</v>
      </c>
      <c r="Y23" s="211">
        <f t="shared" si="2"/>
        <v>125763.40823700001</v>
      </c>
      <c r="Z23" s="211">
        <f t="shared" si="2"/>
        <v>130271.383938</v>
      </c>
      <c r="AA23" s="211">
        <f t="shared" si="2"/>
        <v>118861.653867</v>
      </c>
      <c r="AB23" s="211">
        <f t="shared" si="2"/>
        <v>124920.693525</v>
      </c>
      <c r="AC23" s="185">
        <f>SUM(C23:AB23)</f>
        <v>2132449.0797589999</v>
      </c>
      <c r="AD23" s="92"/>
      <c r="AE23" s="92"/>
      <c r="AF23" s="92"/>
      <c r="AG23" s="92"/>
      <c r="AH23" s="92"/>
      <c r="AI23" s="92"/>
    </row>
    <row r="24" spans="1:35" ht="12.75" customHeight="1" x14ac:dyDescent="0.2">
      <c r="B24" s="42" t="s">
        <v>20</v>
      </c>
      <c r="C24" s="48">
        <f>C25-C23</f>
        <v>9587.7486199999839</v>
      </c>
      <c r="D24" s="211">
        <f t="shared" ref="D24:AB24" si="3">D25-D23</f>
        <v>10039.920404</v>
      </c>
      <c r="E24" s="211">
        <f t="shared" si="3"/>
        <v>12125.328728000022</v>
      </c>
      <c r="F24" s="211">
        <f t="shared" si="3"/>
        <v>12730.303392999998</v>
      </c>
      <c r="G24" s="211">
        <f t="shared" si="3"/>
        <v>14580.562496999988</v>
      </c>
      <c r="H24" s="211">
        <f t="shared" si="3"/>
        <v>16948.320400500012</v>
      </c>
      <c r="I24" s="211">
        <f t="shared" si="3"/>
        <v>17712.203769000022</v>
      </c>
      <c r="J24" s="211">
        <f t="shared" si="3"/>
        <v>24535.541803000015</v>
      </c>
      <c r="K24" s="211">
        <f t="shared" si="3"/>
        <v>30802.749388000055</v>
      </c>
      <c r="L24" s="211">
        <f t="shared" si="3"/>
        <v>37638.153316000054</v>
      </c>
      <c r="M24" s="211">
        <f t="shared" si="3"/>
        <v>47750.149860999962</v>
      </c>
      <c r="N24" s="211">
        <f t="shared" si="3"/>
        <v>65292.707691000047</v>
      </c>
      <c r="O24" s="211">
        <f t="shared" si="3"/>
        <v>80769.17633100001</v>
      </c>
      <c r="P24" s="211">
        <f t="shared" si="3"/>
        <v>106404.90225599999</v>
      </c>
      <c r="Q24" s="211">
        <f t="shared" si="3"/>
        <v>93595.181101000009</v>
      </c>
      <c r="R24" s="211">
        <f t="shared" si="3"/>
        <v>108690.66051400002</v>
      </c>
      <c r="S24" s="211">
        <f t="shared" si="3"/>
        <v>145231.03937200003</v>
      </c>
      <c r="T24" s="211">
        <f t="shared" si="3"/>
        <v>149510.16704099998</v>
      </c>
      <c r="U24" s="211">
        <f t="shared" si="3"/>
        <v>170307.96901199999</v>
      </c>
      <c r="V24" s="211">
        <f t="shared" si="3"/>
        <v>185033.36214300009</v>
      </c>
      <c r="W24" s="211">
        <f t="shared" si="3"/>
        <v>185070.054087</v>
      </c>
      <c r="X24" s="211">
        <f t="shared" si="3"/>
        <v>175494.14731300011</v>
      </c>
      <c r="Y24" s="211">
        <f t="shared" si="3"/>
        <v>183684.40948699997</v>
      </c>
      <c r="Z24" s="211">
        <f t="shared" si="3"/>
        <v>181726.91164200008</v>
      </c>
      <c r="AA24" s="211">
        <f t="shared" si="3"/>
        <v>188119.18174100004</v>
      </c>
      <c r="AB24" s="211">
        <f t="shared" si="3"/>
        <v>195610.92539199989</v>
      </c>
      <c r="AC24" s="185">
        <f t="shared" si="0"/>
        <v>2448991.7773025003</v>
      </c>
      <c r="AD24" s="92"/>
      <c r="AE24" s="92"/>
      <c r="AF24" s="92"/>
      <c r="AG24" s="92"/>
      <c r="AH24" s="92"/>
      <c r="AI24" s="92"/>
    </row>
    <row r="25" spans="1:35" ht="12.75" customHeight="1" x14ac:dyDescent="0.2">
      <c r="B25" s="42" t="s">
        <v>11</v>
      </c>
      <c r="C25" s="48">
        <v>35401.442051999984</v>
      </c>
      <c r="D25" s="211">
        <v>37854.415041999993</v>
      </c>
      <c r="E25" s="211">
        <v>46581.324112000009</v>
      </c>
      <c r="F25" s="211">
        <v>44055.491285999997</v>
      </c>
      <c r="G25" s="211">
        <v>45311.673295999994</v>
      </c>
      <c r="H25" s="48">
        <v>49284.000091500013</v>
      </c>
      <c r="I25" s="48">
        <v>49849.919985000022</v>
      </c>
      <c r="J25" s="48">
        <v>62735.837911000017</v>
      </c>
      <c r="K25" s="211">
        <v>74995.339162000048</v>
      </c>
      <c r="L25" s="48">
        <v>88418.356921000057</v>
      </c>
      <c r="M25" s="48">
        <v>107183.92608699996</v>
      </c>
      <c r="N25" s="48">
        <v>135546.38547200005</v>
      </c>
      <c r="O25" s="48">
        <v>165140.67098900001</v>
      </c>
      <c r="P25" s="30">
        <v>200271.78282699999</v>
      </c>
      <c r="Q25" s="30">
        <v>180501.04964700001</v>
      </c>
      <c r="R25" s="30">
        <v>207608.633753</v>
      </c>
      <c r="S25" s="30">
        <v>274469.95753200003</v>
      </c>
      <c r="T25" s="30">
        <v>279346.37460899999</v>
      </c>
      <c r="U25" s="30">
        <v>309274.60421299998</v>
      </c>
      <c r="V25" s="30">
        <v>322362.6042900001</v>
      </c>
      <c r="W25" s="30">
        <v>317141.21217799996</v>
      </c>
      <c r="X25" s="30">
        <v>299147.28777700011</v>
      </c>
      <c r="Y25" s="30">
        <v>309447.81772399996</v>
      </c>
      <c r="Z25" s="185">
        <v>311998.29558000009</v>
      </c>
      <c r="AA25" s="185">
        <v>306980.83560800005</v>
      </c>
      <c r="AB25" s="185">
        <v>320531.6189169999</v>
      </c>
      <c r="AC25" s="185">
        <f t="shared" si="0"/>
        <v>4581440.8570614997</v>
      </c>
      <c r="AD25" s="92"/>
      <c r="AE25" s="92"/>
      <c r="AF25" s="92"/>
      <c r="AG25" s="92"/>
      <c r="AH25" s="92"/>
      <c r="AI25" s="92"/>
    </row>
    <row r="26" spans="1:35" ht="12.75" customHeight="1" x14ac:dyDescent="0.2">
      <c r="B26" s="42"/>
      <c r="C26" s="272"/>
      <c r="D26" s="272"/>
      <c r="E26" s="272"/>
      <c r="F26" s="272"/>
      <c r="G26" s="272"/>
      <c r="H26" s="272"/>
      <c r="I26" s="272"/>
      <c r="J26" s="272"/>
      <c r="K26" s="272"/>
      <c r="L26" s="272"/>
      <c r="M26" s="272"/>
      <c r="N26" s="272"/>
      <c r="O26" s="272"/>
      <c r="P26" s="272"/>
      <c r="Q26" s="272"/>
      <c r="R26" s="272"/>
      <c r="S26" s="272"/>
      <c r="T26" s="272"/>
      <c r="U26" s="272"/>
      <c r="V26" s="272"/>
      <c r="W26" s="272"/>
      <c r="X26" s="272"/>
      <c r="Y26" s="272"/>
      <c r="Z26" s="272"/>
      <c r="AA26" s="272"/>
      <c r="AB26" s="272"/>
      <c r="AC26" s="272"/>
      <c r="AD26" s="92"/>
      <c r="AE26" s="92"/>
      <c r="AF26" s="92"/>
      <c r="AG26" s="92"/>
      <c r="AH26" s="92"/>
      <c r="AI26" s="92"/>
    </row>
    <row r="27" spans="1:35" ht="12.75" customHeight="1" x14ac:dyDescent="0.2">
      <c r="B27" s="45"/>
      <c r="C27" s="269" t="s">
        <v>15</v>
      </c>
      <c r="D27" s="269"/>
      <c r="E27" s="269"/>
      <c r="F27" s="269"/>
      <c r="G27" s="269"/>
      <c r="H27" s="269"/>
      <c r="I27" s="269"/>
      <c r="J27" s="269"/>
      <c r="K27" s="269"/>
      <c r="L27" s="269"/>
      <c r="M27" s="269"/>
      <c r="N27" s="269"/>
      <c r="O27" s="269"/>
      <c r="P27" s="269"/>
      <c r="Q27" s="269"/>
      <c r="R27" s="269"/>
      <c r="S27" s="269"/>
      <c r="T27" s="269"/>
      <c r="U27" s="269"/>
      <c r="V27" s="269"/>
      <c r="W27" s="269"/>
      <c r="X27" s="269"/>
      <c r="Y27" s="269"/>
      <c r="Z27" s="269"/>
      <c r="AA27" s="269"/>
      <c r="AB27" s="269"/>
      <c r="AC27" s="269"/>
      <c r="AD27" s="92"/>
      <c r="AE27" s="92"/>
      <c r="AF27" s="92"/>
      <c r="AG27" s="92"/>
      <c r="AH27" s="92"/>
      <c r="AI27" s="92"/>
    </row>
    <row r="28" spans="1:35" ht="12.75" customHeight="1" x14ac:dyDescent="0.2">
      <c r="B28" s="42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92"/>
      <c r="AE28" s="92"/>
      <c r="AF28" s="92"/>
      <c r="AG28" s="92"/>
      <c r="AH28" s="92"/>
      <c r="AI28" s="92"/>
    </row>
    <row r="29" spans="1:35" ht="12.75" customHeight="1" x14ac:dyDescent="0.2">
      <c r="A29" s="92">
        <v>1</v>
      </c>
      <c r="B29" s="42" t="s">
        <v>39</v>
      </c>
      <c r="C29" s="95">
        <f>C9/C$25*100</f>
        <v>9.4875806727490346</v>
      </c>
      <c r="D29" s="95">
        <f t="shared" ref="D29:AC39" si="4">D9/D$25*100</f>
        <v>10.056183068147808</v>
      </c>
      <c r="E29" s="95">
        <f t="shared" si="4"/>
        <v>9.0529996696973232</v>
      </c>
      <c r="F29" s="95">
        <f t="shared" si="4"/>
        <v>9.9754270800665452</v>
      </c>
      <c r="G29" s="95">
        <f t="shared" si="4"/>
        <v>10.209503087162259</v>
      </c>
      <c r="H29" s="95">
        <f t="shared" si="4"/>
        <v>9.1660535175981241</v>
      </c>
      <c r="I29" s="95">
        <f t="shared" si="4"/>
        <v>9.0419132154199744</v>
      </c>
      <c r="J29" s="95">
        <f t="shared" si="4"/>
        <v>10.044094356305948</v>
      </c>
      <c r="K29" s="95">
        <f t="shared" si="4"/>
        <v>11.305029680158981</v>
      </c>
      <c r="L29" s="95">
        <f t="shared" si="4"/>
        <v>10.445515843787904</v>
      </c>
      <c r="M29" s="95">
        <f t="shared" si="4"/>
        <v>15.506675924997559</v>
      </c>
      <c r="N29" s="95">
        <f t="shared" si="4"/>
        <v>14.197110960199808</v>
      </c>
      <c r="O29" s="95">
        <f t="shared" si="4"/>
        <v>13.835656707197174</v>
      </c>
      <c r="P29" s="95">
        <f t="shared" si="4"/>
        <v>14.042216419620651</v>
      </c>
      <c r="Q29" s="95">
        <f t="shared" si="4"/>
        <v>16.177623385075606</v>
      </c>
      <c r="R29" s="95">
        <f t="shared" si="4"/>
        <v>14.907293324236706</v>
      </c>
      <c r="S29" s="95">
        <f t="shared" si="4"/>
        <v>15.885366604801066</v>
      </c>
      <c r="T29" s="95">
        <f t="shared" si="4"/>
        <v>15.782195150271194</v>
      </c>
      <c r="U29" s="95">
        <f t="shared" si="4"/>
        <v>15.129685997358441</v>
      </c>
      <c r="V29" s="95">
        <f t="shared" si="4"/>
        <v>15.334311463909902</v>
      </c>
      <c r="W29" s="95">
        <f t="shared" si="4"/>
        <v>17.332885044958289</v>
      </c>
      <c r="X29" s="95">
        <f t="shared" si="4"/>
        <v>17.24169550467359</v>
      </c>
      <c r="Y29" s="95">
        <f t="shared" si="4"/>
        <v>16.844325868050021</v>
      </c>
      <c r="Z29" s="95">
        <f t="shared" si="4"/>
        <v>18.158456070306709</v>
      </c>
      <c r="AA29" s="95">
        <f t="shared" si="4"/>
        <v>16.933672907314641</v>
      </c>
      <c r="AB29" s="95">
        <f t="shared" si="4"/>
        <v>18.364250292025744</v>
      </c>
      <c r="AC29" s="95">
        <f t="shared" si="4"/>
        <v>15.508498184449273</v>
      </c>
      <c r="AD29" s="92"/>
      <c r="AE29" s="92"/>
      <c r="AF29" s="92"/>
      <c r="AG29" s="92"/>
      <c r="AH29" s="92"/>
      <c r="AI29" s="92"/>
    </row>
    <row r="30" spans="1:35" ht="12.75" customHeight="1" x14ac:dyDescent="0.2">
      <c r="B30" s="42" t="s">
        <v>999</v>
      </c>
      <c r="C30" s="95">
        <f t="shared" ref="C30:R45" si="5">C10/C$25*100</f>
        <v>8.3188755296300834E-2</v>
      </c>
      <c r="D30" s="95">
        <f t="shared" si="5"/>
        <v>0.10062223642272282</v>
      </c>
      <c r="E30" s="95">
        <f t="shared" si="5"/>
        <v>0.14278985251702028</v>
      </c>
      <c r="F30" s="95">
        <f t="shared" si="5"/>
        <v>0.19453331582125533</v>
      </c>
      <c r="G30" s="95">
        <f t="shared" si="5"/>
        <v>0.34637048156386407</v>
      </c>
      <c r="H30" s="95">
        <f t="shared" si="5"/>
        <v>0.69447268355766045</v>
      </c>
      <c r="I30" s="95">
        <f t="shared" si="5"/>
        <v>0.95622580566515158</v>
      </c>
      <c r="J30" s="95">
        <f t="shared" si="5"/>
        <v>1.4867998038429826</v>
      </c>
      <c r="K30" s="95">
        <f t="shared" si="5"/>
        <v>1.1956365235752431</v>
      </c>
      <c r="L30" s="95">
        <f t="shared" si="5"/>
        <v>1.3109388902528929</v>
      </c>
      <c r="M30" s="95">
        <f t="shared" si="5"/>
        <v>0.71079956184997817</v>
      </c>
      <c r="N30" s="95">
        <f t="shared" si="5"/>
        <v>1.2374019795212261</v>
      </c>
      <c r="O30" s="95">
        <f t="shared" si="5"/>
        <v>1.1165399607240423</v>
      </c>
      <c r="P30" s="95">
        <f t="shared" si="5"/>
        <v>0.78284874976837227</v>
      </c>
      <c r="Q30" s="95">
        <f t="shared" si="5"/>
        <v>0.59202983256322639</v>
      </c>
      <c r="R30" s="95">
        <f t="shared" si="5"/>
        <v>0.77240801791887315</v>
      </c>
      <c r="S30" s="95">
        <f t="shared" si="4"/>
        <v>0.87182139587026286</v>
      </c>
      <c r="T30" s="95">
        <f t="shared" si="4"/>
        <v>0.96730765336839419</v>
      </c>
      <c r="U30" s="95">
        <f t="shared" si="4"/>
        <v>1.0040757888615122</v>
      </c>
      <c r="V30" s="95">
        <f t="shared" si="4"/>
        <v>1.1802639702517208</v>
      </c>
      <c r="W30" s="95">
        <f t="shared" si="4"/>
        <v>1.1737521205256418</v>
      </c>
      <c r="X30" s="95">
        <f t="shared" si="4"/>
        <v>1.1039705348964599</v>
      </c>
      <c r="Y30" s="95">
        <f t="shared" si="4"/>
        <v>1.1147362848997933</v>
      </c>
      <c r="Z30" s="95">
        <f t="shared" si="4"/>
        <v>1.259398370653112</v>
      </c>
      <c r="AA30" s="95">
        <f t="shared" si="4"/>
        <v>1.2569805780734025</v>
      </c>
      <c r="AB30" s="95">
        <f t="shared" si="4"/>
        <v>1.123805882605535</v>
      </c>
      <c r="AC30" s="95">
        <f t="shared" si="4"/>
        <v>1.0166434906435544</v>
      </c>
      <c r="AD30" s="92"/>
      <c r="AE30" s="92"/>
      <c r="AF30" s="92"/>
      <c r="AG30" s="92"/>
      <c r="AH30" s="92"/>
      <c r="AI30" s="92"/>
    </row>
    <row r="31" spans="1:35" ht="12.75" customHeight="1" x14ac:dyDescent="0.2">
      <c r="B31" s="42" t="s">
        <v>991</v>
      </c>
      <c r="C31" s="95">
        <f t="shared" si="5"/>
        <v>3.4875296836396813E-2</v>
      </c>
      <c r="D31" s="95">
        <f t="shared" si="4"/>
        <v>1.9572528044032748E-2</v>
      </c>
      <c r="E31" s="95">
        <f t="shared" si="4"/>
        <v>1.3405711664583861E-2</v>
      </c>
      <c r="F31" s="95">
        <f t="shared" si="4"/>
        <v>2.7137502388491698E-2</v>
      </c>
      <c r="G31" s="95">
        <f t="shared" si="4"/>
        <v>3.1980942097053926E-2</v>
      </c>
      <c r="H31" s="95">
        <f t="shared" si="4"/>
        <v>2.8267691287507224E-2</v>
      </c>
      <c r="I31" s="95">
        <f t="shared" si="4"/>
        <v>2.8570266520559183E-2</v>
      </c>
      <c r="J31" s="95">
        <f t="shared" si="4"/>
        <v>2.6154938782005095E-2</v>
      </c>
      <c r="K31" s="95">
        <f t="shared" si="4"/>
        <v>2.0311083555600747E-2</v>
      </c>
      <c r="L31" s="95">
        <f t="shared" si="4"/>
        <v>3.5683809447160604E-2</v>
      </c>
      <c r="M31" s="95">
        <f t="shared" si="4"/>
        <v>3.6353408969524548E-2</v>
      </c>
      <c r="N31" s="95">
        <f t="shared" si="4"/>
        <v>3.6324742875693213E-2</v>
      </c>
      <c r="O31" s="95">
        <f t="shared" si="4"/>
        <v>3.111061114885634E-2</v>
      </c>
      <c r="P31" s="95">
        <f t="shared" si="4"/>
        <v>2.9717203372284728E-2</v>
      </c>
      <c r="Q31" s="95">
        <f t="shared" si="4"/>
        <v>2.7612606185655149E-2</v>
      </c>
      <c r="R31" s="95">
        <f t="shared" si="4"/>
        <v>4.2508052485425475E-2</v>
      </c>
      <c r="S31" s="95">
        <f t="shared" si="4"/>
        <v>3.9595204144457059E-2</v>
      </c>
      <c r="T31" s="95">
        <f t="shared" si="4"/>
        <v>3.6763304032044274E-2</v>
      </c>
      <c r="U31" s="95">
        <f t="shared" si="4"/>
        <v>3.0769782485748607E-2</v>
      </c>
      <c r="V31" s="95">
        <f t="shared" si="4"/>
        <v>2.8143350311931423E-2</v>
      </c>
      <c r="W31" s="95">
        <f t="shared" si="4"/>
        <v>3.27301958919613E-2</v>
      </c>
      <c r="X31" s="95">
        <f t="shared" si="4"/>
        <v>3.7646495088383233E-2</v>
      </c>
      <c r="Y31" s="95">
        <f t="shared" si="4"/>
        <v>4.2191610514587266E-2</v>
      </c>
      <c r="Z31" s="95">
        <f t="shared" si="4"/>
        <v>4.6101693194384348E-2</v>
      </c>
      <c r="AA31" s="95">
        <f t="shared" si="4"/>
        <v>4.8273963326242911E-2</v>
      </c>
      <c r="AB31" s="95">
        <f t="shared" si="4"/>
        <v>5.5445498512900163E-2</v>
      </c>
      <c r="AC31" s="95">
        <f t="shared" si="4"/>
        <v>3.6996805958707746E-2</v>
      </c>
      <c r="AD31" s="92"/>
      <c r="AE31" s="92"/>
      <c r="AF31" s="92"/>
      <c r="AG31" s="92"/>
      <c r="AH31" s="92"/>
      <c r="AI31" s="92"/>
    </row>
    <row r="32" spans="1:35" ht="12.75" customHeight="1" x14ac:dyDescent="0.2">
      <c r="B32" s="42" t="s">
        <v>992</v>
      </c>
      <c r="C32" s="95">
        <f t="shared" si="5"/>
        <v>7.7007306538406567E-2</v>
      </c>
      <c r="D32" s="95">
        <f t="shared" si="4"/>
        <v>4.9644795670859498E-2</v>
      </c>
      <c r="E32" s="95">
        <f t="shared" si="4"/>
        <v>4.9247651150582626E-2</v>
      </c>
      <c r="F32" s="95">
        <f t="shared" si="4"/>
        <v>6.21495464033128E-2</v>
      </c>
      <c r="G32" s="95">
        <f t="shared" si="4"/>
        <v>7.3433845143249993E-2</v>
      </c>
      <c r="H32" s="95">
        <f t="shared" si="4"/>
        <v>8.0881409638003207E-2</v>
      </c>
      <c r="I32" s="95">
        <f t="shared" si="4"/>
        <v>0.11980829060101045</v>
      </c>
      <c r="J32" s="95">
        <f t="shared" si="4"/>
        <v>0.14202617509692511</v>
      </c>
      <c r="K32" s="95">
        <f t="shared" si="4"/>
        <v>0.12908223908540062</v>
      </c>
      <c r="L32" s="95">
        <f t="shared" si="4"/>
        <v>0.1495598172200284</v>
      </c>
      <c r="M32" s="95">
        <f t="shared" si="4"/>
        <v>9.3370044981155184E-2</v>
      </c>
      <c r="N32" s="95">
        <f t="shared" si="4"/>
        <v>8.9339642350710319E-2</v>
      </c>
      <c r="O32" s="95">
        <f t="shared" si="4"/>
        <v>8.9174978591318205E-2</v>
      </c>
      <c r="P32" s="95">
        <f t="shared" si="4"/>
        <v>6.4652471342829546E-2</v>
      </c>
      <c r="Q32" s="95">
        <f t="shared" si="4"/>
        <v>4.9686492225609391E-2</v>
      </c>
      <c r="R32" s="95">
        <f t="shared" si="4"/>
        <v>6.2655717948011544E-2</v>
      </c>
      <c r="S32" s="95">
        <f t="shared" si="4"/>
        <v>5.5279096249472276E-2</v>
      </c>
      <c r="T32" s="95">
        <f t="shared" si="4"/>
        <v>5.8373951417211745E-2</v>
      </c>
      <c r="U32" s="95">
        <f t="shared" si="4"/>
        <v>5.1017260664355496E-2</v>
      </c>
      <c r="V32" s="95">
        <f t="shared" si="4"/>
        <v>5.1500921257804241E-2</v>
      </c>
      <c r="W32" s="95">
        <f t="shared" si="4"/>
        <v>6.2930884834981035E-2</v>
      </c>
      <c r="X32" s="95">
        <f t="shared" si="4"/>
        <v>6.7747207238955887E-2</v>
      </c>
      <c r="Y32" s="95">
        <f t="shared" si="4"/>
        <v>6.4679788169815511E-2</v>
      </c>
      <c r="Z32" s="95">
        <f t="shared" si="4"/>
        <v>6.4956360297819274E-2</v>
      </c>
      <c r="AA32" s="95">
        <f t="shared" si="4"/>
        <v>6.4348609126937989E-2</v>
      </c>
      <c r="AB32" s="95">
        <f t="shared" si="4"/>
        <v>5.7279281719642722E-2</v>
      </c>
      <c r="AC32" s="95">
        <f t="shared" si="4"/>
        <v>6.7442727329711835E-2</v>
      </c>
      <c r="AD32" s="92"/>
      <c r="AE32" s="92"/>
      <c r="AF32" s="92"/>
      <c r="AG32" s="92"/>
      <c r="AH32" s="92"/>
      <c r="AI32" s="92"/>
    </row>
    <row r="33" spans="1:35" ht="12.75" customHeight="1" x14ac:dyDescent="0.2">
      <c r="B33" s="42" t="s">
        <v>993</v>
      </c>
      <c r="C33" s="95">
        <f t="shared" si="5"/>
        <v>7.110645369480896E-2</v>
      </c>
      <c r="D33" s="95">
        <f t="shared" si="4"/>
        <v>8.1156565134910291E-2</v>
      </c>
      <c r="E33" s="95">
        <f t="shared" si="4"/>
        <v>9.3402984628321528E-2</v>
      </c>
      <c r="F33" s="95">
        <f t="shared" si="4"/>
        <v>0.12354801277019634</v>
      </c>
      <c r="G33" s="95">
        <f t="shared" si="4"/>
        <v>0.12839200534475889</v>
      </c>
      <c r="H33" s="95">
        <f t="shared" si="4"/>
        <v>0.17100085188607703</v>
      </c>
      <c r="I33" s="95">
        <f t="shared" si="4"/>
        <v>0.18777102957871469</v>
      </c>
      <c r="J33" s="95">
        <f t="shared" si="4"/>
        <v>0.26068199046294227</v>
      </c>
      <c r="K33" s="95">
        <f t="shared" si="4"/>
        <v>0.21308381798874743</v>
      </c>
      <c r="L33" s="95">
        <f t="shared" si="4"/>
        <v>0.25011938323802391</v>
      </c>
      <c r="M33" s="95">
        <f t="shared" si="4"/>
        <v>0.19494103792242265</v>
      </c>
      <c r="N33" s="95">
        <f t="shared" si="4"/>
        <v>0.2246137836430111</v>
      </c>
      <c r="O33" s="95">
        <f t="shared" si="4"/>
        <v>0.19747737613450927</v>
      </c>
      <c r="P33" s="95">
        <f t="shared" si="4"/>
        <v>0.16295773493059523</v>
      </c>
      <c r="Q33" s="95">
        <f t="shared" si="4"/>
        <v>0.12292176329939013</v>
      </c>
      <c r="R33" s="95">
        <f t="shared" si="4"/>
        <v>0.14571525640880462</v>
      </c>
      <c r="S33" s="95">
        <f t="shared" si="4"/>
        <v>0.13650987830109487</v>
      </c>
      <c r="T33" s="95">
        <f t="shared" si="4"/>
        <v>0.13302139307163507</v>
      </c>
      <c r="U33" s="95">
        <f t="shared" si="4"/>
        <v>0.12859794971270463</v>
      </c>
      <c r="V33" s="95">
        <f t="shared" si="4"/>
        <v>0.14438918900818634</v>
      </c>
      <c r="W33" s="95">
        <f t="shared" si="4"/>
        <v>0.16630854040627521</v>
      </c>
      <c r="X33" s="95">
        <f t="shared" si="4"/>
        <v>0.15642764989694094</v>
      </c>
      <c r="Y33" s="95">
        <f t="shared" si="4"/>
        <v>0.1612369951967198</v>
      </c>
      <c r="Z33" s="95">
        <f t="shared" si="4"/>
        <v>0.19463522064154726</v>
      </c>
      <c r="AA33" s="95">
        <f t="shared" si="4"/>
        <v>0.19233797244397524</v>
      </c>
      <c r="AB33" s="95">
        <f t="shared" si="4"/>
        <v>0.16839529929175825</v>
      </c>
      <c r="AC33" s="95">
        <f t="shared" si="4"/>
        <v>0.16295929931066622</v>
      </c>
      <c r="AD33" s="92"/>
      <c r="AE33" s="92"/>
      <c r="AF33" s="92"/>
      <c r="AG33" s="92"/>
      <c r="AH33" s="92"/>
      <c r="AI33" s="92"/>
    </row>
    <row r="34" spans="1:35" ht="12.75" customHeight="1" x14ac:dyDescent="0.2">
      <c r="B34" s="42" t="s">
        <v>994</v>
      </c>
      <c r="C34" s="95">
        <f t="shared" si="5"/>
        <v>6.0884847482596594E-2</v>
      </c>
      <c r="D34" s="95">
        <f t="shared" si="4"/>
        <v>5.05553420354449E-2</v>
      </c>
      <c r="E34" s="95">
        <f t="shared" si="4"/>
        <v>6.2981794870107993E-2</v>
      </c>
      <c r="F34" s="95">
        <f t="shared" si="4"/>
        <v>0.10071169269675047</v>
      </c>
      <c r="G34" s="95">
        <f t="shared" si="4"/>
        <v>0.1003327987978173</v>
      </c>
      <c r="H34" s="95">
        <f t="shared" si="4"/>
        <v>9.4482558058494537E-2</v>
      </c>
      <c r="I34" s="95">
        <f t="shared" si="4"/>
        <v>8.9383964935966953E-2</v>
      </c>
      <c r="J34" s="95">
        <f t="shared" si="4"/>
        <v>5.4971697435403352E-2</v>
      </c>
      <c r="K34" s="95">
        <f t="shared" si="4"/>
        <v>5.1674533955086498E-2</v>
      </c>
      <c r="L34" s="95">
        <f t="shared" si="4"/>
        <v>6.4629421977448864E-2</v>
      </c>
      <c r="M34" s="95">
        <f t="shared" si="4"/>
        <v>4.4838128956939727E-2</v>
      </c>
      <c r="N34" s="95">
        <f t="shared" si="4"/>
        <v>6.2137676122244162E-2</v>
      </c>
      <c r="O34" s="95">
        <f t="shared" si="4"/>
        <v>5.199901725342989E-2</v>
      </c>
      <c r="P34" s="95">
        <f t="shared" si="4"/>
        <v>2.8283736330909318E-2</v>
      </c>
      <c r="Q34" s="95">
        <f t="shared" si="4"/>
        <v>2.3308951987969378E-2</v>
      </c>
      <c r="R34" s="95">
        <f t="shared" si="4"/>
        <v>3.0755931410813654E-2</v>
      </c>
      <c r="S34" s="95">
        <f t="shared" si="4"/>
        <v>2.9046046320280888E-2</v>
      </c>
      <c r="T34" s="95">
        <f t="shared" si="4"/>
        <v>0.10440636160330659</v>
      </c>
      <c r="U34" s="95">
        <f t="shared" si="4"/>
        <v>5.1353783607339595E-2</v>
      </c>
      <c r="V34" s="95">
        <f t="shared" si="4"/>
        <v>2.4085789408175642E-2</v>
      </c>
      <c r="W34" s="95">
        <f t="shared" si="4"/>
        <v>3.1547254711206028E-2</v>
      </c>
      <c r="X34" s="95">
        <f t="shared" si="4"/>
        <v>3.2387813615152944E-2</v>
      </c>
      <c r="Y34" s="95">
        <f t="shared" si="4"/>
        <v>3.2910664146558452E-2</v>
      </c>
      <c r="Z34" s="95">
        <f t="shared" si="4"/>
        <v>3.3446901626820735E-2</v>
      </c>
      <c r="AA34" s="95">
        <f t="shared" si="4"/>
        <v>3.6029002520937062E-2</v>
      </c>
      <c r="AB34" s="95">
        <f t="shared" si="4"/>
        <v>3.6969916852628841E-2</v>
      </c>
      <c r="AC34" s="95">
        <f t="shared" si="4"/>
        <v>4.3701829631042723E-2</v>
      </c>
      <c r="AD34" s="92"/>
      <c r="AE34" s="92"/>
      <c r="AF34" s="92"/>
      <c r="AG34" s="92"/>
      <c r="AH34" s="92"/>
      <c r="AI34" s="92"/>
    </row>
    <row r="35" spans="1:35" ht="12.75" customHeight="1" x14ac:dyDescent="0.2">
      <c r="B35" s="42" t="s">
        <v>995</v>
      </c>
      <c r="C35" s="95">
        <f t="shared" si="5"/>
        <v>9.7762938439522572E-3</v>
      </c>
      <c r="D35" s="95">
        <f t="shared" si="4"/>
        <v>1.5002424403333093E-2</v>
      </c>
      <c r="E35" s="95">
        <f t="shared" si="4"/>
        <v>2.4579694154830672E-2</v>
      </c>
      <c r="F35" s="95">
        <f t="shared" si="4"/>
        <v>3.5905160828445297E-2</v>
      </c>
      <c r="G35" s="95">
        <f t="shared" si="4"/>
        <v>2.8274903723608462E-2</v>
      </c>
      <c r="H35" s="95">
        <f t="shared" si="4"/>
        <v>6.8947349924748727E-2</v>
      </c>
      <c r="I35" s="95">
        <f t="shared" si="4"/>
        <v>5.2519869656516942E-2</v>
      </c>
      <c r="J35" s="95">
        <f t="shared" si="4"/>
        <v>6.1279725082398595E-2</v>
      </c>
      <c r="K35" s="95">
        <f t="shared" si="4"/>
        <v>6.5943403353602603E-2</v>
      </c>
      <c r="L35" s="95">
        <f t="shared" si="4"/>
        <v>8.5041952393645023E-2</v>
      </c>
      <c r="M35" s="95">
        <f t="shared" si="4"/>
        <v>7.1619292931751025E-2</v>
      </c>
      <c r="N35" s="95">
        <f t="shared" si="4"/>
        <v>7.2169152028186925E-2</v>
      </c>
      <c r="O35" s="95">
        <f t="shared" si="4"/>
        <v>6.9416228790565943E-2</v>
      </c>
      <c r="P35" s="95">
        <f t="shared" si="4"/>
        <v>6.0327786717895793E-2</v>
      </c>
      <c r="Q35" s="95">
        <f t="shared" si="4"/>
        <v>6.7582171537819341E-2</v>
      </c>
      <c r="R35" s="95">
        <f t="shared" si="4"/>
        <v>8.1259110447550076E-2</v>
      </c>
      <c r="S35" s="95">
        <f t="shared" si="4"/>
        <v>8.9997616577472128E-2</v>
      </c>
      <c r="T35" s="95">
        <f t="shared" si="4"/>
        <v>8.7894804199148358E-2</v>
      </c>
      <c r="U35" s="95">
        <f t="shared" si="4"/>
        <v>7.775845954502443E-2</v>
      </c>
      <c r="V35" s="95">
        <f t="shared" si="4"/>
        <v>8.1387740857179397E-2</v>
      </c>
      <c r="W35" s="95">
        <f t="shared" si="4"/>
        <v>8.1401727396786569E-2</v>
      </c>
      <c r="X35" s="95">
        <f t="shared" si="4"/>
        <v>7.2178349870568662E-2</v>
      </c>
      <c r="Y35" s="95">
        <f t="shared" si="4"/>
        <v>7.741484097770078E-2</v>
      </c>
      <c r="Z35" s="95">
        <f t="shared" si="4"/>
        <v>6.3989539311059565E-2</v>
      </c>
      <c r="AA35" s="95">
        <f t="shared" si="4"/>
        <v>6.8693700889289125E-2</v>
      </c>
      <c r="AB35" s="95">
        <f t="shared" si="4"/>
        <v>5.6349947818024937E-2</v>
      </c>
      <c r="AC35" s="95">
        <f t="shared" si="4"/>
        <v>7.1448649106855847E-2</v>
      </c>
      <c r="AD35" s="92"/>
      <c r="AE35" s="92"/>
      <c r="AF35" s="92"/>
      <c r="AG35" s="92"/>
      <c r="AH35" s="92"/>
      <c r="AI35" s="92"/>
    </row>
    <row r="36" spans="1:35" ht="12.75" customHeight="1" x14ac:dyDescent="0.2">
      <c r="B36" s="42" t="s">
        <v>1002</v>
      </c>
      <c r="C36" s="95">
        <f t="shared" si="5"/>
        <v>0.97049931608814266</v>
      </c>
      <c r="D36" s="95">
        <f t="shared" si="4"/>
        <v>0.62835739169682059</v>
      </c>
      <c r="E36" s="95">
        <f t="shared" si="4"/>
        <v>1.1059609206499232</v>
      </c>
      <c r="F36" s="95">
        <f t="shared" si="4"/>
        <v>1.2612500979567443</v>
      </c>
      <c r="G36" s="95">
        <f t="shared" si="4"/>
        <v>1.2704300660881074</v>
      </c>
      <c r="H36" s="95">
        <f t="shared" si="4"/>
        <v>1.4672399270706014</v>
      </c>
      <c r="I36" s="95">
        <f t="shared" si="4"/>
        <v>1.3174021607208397</v>
      </c>
      <c r="J36" s="95">
        <f t="shared" si="4"/>
        <v>1.0211633738100945</v>
      </c>
      <c r="K36" s="95">
        <f t="shared" si="4"/>
        <v>0.81981947127659749</v>
      </c>
      <c r="L36" s="95">
        <f t="shared" si="4"/>
        <v>1.0803177668789419</v>
      </c>
      <c r="M36" s="95">
        <f t="shared" si="4"/>
        <v>1.2505644511584781</v>
      </c>
      <c r="N36" s="95">
        <f t="shared" si="4"/>
        <v>1.0942335856726957</v>
      </c>
      <c r="O36" s="95">
        <f t="shared" si="4"/>
        <v>1.5748805212092405</v>
      </c>
      <c r="P36" s="95">
        <f t="shared" si="4"/>
        <v>1.0724468553092841</v>
      </c>
      <c r="Q36" s="95">
        <f t="shared" si="4"/>
        <v>0.78454234020767977</v>
      </c>
      <c r="R36" s="95">
        <f t="shared" si="4"/>
        <v>1.3052247582457988</v>
      </c>
      <c r="S36" s="95">
        <f t="shared" si="4"/>
        <v>1.2164532162361466</v>
      </c>
      <c r="T36" s="95">
        <f t="shared" si="4"/>
        <v>1.1046175427617613</v>
      </c>
      <c r="U36" s="95">
        <f t="shared" si="4"/>
        <v>0.67377925300483132</v>
      </c>
      <c r="V36" s="95">
        <f t="shared" si="4"/>
        <v>0.590312432855299</v>
      </c>
      <c r="W36" s="95">
        <f t="shared" si="4"/>
        <v>0.58812764767801073</v>
      </c>
      <c r="X36" s="95">
        <f t="shared" si="4"/>
        <v>0.429123103719043</v>
      </c>
      <c r="Y36" s="95">
        <f t="shared" si="4"/>
        <v>0.42037727154380566</v>
      </c>
      <c r="Z36" s="95">
        <f t="shared" si="4"/>
        <v>0.40705897403671948</v>
      </c>
      <c r="AA36" s="95">
        <f t="shared" si="4"/>
        <v>0.40157593927921209</v>
      </c>
      <c r="AB36" s="95">
        <f t="shared" si="4"/>
        <v>0.26594868078232786</v>
      </c>
      <c r="AC36" s="95">
        <f t="shared" si="4"/>
        <v>0.77994481823167494</v>
      </c>
      <c r="AD36" s="92"/>
      <c r="AE36" s="92"/>
      <c r="AF36" s="92"/>
      <c r="AG36" s="92"/>
      <c r="AH36" s="92"/>
      <c r="AI36" s="92"/>
    </row>
    <row r="37" spans="1:35" ht="12.75" customHeight="1" x14ac:dyDescent="0.2">
      <c r="B37" s="42" t="s">
        <v>1000</v>
      </c>
      <c r="C37" s="95">
        <f t="shared" si="5"/>
        <v>1.2241495144843038</v>
      </c>
      <c r="D37" s="95">
        <f t="shared" si="4"/>
        <v>0.84428904698540119</v>
      </c>
      <c r="E37" s="95">
        <f t="shared" si="4"/>
        <v>1.34957875711835</v>
      </c>
      <c r="F37" s="95">
        <f t="shared" si="4"/>
        <v>1.6107020130439409</v>
      </c>
      <c r="G37" s="95">
        <f t="shared" si="4"/>
        <v>1.6328445611945959</v>
      </c>
      <c r="H37" s="95">
        <f t="shared" si="4"/>
        <v>1.9108197878654321</v>
      </c>
      <c r="I37" s="95">
        <f t="shared" si="4"/>
        <v>1.795455582013608</v>
      </c>
      <c r="J37" s="95">
        <f t="shared" si="4"/>
        <v>1.5662779006697689</v>
      </c>
      <c r="K37" s="95">
        <f t="shared" si="4"/>
        <v>1.2999145492150355</v>
      </c>
      <c r="L37" s="95">
        <f t="shared" si="4"/>
        <v>1.6653521511552489</v>
      </c>
      <c r="M37" s="95">
        <f t="shared" si="4"/>
        <v>1.6916863649202714</v>
      </c>
      <c r="N37" s="95">
        <f t="shared" si="4"/>
        <v>1.5788185826925416</v>
      </c>
      <c r="O37" s="95">
        <f t="shared" si="4"/>
        <v>2.0140587331279201</v>
      </c>
      <c r="P37" s="95">
        <f t="shared" si="4"/>
        <v>1.4183857880037987</v>
      </c>
      <c r="Q37" s="95">
        <f t="shared" si="4"/>
        <v>1.0756543254441233</v>
      </c>
      <c r="R37" s="95">
        <f t="shared" si="4"/>
        <v>1.668118826946404</v>
      </c>
      <c r="S37" s="95">
        <f t="shared" si="4"/>
        <v>1.5668810578289234</v>
      </c>
      <c r="T37" s="95">
        <f t="shared" si="4"/>
        <v>1.5250773570851073</v>
      </c>
      <c r="U37" s="95">
        <f t="shared" si="4"/>
        <v>1.0132764890200041</v>
      </c>
      <c r="V37" s="95">
        <f t="shared" si="4"/>
        <v>0.91981942369857606</v>
      </c>
      <c r="W37" s="95">
        <f t="shared" si="4"/>
        <v>0.9630462509192208</v>
      </c>
      <c r="X37" s="95">
        <f t="shared" si="4"/>
        <v>0.79551061942904444</v>
      </c>
      <c r="Y37" s="95">
        <f t="shared" si="4"/>
        <v>0.79881117054918738</v>
      </c>
      <c r="Z37" s="95">
        <f t="shared" si="4"/>
        <v>0.81018868910835062</v>
      </c>
      <c r="AA37" s="95">
        <f t="shared" si="4"/>
        <v>0.81125918758659443</v>
      </c>
      <c r="AB37" s="95">
        <f t="shared" si="4"/>
        <v>0.64038862497728266</v>
      </c>
      <c r="AC37" s="95">
        <f t="shared" si="4"/>
        <v>1.1624941295686591</v>
      </c>
      <c r="AD37" s="92"/>
      <c r="AE37" s="92"/>
      <c r="AF37" s="92"/>
      <c r="AG37" s="92"/>
      <c r="AH37" s="92"/>
      <c r="AI37" s="92"/>
    </row>
    <row r="38" spans="1:35" ht="12.75" customHeight="1" x14ac:dyDescent="0.2">
      <c r="B38" s="42" t="s">
        <v>1001</v>
      </c>
      <c r="C38" s="95">
        <f t="shared" si="5"/>
        <v>2.773049223695506</v>
      </c>
      <c r="D38" s="95">
        <f t="shared" si="4"/>
        <v>2.282700348271836</v>
      </c>
      <c r="E38" s="95">
        <f t="shared" si="4"/>
        <v>2.9563102493371218</v>
      </c>
      <c r="F38" s="95">
        <f t="shared" si="4"/>
        <v>3.5873169674587744</v>
      </c>
      <c r="G38" s="95">
        <f t="shared" si="4"/>
        <v>3.5722797907418946</v>
      </c>
      <c r="H38" s="95">
        <f t="shared" si="4"/>
        <v>4.4129433892584942</v>
      </c>
      <c r="I38" s="95">
        <f t="shared" si="4"/>
        <v>4.6628004091068123</v>
      </c>
      <c r="J38" s="95">
        <f t="shared" si="4"/>
        <v>4.6475607979227567</v>
      </c>
      <c r="K38" s="95">
        <f t="shared" si="4"/>
        <v>4.0795643931832926</v>
      </c>
      <c r="L38" s="95">
        <f t="shared" si="4"/>
        <v>5.1867353677444124</v>
      </c>
      <c r="M38" s="95">
        <f t="shared" si="4"/>
        <v>4.5322875512667</v>
      </c>
      <c r="N38" s="95">
        <f t="shared" si="4"/>
        <v>5.267234819385739</v>
      </c>
      <c r="O38" s="95">
        <f t="shared" si="4"/>
        <v>5.8832459519600446</v>
      </c>
      <c r="P38" s="95">
        <f t="shared" si="4"/>
        <v>5.2066050622854991</v>
      </c>
      <c r="Q38" s="95">
        <f t="shared" si="4"/>
        <v>4.5775605084617439</v>
      </c>
      <c r="R38" s="95">
        <f t="shared" si="4"/>
        <v>6.5408874349397212</v>
      </c>
      <c r="S38" s="95">
        <f t="shared" si="4"/>
        <v>6.9412359473910019</v>
      </c>
      <c r="T38" s="95">
        <f t="shared" si="4"/>
        <v>7.1380117407679355</v>
      </c>
      <c r="U38" s="95">
        <f t="shared" si="4"/>
        <v>6.2954742034333471</v>
      </c>
      <c r="V38" s="95">
        <f t="shared" si="4"/>
        <v>6.342355761156206</v>
      </c>
      <c r="W38" s="95">
        <f t="shared" si="4"/>
        <v>6.207766125315235</v>
      </c>
      <c r="X38" s="95">
        <f t="shared" si="4"/>
        <v>5.5735022837408792</v>
      </c>
      <c r="Y38" s="95">
        <f t="shared" si="4"/>
        <v>6.1607908355016345</v>
      </c>
      <c r="Z38" s="95">
        <f t="shared" si="4"/>
        <v>6.4786698915850494</v>
      </c>
      <c r="AA38" s="95">
        <f t="shared" si="4"/>
        <v>6.2663781541608028</v>
      </c>
      <c r="AB38" s="95">
        <f t="shared" si="4"/>
        <v>5.3597403451322494</v>
      </c>
      <c r="AC38" s="95">
        <f t="shared" si="4"/>
        <v>5.8153386118332158</v>
      </c>
      <c r="AD38" s="92"/>
      <c r="AE38" s="92"/>
      <c r="AF38" s="92"/>
      <c r="AG38" s="92"/>
      <c r="AH38" s="92"/>
      <c r="AI38" s="92"/>
    </row>
    <row r="39" spans="1:35" ht="12.75" customHeight="1" x14ac:dyDescent="0.2">
      <c r="A39" s="92">
        <v>2</v>
      </c>
      <c r="B39" s="42" t="s">
        <v>998</v>
      </c>
      <c r="C39" s="95">
        <f t="shared" si="5"/>
        <v>23.850685366425605</v>
      </c>
      <c r="D39" s="95">
        <f t="shared" si="4"/>
        <v>27.023608391914351</v>
      </c>
      <c r="E39" s="95">
        <f t="shared" si="4"/>
        <v>21.331921780729651</v>
      </c>
      <c r="F39" s="95">
        <f t="shared" si="4"/>
        <v>21.167324260354867</v>
      </c>
      <c r="G39" s="95">
        <f t="shared" si="4"/>
        <v>24.180960831934765</v>
      </c>
      <c r="H39" s="95">
        <f t="shared" si="4"/>
        <v>25.720484973755685</v>
      </c>
      <c r="I39" s="95">
        <f t="shared" si="4"/>
        <v>26.32961386286966</v>
      </c>
      <c r="J39" s="95">
        <f t="shared" si="4"/>
        <v>22.074159286189811</v>
      </c>
      <c r="K39" s="95">
        <f t="shared" si="4"/>
        <v>19.52881276443502</v>
      </c>
      <c r="L39" s="95">
        <f t="shared" si="4"/>
        <v>17.789257899299692</v>
      </c>
      <c r="M39" s="95">
        <f t="shared" si="4"/>
        <v>15.467187285660309</v>
      </c>
      <c r="N39" s="95">
        <f t="shared" ref="D39:AC45" si="6">N19/N$25*100</f>
        <v>13.265055984627647</v>
      </c>
      <c r="O39" s="95">
        <f t="shared" si="6"/>
        <v>11.447905952410274</v>
      </c>
      <c r="P39" s="95">
        <f t="shared" si="6"/>
        <v>11.430206506811924</v>
      </c>
      <c r="Q39" s="95">
        <f t="shared" si="6"/>
        <v>12.701870397339851</v>
      </c>
      <c r="R39" s="95">
        <f t="shared" si="6"/>
        <v>10.588411619794856</v>
      </c>
      <c r="S39" s="95">
        <f t="shared" si="6"/>
        <v>10.641091397624036</v>
      </c>
      <c r="T39" s="95">
        <f t="shared" si="6"/>
        <v>10.515080601677386</v>
      </c>
      <c r="U39" s="95">
        <f t="shared" si="6"/>
        <v>9.4132737047978665</v>
      </c>
      <c r="V39" s="95">
        <f t="shared" si="6"/>
        <v>8.2487382727180876</v>
      </c>
      <c r="W39" s="95">
        <f t="shared" si="6"/>
        <v>7.5878826112620006</v>
      </c>
      <c r="X39" s="95">
        <f t="shared" si="6"/>
        <v>7.6071091769228536</v>
      </c>
      <c r="Y39" s="95">
        <f t="shared" si="6"/>
        <v>7.5123726827293851</v>
      </c>
      <c r="Z39" s="95">
        <f t="shared" si="6"/>
        <v>7.5519186757731696</v>
      </c>
      <c r="AA39" s="95">
        <f t="shared" si="6"/>
        <v>7.3871284896616585</v>
      </c>
      <c r="AB39" s="95">
        <f t="shared" si="6"/>
        <v>7.4720010006880972</v>
      </c>
      <c r="AC39" s="95">
        <f t="shared" si="6"/>
        <v>10.798385811102898</v>
      </c>
      <c r="AD39" s="92"/>
      <c r="AE39" s="92"/>
      <c r="AF39" s="92"/>
      <c r="AG39" s="92"/>
      <c r="AH39" s="92"/>
      <c r="AI39" s="92"/>
    </row>
    <row r="40" spans="1:35" ht="12.75" customHeight="1" x14ac:dyDescent="0.2">
      <c r="A40" s="92">
        <v>3</v>
      </c>
      <c r="B40" s="42" t="s">
        <v>29</v>
      </c>
      <c r="C40" s="95">
        <f t="shared" si="5"/>
        <v>33.009814611040142</v>
      </c>
      <c r="D40" s="95">
        <f t="shared" si="6"/>
        <v>30.49339919582107</v>
      </c>
      <c r="E40" s="95">
        <f t="shared" si="6"/>
        <v>37.087874675828374</v>
      </c>
      <c r="F40" s="95">
        <f t="shared" si="6"/>
        <v>32.516922267423148</v>
      </c>
      <c r="G40" s="95">
        <f t="shared" si="6"/>
        <v>26.190617398911265</v>
      </c>
      <c r="H40" s="95">
        <f t="shared" si="6"/>
        <v>22.698185581996501</v>
      </c>
      <c r="I40" s="95">
        <f t="shared" si="6"/>
        <v>20.780135202056524</v>
      </c>
      <c r="J40" s="95">
        <f t="shared" si="6"/>
        <v>20.371613663837142</v>
      </c>
      <c r="K40" s="95">
        <f t="shared" si="6"/>
        <v>19.276255702734339</v>
      </c>
      <c r="L40" s="95">
        <f t="shared" si="6"/>
        <v>18.916089474433118</v>
      </c>
      <c r="M40" s="95">
        <f t="shared" si="6"/>
        <v>13.338286006985504</v>
      </c>
      <c r="N40" s="95">
        <f t="shared" si="6"/>
        <v>12.841234914814853</v>
      </c>
      <c r="O40" s="95">
        <f t="shared" si="6"/>
        <v>10.736549652375469</v>
      </c>
      <c r="P40" s="95">
        <f t="shared" si="6"/>
        <v>8.288360627087874</v>
      </c>
      <c r="Q40" s="95">
        <f t="shared" si="6"/>
        <v>8.004786599444655</v>
      </c>
      <c r="R40" s="95">
        <f t="shared" si="6"/>
        <v>8.1803557939721703</v>
      </c>
      <c r="S40" s="95">
        <f t="shared" si="6"/>
        <v>5.9118886857073214</v>
      </c>
      <c r="T40" s="95">
        <f t="shared" si="6"/>
        <v>6.1571749961224862</v>
      </c>
      <c r="U40" s="95">
        <f t="shared" si="6"/>
        <v>6.8071858575561208</v>
      </c>
      <c r="V40" s="95">
        <f t="shared" si="6"/>
        <v>5.4547519088725362</v>
      </c>
      <c r="W40" s="95">
        <f t="shared" si="6"/>
        <v>4.7950752945551471</v>
      </c>
      <c r="X40" s="95">
        <f t="shared" si="6"/>
        <v>5.5338394177053187</v>
      </c>
      <c r="Y40" s="95">
        <f t="shared" si="6"/>
        <v>4.8004423366944629</v>
      </c>
      <c r="Z40" s="95">
        <f t="shared" si="6"/>
        <v>4.3560527959727766</v>
      </c>
      <c r="AA40" s="95">
        <f t="shared" si="6"/>
        <v>3.1439779088764981</v>
      </c>
      <c r="AB40" s="95">
        <f t="shared" si="6"/>
        <v>1.8784017031901856</v>
      </c>
      <c r="AC40" s="95">
        <f t="shared" si="6"/>
        <v>8.242205624175563</v>
      </c>
      <c r="AD40" s="92"/>
      <c r="AE40" s="92"/>
      <c r="AF40" s="92"/>
      <c r="AG40" s="92"/>
      <c r="AH40" s="92"/>
      <c r="AI40" s="92"/>
    </row>
    <row r="41" spans="1:35" ht="12.75" customHeight="1" x14ac:dyDescent="0.2">
      <c r="A41" s="92">
        <v>4</v>
      </c>
      <c r="B41" s="42" t="s">
        <v>47</v>
      </c>
      <c r="C41" s="95">
        <f t="shared" si="5"/>
        <v>2.8617037478640404</v>
      </c>
      <c r="D41" s="95">
        <f t="shared" si="6"/>
        <v>2.7209933157260058</v>
      </c>
      <c r="E41" s="95">
        <f t="shared" si="6"/>
        <v>2.4615118545001149</v>
      </c>
      <c r="F41" s="95">
        <f t="shared" si="6"/>
        <v>2.6644563861055475</v>
      </c>
      <c r="G41" s="95">
        <f t="shared" si="6"/>
        <v>2.628945239383067</v>
      </c>
      <c r="H41" s="95">
        <f t="shared" si="6"/>
        <v>2.2375786217689622</v>
      </c>
      <c r="I41" s="95">
        <f t="shared" si="6"/>
        <v>2.0876447170088666</v>
      </c>
      <c r="J41" s="95">
        <f t="shared" si="6"/>
        <v>2.1743711894550448</v>
      </c>
      <c r="K41" s="95">
        <f t="shared" si="6"/>
        <v>2.4900765872477417</v>
      </c>
      <c r="L41" s="95">
        <f t="shared" si="6"/>
        <v>2.4954330150823663</v>
      </c>
      <c r="M41" s="95">
        <f t="shared" si="6"/>
        <v>3.4385892060050391</v>
      </c>
      <c r="N41" s="95">
        <f t="shared" si="6"/>
        <v>3.2296670934868308</v>
      </c>
      <c r="O41" s="95">
        <f t="shared" si="6"/>
        <v>3.4613149454750274</v>
      </c>
      <c r="P41" s="95">
        <f t="shared" si="6"/>
        <v>4.2057998691088869</v>
      </c>
      <c r="Q41" s="95">
        <f t="shared" si="6"/>
        <v>4.5051244709673925</v>
      </c>
      <c r="R41" s="95">
        <f t="shared" si="6"/>
        <v>4.5014238237888105</v>
      </c>
      <c r="S41" s="95">
        <f t="shared" si="6"/>
        <v>5.0546792409447949</v>
      </c>
      <c r="T41" s="95">
        <f t="shared" si="6"/>
        <v>3.9564845853001871</v>
      </c>
      <c r="U41" s="95">
        <f t="shared" si="6"/>
        <v>3.730049542333258</v>
      </c>
      <c r="V41" s="95">
        <f t="shared" si="6"/>
        <v>3.808248479081052</v>
      </c>
      <c r="W41" s="95">
        <f t="shared" si="6"/>
        <v>3.3826835144903304</v>
      </c>
      <c r="X41" s="95">
        <f t="shared" si="6"/>
        <v>3.2154684735669381</v>
      </c>
      <c r="Y41" s="95">
        <f t="shared" si="6"/>
        <v>3.1295255139389901</v>
      </c>
      <c r="Z41" s="95">
        <f t="shared" si="6"/>
        <v>3.084306265555401</v>
      </c>
      <c r="AA41" s="95">
        <f t="shared" si="6"/>
        <v>2.9574963264460541</v>
      </c>
      <c r="AB41" s="95">
        <f t="shared" si="6"/>
        <v>3.968687608099597</v>
      </c>
      <c r="AC41" s="95">
        <f t="shared" si="6"/>
        <v>3.5580073030245782</v>
      </c>
      <c r="AD41" s="92"/>
      <c r="AE41" s="92"/>
      <c r="AF41" s="92"/>
      <c r="AG41" s="92"/>
      <c r="AH41" s="92"/>
      <c r="AI41" s="92"/>
    </row>
    <row r="42" spans="1:35" ht="12.75" customHeight="1" x14ac:dyDescent="0.2">
      <c r="A42" s="92">
        <v>5</v>
      </c>
      <c r="B42" s="42" t="s">
        <v>46</v>
      </c>
      <c r="C42" s="95">
        <f t="shared" si="5"/>
        <v>0.93423397700635613</v>
      </c>
      <c r="D42" s="95">
        <f t="shared" si="6"/>
        <v>0.90066012807679863</v>
      </c>
      <c r="E42" s="95">
        <f t="shared" si="6"/>
        <v>1.078930813112134</v>
      </c>
      <c r="F42" s="95">
        <f t="shared" si="6"/>
        <v>1.1924880501036386</v>
      </c>
      <c r="G42" s="95">
        <f t="shared" si="6"/>
        <v>1.0393134765154934</v>
      </c>
      <c r="H42" s="95">
        <f t="shared" si="6"/>
        <v>1.3756613723343674</v>
      </c>
      <c r="I42" s="95">
        <f t="shared" si="6"/>
        <v>1.5668350224735066</v>
      </c>
      <c r="J42" s="95">
        <f t="shared" si="6"/>
        <v>1.5789090796957692</v>
      </c>
      <c r="K42" s="95">
        <f t="shared" si="6"/>
        <v>2.2473759007333101</v>
      </c>
      <c r="L42" s="95">
        <f t="shared" si="6"/>
        <v>2.5987115051832288</v>
      </c>
      <c r="M42" s="95">
        <f t="shared" si="6"/>
        <v>3.1672438516989003</v>
      </c>
      <c r="N42" s="95">
        <f t="shared" si="6"/>
        <v>3.0296860397271974</v>
      </c>
      <c r="O42" s="95">
        <f t="shared" si="6"/>
        <v>5.72600854251698</v>
      </c>
      <c r="P42" s="95">
        <f t="shared" si="6"/>
        <v>3.6965598370865096</v>
      </c>
      <c r="Q42" s="95">
        <f t="shared" si="6"/>
        <v>2.1800502466304641</v>
      </c>
      <c r="R42" s="95">
        <f t="shared" si="6"/>
        <v>2.927995811210891</v>
      </c>
      <c r="S42" s="95">
        <f t="shared" si="6"/>
        <v>2.6524645988445608</v>
      </c>
      <c r="T42" s="95">
        <f t="shared" si="6"/>
        <v>2.9296255401398481</v>
      </c>
      <c r="U42" s="95">
        <f t="shared" si="6"/>
        <v>3.5574203526981791</v>
      </c>
      <c r="V42" s="95">
        <f t="shared" si="6"/>
        <v>3.4124542386758607</v>
      </c>
      <c r="W42" s="95">
        <f t="shared" si="6"/>
        <v>2.337982268554359</v>
      </c>
      <c r="X42" s="95">
        <f t="shared" si="6"/>
        <v>2.1635887425544027</v>
      </c>
      <c r="Y42" s="95">
        <f t="shared" si="6"/>
        <v>2.1937756410532594</v>
      </c>
      <c r="Z42" s="95">
        <f t="shared" si="6"/>
        <v>2.1244730954949778</v>
      </c>
      <c r="AA42" s="95">
        <f t="shared" si="6"/>
        <v>2.0309143688569486</v>
      </c>
      <c r="AB42" s="95">
        <f t="shared" si="6"/>
        <v>1.9298896261469325</v>
      </c>
      <c r="AC42" s="95">
        <f t="shared" si="6"/>
        <v>2.622944975395257</v>
      </c>
      <c r="AD42" s="92"/>
      <c r="AE42" s="92"/>
      <c r="AF42" s="92"/>
      <c r="AG42" s="92"/>
      <c r="AH42" s="92"/>
      <c r="AI42" s="92"/>
    </row>
    <row r="43" spans="1:35" ht="12.75" customHeight="1" x14ac:dyDescent="0.2">
      <c r="B43" s="42" t="s">
        <v>19</v>
      </c>
      <c r="C43" s="95">
        <f t="shared" si="5"/>
        <v>72.917067598780676</v>
      </c>
      <c r="D43" s="95">
        <f t="shared" si="6"/>
        <v>73.477544447957868</v>
      </c>
      <c r="E43" s="95">
        <f t="shared" si="6"/>
        <v>73.969549043204708</v>
      </c>
      <c r="F43" s="95">
        <f t="shared" si="6"/>
        <v>71.103935011512519</v>
      </c>
      <c r="G43" s="95">
        <f t="shared" si="6"/>
        <v>67.821619824648749</v>
      </c>
      <c r="H43" s="95">
        <f t="shared" si="6"/>
        <v>65.610907456712141</v>
      </c>
      <c r="I43" s="95">
        <f t="shared" si="6"/>
        <v>64.46894242893535</v>
      </c>
      <c r="J43" s="95">
        <f t="shared" si="6"/>
        <v>60.890708373406476</v>
      </c>
      <c r="K43" s="95">
        <f t="shared" si="6"/>
        <v>58.927115028492693</v>
      </c>
      <c r="L43" s="95">
        <f t="shared" si="6"/>
        <v>57.431743105530728</v>
      </c>
      <c r="M43" s="95">
        <f t="shared" si="6"/>
        <v>55.450269826614004</v>
      </c>
      <c r="N43" s="95">
        <f t="shared" si="6"/>
        <v>51.829989812242083</v>
      </c>
      <c r="O43" s="95">
        <f t="shared" si="6"/>
        <v>51.090681751934973</v>
      </c>
      <c r="P43" s="95">
        <f t="shared" si="6"/>
        <v>46.869748322001342</v>
      </c>
      <c r="Q43" s="95">
        <f t="shared" si="6"/>
        <v>48.147015607919705</v>
      </c>
      <c r="R43" s="95">
        <f t="shared" si="6"/>
        <v>47.646367807943143</v>
      </c>
      <c r="S43" s="95">
        <f t="shared" si="6"/>
        <v>47.086726475312787</v>
      </c>
      <c r="T43" s="95">
        <f t="shared" si="6"/>
        <v>46.478572614279031</v>
      </c>
      <c r="U43" s="95">
        <f t="shared" si="6"/>
        <v>44.933089658177209</v>
      </c>
      <c r="V43" s="95">
        <f t="shared" si="6"/>
        <v>42.60086012441365</v>
      </c>
      <c r="W43" s="95">
        <f t="shared" si="6"/>
        <v>41.644274859135358</v>
      </c>
      <c r="X43" s="95">
        <f t="shared" si="6"/>
        <v>41.335203599163989</v>
      </c>
      <c r="Y43" s="95">
        <f t="shared" si="6"/>
        <v>40.641232877967759</v>
      </c>
      <c r="Z43" s="95">
        <f t="shared" si="6"/>
        <v>41.753876794688082</v>
      </c>
      <c r="AA43" s="95">
        <f t="shared" si="6"/>
        <v>38.719568155316601</v>
      </c>
      <c r="AB43" s="95">
        <f t="shared" si="6"/>
        <v>38.972970575282808</v>
      </c>
      <c r="AC43" s="95">
        <f t="shared" si="6"/>
        <v>46.545380509980781</v>
      </c>
      <c r="AD43" s="92"/>
      <c r="AE43" s="92"/>
      <c r="AF43" s="92"/>
      <c r="AG43" s="92"/>
      <c r="AH43" s="92"/>
      <c r="AI43" s="92"/>
    </row>
    <row r="44" spans="1:35" ht="12.75" customHeight="1" x14ac:dyDescent="0.2">
      <c r="B44" s="42" t="s">
        <v>20</v>
      </c>
      <c r="C44" s="95">
        <f t="shared" si="5"/>
        <v>27.082932401219317</v>
      </c>
      <c r="D44" s="95">
        <f t="shared" si="6"/>
        <v>26.522455552042135</v>
      </c>
      <c r="E44" s="95">
        <f t="shared" si="6"/>
        <v>26.030450956795292</v>
      </c>
      <c r="F44" s="95">
        <f t="shared" si="6"/>
        <v>28.896064988487481</v>
      </c>
      <c r="G44" s="95">
        <f t="shared" si="6"/>
        <v>32.178380175351251</v>
      </c>
      <c r="H44" s="95">
        <f t="shared" si="6"/>
        <v>34.389092543287859</v>
      </c>
      <c r="I44" s="95">
        <f t="shared" si="6"/>
        <v>35.53105757106465</v>
      </c>
      <c r="J44" s="95">
        <f t="shared" si="6"/>
        <v>39.109291626593524</v>
      </c>
      <c r="K44" s="95">
        <f t="shared" si="6"/>
        <v>41.072884971507314</v>
      </c>
      <c r="L44" s="95">
        <f t="shared" si="6"/>
        <v>42.568256894469272</v>
      </c>
      <c r="M44" s="95">
        <f t="shared" si="6"/>
        <v>44.549730173385996</v>
      </c>
      <c r="N44" s="95">
        <f t="shared" si="6"/>
        <v>48.170010187757924</v>
      </c>
      <c r="O44" s="95">
        <f t="shared" si="6"/>
        <v>48.909318248065027</v>
      </c>
      <c r="P44" s="95">
        <f t="shared" si="6"/>
        <v>53.13025167799865</v>
      </c>
      <c r="Q44" s="95">
        <f t="shared" si="6"/>
        <v>51.852984392080295</v>
      </c>
      <c r="R44" s="95">
        <f t="shared" si="6"/>
        <v>52.353632192056857</v>
      </c>
      <c r="S44" s="95">
        <f t="shared" si="6"/>
        <v>52.91327352468722</v>
      </c>
      <c r="T44" s="95">
        <f t="shared" si="6"/>
        <v>53.521427385720955</v>
      </c>
      <c r="U44" s="95">
        <f t="shared" si="6"/>
        <v>55.066910341822783</v>
      </c>
      <c r="V44" s="95">
        <f t="shared" si="6"/>
        <v>57.399139875586357</v>
      </c>
      <c r="W44" s="95">
        <f t="shared" si="6"/>
        <v>58.355725140864642</v>
      </c>
      <c r="X44" s="95">
        <f t="shared" si="6"/>
        <v>58.664796400836018</v>
      </c>
      <c r="Y44" s="95">
        <f t="shared" si="6"/>
        <v>59.358767122032255</v>
      </c>
      <c r="Z44" s="95">
        <f t="shared" si="6"/>
        <v>58.246123205311903</v>
      </c>
      <c r="AA44" s="95">
        <f t="shared" si="6"/>
        <v>61.280431844683392</v>
      </c>
      <c r="AB44" s="95">
        <f t="shared" si="6"/>
        <v>61.027029424717185</v>
      </c>
      <c r="AC44" s="95">
        <f t="shared" si="6"/>
        <v>53.454619490019226</v>
      </c>
      <c r="AD44" s="92"/>
      <c r="AE44" s="92"/>
      <c r="AF44" s="92"/>
      <c r="AG44" s="92"/>
      <c r="AH44" s="92"/>
      <c r="AI44" s="92"/>
    </row>
    <row r="45" spans="1:35" ht="12.75" customHeight="1" x14ac:dyDescent="0.2">
      <c r="B45" s="42" t="s">
        <v>11</v>
      </c>
      <c r="C45" s="95">
        <f t="shared" si="5"/>
        <v>100</v>
      </c>
      <c r="D45" s="95">
        <f t="shared" si="6"/>
        <v>100</v>
      </c>
      <c r="E45" s="95">
        <f t="shared" si="6"/>
        <v>100</v>
      </c>
      <c r="F45" s="95">
        <f t="shared" si="6"/>
        <v>100</v>
      </c>
      <c r="G45" s="95">
        <f t="shared" si="6"/>
        <v>100</v>
      </c>
      <c r="H45" s="95">
        <f t="shared" si="6"/>
        <v>100</v>
      </c>
      <c r="I45" s="95">
        <f t="shared" si="6"/>
        <v>100</v>
      </c>
      <c r="J45" s="95">
        <f t="shared" si="6"/>
        <v>100</v>
      </c>
      <c r="K45" s="95">
        <f t="shared" si="6"/>
        <v>100</v>
      </c>
      <c r="L45" s="95">
        <f t="shared" si="6"/>
        <v>100</v>
      </c>
      <c r="M45" s="95">
        <f t="shared" si="6"/>
        <v>100</v>
      </c>
      <c r="N45" s="95">
        <f t="shared" si="6"/>
        <v>100</v>
      </c>
      <c r="O45" s="95">
        <f t="shared" si="6"/>
        <v>100</v>
      </c>
      <c r="P45" s="95">
        <f t="shared" si="6"/>
        <v>100</v>
      </c>
      <c r="Q45" s="95">
        <f t="shared" si="6"/>
        <v>100</v>
      </c>
      <c r="R45" s="95">
        <f t="shared" si="6"/>
        <v>100</v>
      </c>
      <c r="S45" s="95">
        <f t="shared" si="6"/>
        <v>100</v>
      </c>
      <c r="T45" s="95">
        <f t="shared" si="6"/>
        <v>100</v>
      </c>
      <c r="U45" s="95">
        <f t="shared" si="6"/>
        <v>100</v>
      </c>
      <c r="V45" s="95">
        <f t="shared" si="6"/>
        <v>100</v>
      </c>
      <c r="W45" s="95">
        <f t="shared" si="6"/>
        <v>100</v>
      </c>
      <c r="X45" s="95">
        <f t="shared" si="6"/>
        <v>100</v>
      </c>
      <c r="Y45" s="95">
        <f t="shared" si="6"/>
        <v>100</v>
      </c>
      <c r="Z45" s="95">
        <f t="shared" si="6"/>
        <v>100</v>
      </c>
      <c r="AA45" s="95">
        <f t="shared" si="6"/>
        <v>100</v>
      </c>
      <c r="AB45" s="95">
        <f t="shared" si="6"/>
        <v>100</v>
      </c>
      <c r="AC45" s="95">
        <f t="shared" si="6"/>
        <v>100</v>
      </c>
      <c r="AD45" s="92"/>
      <c r="AE45" s="92"/>
      <c r="AF45" s="92"/>
      <c r="AG45" s="92"/>
      <c r="AH45" s="92"/>
      <c r="AI45" s="92"/>
    </row>
    <row r="46" spans="1:35" ht="12.75" customHeight="1" x14ac:dyDescent="0.2">
      <c r="B46" s="42"/>
      <c r="C46" s="272"/>
      <c r="D46" s="272"/>
      <c r="E46" s="272"/>
      <c r="F46" s="272"/>
      <c r="G46" s="272"/>
      <c r="H46" s="272"/>
      <c r="I46" s="272"/>
      <c r="J46" s="272"/>
      <c r="K46" s="272"/>
      <c r="L46" s="272"/>
      <c r="M46" s="272"/>
      <c r="N46" s="272"/>
      <c r="O46" s="272"/>
      <c r="P46" s="272"/>
      <c r="Q46" s="272"/>
      <c r="R46" s="272"/>
      <c r="S46" s="272"/>
      <c r="T46" s="272"/>
      <c r="U46" s="272"/>
      <c r="V46" s="272"/>
      <c r="W46" s="272"/>
      <c r="X46" s="272"/>
      <c r="Y46" s="272"/>
      <c r="Z46" s="272"/>
      <c r="AA46" s="272"/>
      <c r="AB46" s="272"/>
      <c r="AC46" s="272"/>
      <c r="AD46" s="92"/>
      <c r="AE46" s="92"/>
      <c r="AF46" s="92"/>
      <c r="AG46" s="92"/>
      <c r="AH46" s="92"/>
      <c r="AI46" s="92"/>
    </row>
    <row r="47" spans="1:35" ht="12.75" customHeight="1" x14ac:dyDescent="0.2">
      <c r="B47" s="42"/>
      <c r="C47" s="269" t="s">
        <v>16</v>
      </c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269"/>
      <c r="T47" s="269"/>
      <c r="U47" s="269"/>
      <c r="V47" s="269"/>
      <c r="W47" s="269"/>
      <c r="X47" s="269"/>
      <c r="Y47" s="269"/>
      <c r="Z47" s="269"/>
      <c r="AA47" s="269"/>
      <c r="AB47" s="269"/>
      <c r="AC47" s="269"/>
      <c r="AD47" s="92"/>
      <c r="AE47" s="92"/>
      <c r="AF47" s="92"/>
      <c r="AG47" s="92"/>
      <c r="AH47" s="92"/>
      <c r="AI47" s="92"/>
    </row>
    <row r="48" spans="1:35" ht="12.75" customHeight="1" x14ac:dyDescent="0.2">
      <c r="B48" s="42"/>
      <c r="C48" s="54"/>
      <c r="D48" s="54"/>
      <c r="E48" s="54"/>
      <c r="F48" s="54"/>
      <c r="G48" s="54"/>
      <c r="H48" s="55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92"/>
      <c r="AE48" s="92"/>
      <c r="AF48" s="92"/>
      <c r="AG48" s="92"/>
      <c r="AH48" s="92"/>
      <c r="AI48" s="92"/>
    </row>
    <row r="49" spans="1:35" ht="12.75" customHeight="1" x14ac:dyDescent="0.2">
      <c r="A49" s="92">
        <v>1</v>
      </c>
      <c r="B49" s="42" t="s">
        <v>39</v>
      </c>
      <c r="C49" s="96" t="s">
        <v>12</v>
      </c>
      <c r="D49" s="97">
        <f t="shared" ref="D49:D64" si="7">IF(C9=0,"--",((D9/C9)*100-100))</f>
        <v>13.337407840978898</v>
      </c>
      <c r="E49" s="97">
        <f t="shared" ref="E49:E65" si="8">IF(D9=0,"--",((E9/D9)*100-100))</f>
        <v>10.778281509092054</v>
      </c>
      <c r="F49" s="97">
        <f t="shared" ref="F49:F65" si="9">IF(E9=0,"--",((F9/E9)*100-100))</f>
        <v>4.2142753148656169</v>
      </c>
      <c r="G49" s="97">
        <f t="shared" ref="G49:G65" si="10">IF(F9=0,"--",((G9/F9)*100-100))</f>
        <v>5.2647972242988459</v>
      </c>
      <c r="H49" s="97">
        <f t="shared" ref="H49:H65" si="11">IF(G9=0,"--",((H9/G9)*100-100))</f>
        <v>-2.3496884614614117</v>
      </c>
      <c r="I49" s="97">
        <f t="shared" ref="I49:I65" si="12">IF(H9=0,"--",((I9/H9)*100-100))</f>
        <v>-0.22161698814329611</v>
      </c>
      <c r="J49" s="97">
        <f t="shared" ref="J49:J65" si="13">IF(I9=0,"--",((J9/I9)*100-100))</f>
        <v>39.798234538042266</v>
      </c>
      <c r="K49" s="97">
        <f t="shared" ref="K49:K65" si="14">IF(J9=0,"--",((K9/J9)*100-100))</f>
        <v>34.548696165128945</v>
      </c>
      <c r="L49" s="97">
        <f t="shared" ref="L49:L65" si="15">IF(K9=0,"--",((L9/K9)*100-100))</f>
        <v>8.9347276310027439</v>
      </c>
      <c r="M49" s="97">
        <f t="shared" ref="M49:M65" si="16">IF(L9=0,"--",((M9/L9)*100-100))</f>
        <v>79.96002271165429</v>
      </c>
      <c r="N49" s="97">
        <f t="shared" ref="N49:N65" si="17">IF(M9=0,"--",((N9/M9)*100-100))</f>
        <v>15.781599797790321</v>
      </c>
      <c r="O49" s="97">
        <f t="shared" ref="O49:O65" si="18">IF(N9=0,"--",((O9/N9)*100-100))</f>
        <v>18.731486425866166</v>
      </c>
      <c r="P49" s="97">
        <f t="shared" ref="P49:P65" si="19">IF(O9=0,"--",((P9/O9)*100-100))</f>
        <v>23.084000555969354</v>
      </c>
      <c r="Q49" s="97">
        <f t="shared" ref="Q49:Q65" si="20">IF(P9=0,"--",((Q9/P9)*100-100))</f>
        <v>3.8338665501118214</v>
      </c>
      <c r="R49" s="97">
        <f t="shared" ref="R49:R65" si="21">IF(Q9=0,"--",((R9/Q9)*100-100))</f>
        <v>5.9863057799225459</v>
      </c>
      <c r="S49" s="97">
        <f t="shared" ref="S49:S65" si="22">IF(R9=0,"--",((S9/R9)*100-100))</f>
        <v>40.879515612028996</v>
      </c>
      <c r="T49" s="97">
        <f t="shared" ref="T49:T65" si="23">IF(S9=0,"--",((T9/S9)*100-100))</f>
        <v>1.115653155479194</v>
      </c>
      <c r="U49" s="97">
        <f t="shared" ref="U49:U65" si="24">IF(T9=0,"--",((U9/T9)*100-100))</f>
        <v>6.1362467745225331</v>
      </c>
      <c r="V49" s="97">
        <f t="shared" ref="V49:V65" si="25">IF(U9=0,"--",((V9/U9)*100-100))</f>
        <v>5.6415491961230089</v>
      </c>
      <c r="W49" s="97">
        <f t="shared" ref="W49:W65" si="26">IF(V9=0,"--",((W9/V9)*100-100))</f>
        <v>11.202513234188388</v>
      </c>
      <c r="X49" s="97">
        <f t="shared" ref="X49:X65" si="27">IF(W9=0,"--",((X9/W9)*100-100))</f>
        <v>-6.1700462742511348</v>
      </c>
      <c r="Y49" s="97">
        <f t="shared" ref="Y49:Y65" si="28">IF(X9=0,"--",((Y9/X9)*100-100))</f>
        <v>1.0592377702121354</v>
      </c>
      <c r="Z49" s="97">
        <f t="shared" ref="Z49:Z65" si="29">IF(Y9=0,"--",((Z9/Y9)*100-100))</f>
        <v>8.6901235074156489</v>
      </c>
      <c r="AA49" s="97">
        <f t="shared" ref="AA49:AA65" si="30">IF(Z9=0,"--",((AA9/Z9)*100-100))</f>
        <v>-8.2446725701011871</v>
      </c>
      <c r="AB49" s="97">
        <f t="shared" ref="AB49:AB65" si="31">IF(AA9=0,"--",((AB9/AA9)*100-100))</f>
        <v>13.235251695909838</v>
      </c>
      <c r="AC49" s="97">
        <f>POWER(AB9/C9,1/26)*100-100</f>
        <v>11.643481468610759</v>
      </c>
      <c r="AD49" s="92"/>
      <c r="AE49" s="92"/>
      <c r="AF49" s="92"/>
      <c r="AG49" s="92"/>
      <c r="AH49" s="92"/>
      <c r="AI49" s="92"/>
    </row>
    <row r="50" spans="1:35" ht="12.75" customHeight="1" x14ac:dyDescent="0.2">
      <c r="B50" s="42" t="s">
        <v>999</v>
      </c>
      <c r="C50" s="96" t="s">
        <v>12</v>
      </c>
      <c r="D50" s="97">
        <f t="shared" si="7"/>
        <v>29.337638118331881</v>
      </c>
      <c r="E50" s="97">
        <f t="shared" si="8"/>
        <v>74.621883945845269</v>
      </c>
      <c r="F50" s="97">
        <f t="shared" si="9"/>
        <v>28.850130719516272</v>
      </c>
      <c r="G50" s="97">
        <f t="shared" si="10"/>
        <v>83.128920650816127</v>
      </c>
      <c r="H50" s="97">
        <f t="shared" si="11"/>
        <v>118.07714042961496</v>
      </c>
      <c r="I50" s="97">
        <f t="shared" si="12"/>
        <v>39.271998575087878</v>
      </c>
      <c r="J50" s="97">
        <f t="shared" si="13"/>
        <v>95.678573022864867</v>
      </c>
      <c r="K50" s="97">
        <f t="shared" si="14"/>
        <v>-3.8686040951649261</v>
      </c>
      <c r="L50" s="97">
        <f t="shared" si="15"/>
        <v>29.268122429999863</v>
      </c>
      <c r="M50" s="97">
        <f t="shared" si="16"/>
        <v>-34.271771886705324</v>
      </c>
      <c r="N50" s="97">
        <f t="shared" si="17"/>
        <v>120.15164508402734</v>
      </c>
      <c r="O50" s="97">
        <f t="shared" si="18"/>
        <v>9.9333768213688955</v>
      </c>
      <c r="P50" s="97">
        <f t="shared" si="19"/>
        <v>-14.970561648715758</v>
      </c>
      <c r="Q50" s="97">
        <f t="shared" si="20"/>
        <v>-31.840609690233094</v>
      </c>
      <c r="R50" s="97">
        <f t="shared" si="21"/>
        <v>50.061353892118831</v>
      </c>
      <c r="S50" s="97">
        <f t="shared" si="22"/>
        <v>49.221071612015891</v>
      </c>
      <c r="T50" s="97">
        <f t="shared" si="23"/>
        <v>12.923758651008939</v>
      </c>
      <c r="U50" s="97">
        <f t="shared" si="24"/>
        <v>14.921977801347282</v>
      </c>
      <c r="V50" s="97">
        <f t="shared" si="25"/>
        <v>22.52171026587277</v>
      </c>
      <c r="W50" s="97">
        <f t="shared" si="26"/>
        <v>-2.1625181311961512</v>
      </c>
      <c r="X50" s="97">
        <f t="shared" si="27"/>
        <v>-11.281645095933683</v>
      </c>
      <c r="Y50" s="97">
        <f t="shared" si="28"/>
        <v>4.4520601639514581</v>
      </c>
      <c r="Z50" s="97">
        <f t="shared" si="29"/>
        <v>13.908409156327878</v>
      </c>
      <c r="AA50" s="97">
        <f t="shared" si="30"/>
        <v>-1.7970616375597928</v>
      </c>
      <c r="AB50" s="97">
        <f t="shared" si="31"/>
        <v>-6.6482751254458066</v>
      </c>
      <c r="AC50" s="97">
        <f t="shared" ref="AC50:AC65" si="32">POWER(AB10/C10,1/26)*100-100</f>
        <v>20.30607593565324</v>
      </c>
      <c r="AD50" s="92"/>
      <c r="AE50" s="92"/>
      <c r="AF50" s="92"/>
      <c r="AG50" s="92"/>
      <c r="AH50" s="92"/>
      <c r="AI50" s="92"/>
    </row>
    <row r="51" spans="1:35" ht="12.75" customHeight="1" x14ac:dyDescent="0.2">
      <c r="B51" s="42" t="s">
        <v>991</v>
      </c>
      <c r="C51" s="96" t="s">
        <v>12</v>
      </c>
      <c r="D51" s="97">
        <f t="shared" si="7"/>
        <v>-39.989865837358685</v>
      </c>
      <c r="E51" s="97">
        <f t="shared" si="8"/>
        <v>-15.717338730684801</v>
      </c>
      <c r="F51" s="97">
        <f t="shared" si="9"/>
        <v>91.455664275998373</v>
      </c>
      <c r="G51" s="97">
        <f t="shared" si="10"/>
        <v>21.208040443107663</v>
      </c>
      <c r="H51" s="97">
        <f t="shared" si="11"/>
        <v>-3.8620325579148727</v>
      </c>
      <c r="I51" s="97">
        <f t="shared" si="12"/>
        <v>2.2309667860105549</v>
      </c>
      <c r="J51" s="97">
        <f t="shared" si="13"/>
        <v>15.21012648629025</v>
      </c>
      <c r="K51" s="97">
        <f t="shared" si="14"/>
        <v>-7.1679468958809309</v>
      </c>
      <c r="L51" s="97">
        <f t="shared" si="15"/>
        <v>107.13156445951998</v>
      </c>
      <c r="M51" s="97">
        <f t="shared" si="16"/>
        <v>23.498348929122386</v>
      </c>
      <c r="N51" s="97">
        <f t="shared" si="17"/>
        <v>26.361765944323707</v>
      </c>
      <c r="O51" s="97">
        <f t="shared" si="18"/>
        <v>4.3451091413679706</v>
      </c>
      <c r="P51" s="97">
        <f t="shared" si="19"/>
        <v>15.841750837818651</v>
      </c>
      <c r="Q51" s="97">
        <f t="shared" si="20"/>
        <v>-16.254895201262372</v>
      </c>
      <c r="R51" s="97">
        <f t="shared" si="21"/>
        <v>77.063680688550591</v>
      </c>
      <c r="S51" s="97">
        <f t="shared" si="22"/>
        <v>23.146134192023453</v>
      </c>
      <c r="T51" s="97">
        <f t="shared" si="23"/>
        <v>-5.5025316318254909</v>
      </c>
      <c r="U51" s="97">
        <f t="shared" si="24"/>
        <v>-7.3359856222419495</v>
      </c>
      <c r="V51" s="97">
        <f t="shared" si="25"/>
        <v>-4.6651327321403784</v>
      </c>
      <c r="W51" s="97">
        <f t="shared" si="26"/>
        <v>14.414438653953027</v>
      </c>
      <c r="X51" s="97">
        <f t="shared" si="27"/>
        <v>8.4946523605662776</v>
      </c>
      <c r="Y51" s="97">
        <f t="shared" si="28"/>
        <v>15.932154964742068</v>
      </c>
      <c r="Z51" s="97">
        <f t="shared" si="29"/>
        <v>10.168026569768358</v>
      </c>
      <c r="AA51" s="97">
        <f t="shared" si="30"/>
        <v>3.0279651485115977</v>
      </c>
      <c r="AB51" s="97">
        <f t="shared" si="31"/>
        <v>19.925889834564131</v>
      </c>
      <c r="AC51" s="97">
        <f t="shared" si="32"/>
        <v>10.801614507171806</v>
      </c>
      <c r="AD51" s="92"/>
      <c r="AE51" s="92"/>
      <c r="AF51" s="92"/>
      <c r="AG51" s="92"/>
      <c r="AH51" s="92"/>
      <c r="AI51" s="92"/>
    </row>
    <row r="52" spans="1:35" ht="12.75" customHeight="1" x14ac:dyDescent="0.2">
      <c r="B52" s="42" t="s">
        <v>992</v>
      </c>
      <c r="C52" s="96" t="s">
        <v>12</v>
      </c>
      <c r="D52" s="97">
        <f t="shared" si="7"/>
        <v>-31.065380852850069</v>
      </c>
      <c r="E52" s="97">
        <f t="shared" si="8"/>
        <v>22.069477123275249</v>
      </c>
      <c r="F52" s="97">
        <f t="shared" si="9"/>
        <v>19.355011951068633</v>
      </c>
      <c r="G52" s="97">
        <f t="shared" si="10"/>
        <v>21.525763352087452</v>
      </c>
      <c r="H52" s="97">
        <f t="shared" si="11"/>
        <v>19.797648044857951</v>
      </c>
      <c r="I52" s="97">
        <f t="shared" si="12"/>
        <v>49.829274263342342</v>
      </c>
      <c r="J52" s="97">
        <f t="shared" si="13"/>
        <v>49.187610069241941</v>
      </c>
      <c r="K52" s="97">
        <f t="shared" si="14"/>
        <v>8.646732481859857</v>
      </c>
      <c r="L52" s="97">
        <f t="shared" si="15"/>
        <v>36.601856649646663</v>
      </c>
      <c r="M52" s="97">
        <f t="shared" si="16"/>
        <v>-24.320219614383689</v>
      </c>
      <c r="N52" s="97">
        <f t="shared" si="17"/>
        <v>21.002661132832046</v>
      </c>
      <c r="O52" s="97">
        <f t="shared" si="18"/>
        <v>21.608773408243394</v>
      </c>
      <c r="P52" s="97">
        <f t="shared" si="19"/>
        <v>-12.075919382909163</v>
      </c>
      <c r="Q52" s="97">
        <f t="shared" si="20"/>
        <v>-30.735105862182948</v>
      </c>
      <c r="R52" s="97">
        <f t="shared" si="21"/>
        <v>45.040087131977089</v>
      </c>
      <c r="S52" s="97">
        <f t="shared" si="22"/>
        <v>16.640568615856168</v>
      </c>
      <c r="T52" s="97">
        <f t="shared" si="23"/>
        <v>7.4747348668354903</v>
      </c>
      <c r="U52" s="97">
        <f t="shared" si="24"/>
        <v>-3.2392415620280843</v>
      </c>
      <c r="V52" s="97">
        <f t="shared" si="25"/>
        <v>5.2199904310611771</v>
      </c>
      <c r="W52" s="97">
        <f t="shared" si="26"/>
        <v>20.214503324849147</v>
      </c>
      <c r="X52" s="97">
        <f t="shared" si="27"/>
        <v>1.5453279581125514</v>
      </c>
      <c r="Y52" s="97">
        <f t="shared" si="28"/>
        <v>-1.2403489672728512</v>
      </c>
      <c r="Z52" s="97">
        <f t="shared" si="29"/>
        <v>1.2553292916385175</v>
      </c>
      <c r="AA52" s="97">
        <f t="shared" si="30"/>
        <v>-2.5287524859589467</v>
      </c>
      <c r="AB52" s="97">
        <f t="shared" si="31"/>
        <v>-7.0567162762864086</v>
      </c>
      <c r="AC52" s="97">
        <f t="shared" si="32"/>
        <v>7.6114022365223235</v>
      </c>
      <c r="AD52" s="92"/>
      <c r="AE52" s="92"/>
      <c r="AF52" s="92"/>
      <c r="AG52" s="92"/>
      <c r="AH52" s="92"/>
      <c r="AI52" s="92"/>
    </row>
    <row r="53" spans="1:35" ht="12.75" customHeight="1" x14ac:dyDescent="0.2">
      <c r="B53" s="42" t="s">
        <v>993</v>
      </c>
      <c r="C53" s="96" t="s">
        <v>12</v>
      </c>
      <c r="D53" s="97">
        <f t="shared" si="7"/>
        <v>22.04225528359882</v>
      </c>
      <c r="E53" s="97">
        <f t="shared" si="8"/>
        <v>41.622542347839385</v>
      </c>
      <c r="F53" s="97">
        <f t="shared" si="9"/>
        <v>25.101705196936138</v>
      </c>
      <c r="G53" s="97">
        <f t="shared" si="10"/>
        <v>6.883894457296492</v>
      </c>
      <c r="H53" s="97">
        <f t="shared" si="11"/>
        <v>44.86255513946972</v>
      </c>
      <c r="I53" s="97">
        <f t="shared" si="12"/>
        <v>11.067968768354859</v>
      </c>
      <c r="J53" s="97">
        <f t="shared" si="13"/>
        <v>74.716402260474553</v>
      </c>
      <c r="K53" s="97">
        <f t="shared" si="14"/>
        <v>-2.285725470325545</v>
      </c>
      <c r="L53" s="97">
        <f t="shared" si="15"/>
        <v>38.390107260359883</v>
      </c>
      <c r="M53" s="97">
        <f t="shared" si="16"/>
        <v>-5.5192905383133706</v>
      </c>
      <c r="N53" s="97">
        <f t="shared" si="17"/>
        <v>45.710688288806921</v>
      </c>
      <c r="O53" s="97">
        <f t="shared" si="18"/>
        <v>7.1141999514445047</v>
      </c>
      <c r="P53" s="97">
        <f t="shared" si="19"/>
        <v>7.4481901906992221E-2</v>
      </c>
      <c r="Q53" s="97">
        <f t="shared" si="20"/>
        <v>-32.014895429628652</v>
      </c>
      <c r="R53" s="97">
        <f t="shared" si="21"/>
        <v>36.345849450154333</v>
      </c>
      <c r="S53" s="97">
        <f t="shared" si="22"/>
        <v>23.853550029723408</v>
      </c>
      <c r="T53" s="97">
        <f t="shared" si="23"/>
        <v>-0.82421733154470189</v>
      </c>
      <c r="U53" s="97">
        <f t="shared" si="24"/>
        <v>7.0320326514105886</v>
      </c>
      <c r="V53" s="97">
        <f t="shared" si="25"/>
        <v>17.031030310710449</v>
      </c>
      <c r="W53" s="97">
        <f t="shared" si="26"/>
        <v>13.315129923456908</v>
      </c>
      <c r="X53" s="97">
        <f t="shared" si="27"/>
        <v>-11.277993206647025</v>
      </c>
      <c r="Y53" s="97">
        <f t="shared" si="28"/>
        <v>6.6236462159283889</v>
      </c>
      <c r="Z53" s="97">
        <f t="shared" si="29"/>
        <v>21.708674560173336</v>
      </c>
      <c r="AA53" s="97">
        <f t="shared" si="30"/>
        <v>-2.7694719849413048</v>
      </c>
      <c r="AB53" s="97">
        <f t="shared" si="31"/>
        <v>-8.5835096924167971</v>
      </c>
      <c r="AC53" s="97">
        <f t="shared" si="32"/>
        <v>12.513005447378944</v>
      </c>
      <c r="AD53" s="92"/>
      <c r="AE53" s="92"/>
      <c r="AF53" s="92"/>
      <c r="AG53" s="92"/>
      <c r="AH53" s="92"/>
      <c r="AI53" s="92"/>
    </row>
    <row r="54" spans="1:35" ht="12.75" customHeight="1" x14ac:dyDescent="0.2">
      <c r="B54" s="42" t="s">
        <v>994</v>
      </c>
      <c r="C54" s="96" t="s">
        <v>12</v>
      </c>
      <c r="D54" s="97">
        <f t="shared" si="7"/>
        <v>-11.212175086389536</v>
      </c>
      <c r="E54" s="97">
        <f t="shared" si="8"/>
        <v>53.300393694471694</v>
      </c>
      <c r="F54" s="97">
        <f t="shared" si="9"/>
        <v>51.235268384894084</v>
      </c>
      <c r="G54" s="97">
        <f t="shared" si="10"/>
        <v>2.4644193829700356</v>
      </c>
      <c r="H54" s="97">
        <f t="shared" si="11"/>
        <v>2.4246680833663845</v>
      </c>
      <c r="I54" s="97">
        <f t="shared" si="12"/>
        <v>-4.3100146239269463</v>
      </c>
      <c r="J54" s="97">
        <f t="shared" si="13"/>
        <v>-22.60181626867643</v>
      </c>
      <c r="K54" s="97">
        <f t="shared" si="14"/>
        <v>12.371451756178516</v>
      </c>
      <c r="L54" s="97">
        <f t="shared" si="15"/>
        <v>47.455803466691492</v>
      </c>
      <c r="M54" s="97">
        <f t="shared" si="16"/>
        <v>-15.89836657822211</v>
      </c>
      <c r="N54" s="97">
        <f t="shared" si="17"/>
        <v>75.253139004388089</v>
      </c>
      <c r="O54" s="97">
        <f t="shared" si="18"/>
        <v>1.9544608967838997</v>
      </c>
      <c r="P54" s="97">
        <f t="shared" si="19"/>
        <v>-34.035942251684219</v>
      </c>
      <c r="Q54" s="97">
        <f t="shared" si="20"/>
        <v>-25.724439949811043</v>
      </c>
      <c r="R54" s="97">
        <f t="shared" si="21"/>
        <v>51.765065985582225</v>
      </c>
      <c r="S54" s="97">
        <f t="shared" si="22"/>
        <v>24.855462170634084</v>
      </c>
      <c r="T54" s="97">
        <f t="shared" si="23"/>
        <v>265.8374491742756</v>
      </c>
      <c r="U54" s="97">
        <f t="shared" si="24"/>
        <v>-45.543878623931874</v>
      </c>
      <c r="V54" s="97">
        <f t="shared" si="25"/>
        <v>-51.113512536196382</v>
      </c>
      <c r="W54" s="97">
        <f t="shared" si="26"/>
        <v>28.857206966943238</v>
      </c>
      <c r="X54" s="97">
        <f t="shared" si="27"/>
        <v>-3.160520409598675</v>
      </c>
      <c r="Y54" s="97">
        <f t="shared" si="28"/>
        <v>5.1132271603164412</v>
      </c>
      <c r="Z54" s="97">
        <f t="shared" si="29"/>
        <v>2.4670052430185905</v>
      </c>
      <c r="AA54" s="97">
        <f t="shared" si="30"/>
        <v>5.9876805784186047</v>
      </c>
      <c r="AB54" s="97">
        <f t="shared" si="31"/>
        <v>7.1410376868590788</v>
      </c>
      <c r="AC54" s="97">
        <f t="shared" si="32"/>
        <v>6.774811755604631</v>
      </c>
      <c r="AD54" s="92"/>
      <c r="AE54" s="92"/>
      <c r="AF54" s="92"/>
      <c r="AG54" s="92"/>
      <c r="AH54" s="92"/>
      <c r="AI54" s="92"/>
    </row>
    <row r="55" spans="1:35" ht="12.75" customHeight="1" x14ac:dyDescent="0.2">
      <c r="B55" s="42" t="s">
        <v>995</v>
      </c>
      <c r="C55" s="96" t="s">
        <v>12</v>
      </c>
      <c r="D55" s="97">
        <f t="shared" si="7"/>
        <v>64.090253858118075</v>
      </c>
      <c r="E55" s="97">
        <f t="shared" si="8"/>
        <v>101.60918669925402</v>
      </c>
      <c r="F55" s="97">
        <f t="shared" si="9"/>
        <v>38.155640568137841</v>
      </c>
      <c r="G55" s="97">
        <f t="shared" si="10"/>
        <v>-19.005727265342216</v>
      </c>
      <c r="H55" s="97">
        <f t="shared" si="11"/>
        <v>165.22367761300643</v>
      </c>
      <c r="I55" s="97">
        <f t="shared" si="12"/>
        <v>-22.951430976539982</v>
      </c>
      <c r="J55" s="97">
        <f t="shared" si="13"/>
        <v>46.840010201246997</v>
      </c>
      <c r="K55" s="97">
        <f t="shared" si="14"/>
        <v>28.639137575199896</v>
      </c>
      <c r="L55" s="97">
        <f t="shared" si="15"/>
        <v>52.044260743298963</v>
      </c>
      <c r="M55" s="97">
        <f t="shared" si="16"/>
        <v>2.0901936793143534</v>
      </c>
      <c r="N55" s="97">
        <f t="shared" si="17"/>
        <v>27.432397347884191</v>
      </c>
      <c r="O55" s="97">
        <f t="shared" si="18"/>
        <v>17.18594247834784</v>
      </c>
      <c r="P55" s="97">
        <f t="shared" si="19"/>
        <v>5.395506581940765</v>
      </c>
      <c r="Q55" s="97">
        <f t="shared" si="20"/>
        <v>0.96589927254642305</v>
      </c>
      <c r="R55" s="97">
        <f t="shared" si="21"/>
        <v>38.29472023095272</v>
      </c>
      <c r="S55" s="97">
        <f t="shared" si="22"/>
        <v>46.422679154303864</v>
      </c>
      <c r="T55" s="97">
        <f t="shared" si="23"/>
        <v>-0.60136528575711168</v>
      </c>
      <c r="U55" s="97">
        <f t="shared" si="24"/>
        <v>-2.0542343116182877</v>
      </c>
      <c r="V55" s="97">
        <f t="shared" si="25"/>
        <v>9.0967319304121617</v>
      </c>
      <c r="W55" s="97">
        <f t="shared" si="26"/>
        <v>-1.6028196528954055</v>
      </c>
      <c r="X55" s="97">
        <f t="shared" si="27"/>
        <v>-16.361600052370946</v>
      </c>
      <c r="Y55" s="97">
        <f t="shared" si="28"/>
        <v>10.948039282922608</v>
      </c>
      <c r="Z55" s="97">
        <f t="shared" si="29"/>
        <v>-16.660756350589807</v>
      </c>
      <c r="AA55" s="97">
        <f t="shared" si="30"/>
        <v>5.6250612082553459</v>
      </c>
      <c r="AB55" s="97">
        <f t="shared" si="31"/>
        <v>-14.348254751215819</v>
      </c>
      <c r="AC55" s="97">
        <f t="shared" si="32"/>
        <v>16.428781863879109</v>
      </c>
      <c r="AD55" s="92"/>
      <c r="AE55" s="92"/>
      <c r="AF55" s="92"/>
      <c r="AG55" s="92"/>
      <c r="AH55" s="92"/>
      <c r="AI55" s="92"/>
    </row>
    <row r="56" spans="1:35" ht="12.75" customHeight="1" x14ac:dyDescent="0.2">
      <c r="B56" s="42" t="s">
        <v>1002</v>
      </c>
      <c r="C56" s="96" t="s">
        <v>12</v>
      </c>
      <c r="D56" s="97">
        <f t="shared" si="7"/>
        <v>-30.767967609862268</v>
      </c>
      <c r="E56" s="97">
        <f t="shared" si="8"/>
        <v>116.58498388228935</v>
      </c>
      <c r="F56" s="97">
        <f t="shared" si="9"/>
        <v>7.8573264146940147</v>
      </c>
      <c r="G56" s="97">
        <f t="shared" si="10"/>
        <v>3.5999633992573479</v>
      </c>
      <c r="H56" s="97">
        <f t="shared" si="11"/>
        <v>25.616365241594835</v>
      </c>
      <c r="I56" s="97">
        <f t="shared" si="12"/>
        <v>-9.1812018042890031</v>
      </c>
      <c r="J56" s="97">
        <f t="shared" si="13"/>
        <v>-2.4498154302808928</v>
      </c>
      <c r="K56" s="97">
        <f t="shared" si="14"/>
        <v>-4.0286574922782279</v>
      </c>
      <c r="L56" s="97">
        <f t="shared" si="15"/>
        <v>55.360802638802795</v>
      </c>
      <c r="M56" s="97">
        <f t="shared" si="16"/>
        <v>40.327174723119185</v>
      </c>
      <c r="N56" s="97">
        <f t="shared" si="17"/>
        <v>10.652757586322977</v>
      </c>
      <c r="O56" s="97">
        <f t="shared" si="18"/>
        <v>75.349153936816521</v>
      </c>
      <c r="P56" s="97">
        <f t="shared" si="19"/>
        <v>-17.416385379910778</v>
      </c>
      <c r="Q56" s="97">
        <f t="shared" si="20"/>
        <v>-34.067343502105828</v>
      </c>
      <c r="R56" s="97">
        <f t="shared" si="21"/>
        <v>91.35270030790096</v>
      </c>
      <c r="S56" s="97">
        <f t="shared" si="22"/>
        <v>23.213845627752278</v>
      </c>
      <c r="T56" s="97">
        <f t="shared" si="23"/>
        <v>-7.5802585106251144</v>
      </c>
      <c r="U56" s="97">
        <f t="shared" si="24"/>
        <v>-32.468418825094432</v>
      </c>
      <c r="V56" s="97">
        <f t="shared" si="25"/>
        <v>-8.68025459669893</v>
      </c>
      <c r="W56" s="97">
        <f t="shared" si="26"/>
        <v>-1.9838382406006616</v>
      </c>
      <c r="X56" s="97">
        <f t="shared" si="27"/>
        <v>-31.175559548728401</v>
      </c>
      <c r="Y56" s="97">
        <f t="shared" si="28"/>
        <v>1.3350496076089939</v>
      </c>
      <c r="Z56" s="97">
        <f t="shared" si="29"/>
        <v>-2.370086670821351</v>
      </c>
      <c r="AA56" s="97">
        <f t="shared" si="30"/>
        <v>-2.9334950012927266</v>
      </c>
      <c r="AB56" s="97">
        <f t="shared" si="31"/>
        <v>-30.850384488179898</v>
      </c>
      <c r="AC56" s="97">
        <f t="shared" si="32"/>
        <v>3.5568766887065664</v>
      </c>
      <c r="AD56" s="92"/>
      <c r="AE56" s="92"/>
      <c r="AF56" s="92"/>
      <c r="AG56" s="92"/>
      <c r="AH56" s="92"/>
      <c r="AI56" s="92"/>
    </row>
    <row r="57" spans="1:35" ht="12.75" customHeight="1" x14ac:dyDescent="0.2">
      <c r="B57" s="42" t="s">
        <v>1000</v>
      </c>
      <c r="C57" s="96" t="s">
        <v>12</v>
      </c>
      <c r="D57" s="97">
        <f t="shared" si="7"/>
        <v>-26.251655293189273</v>
      </c>
      <c r="E57" s="97">
        <f t="shared" si="8"/>
        <v>96.699098074509692</v>
      </c>
      <c r="F57" s="97">
        <f t="shared" si="9"/>
        <v>12.876929433996324</v>
      </c>
      <c r="G57" s="97">
        <f t="shared" si="10"/>
        <v>4.2652752927506299</v>
      </c>
      <c r="H57" s="97">
        <f t="shared" si="11"/>
        <v>27.283097459634305</v>
      </c>
      <c r="I57" s="97">
        <f t="shared" si="12"/>
        <v>-4.9584629401427662</v>
      </c>
      <c r="J57" s="97">
        <f t="shared" si="13"/>
        <v>9.7856031304564937</v>
      </c>
      <c r="K57" s="97">
        <f t="shared" si="14"/>
        <v>-0.78791996762240046</v>
      </c>
      <c r="L57" s="97">
        <f t="shared" si="15"/>
        <v>51.042597062347454</v>
      </c>
      <c r="M57" s="97">
        <f t="shared" si="16"/>
        <v>23.14052117060929</v>
      </c>
      <c r="N57" s="97">
        <f t="shared" si="17"/>
        <v>18.02408999771697</v>
      </c>
      <c r="O57" s="97">
        <f t="shared" si="18"/>
        <v>55.41967825275799</v>
      </c>
      <c r="P57" s="97">
        <f t="shared" si="19"/>
        <v>-14.594083202204175</v>
      </c>
      <c r="Q57" s="97">
        <f t="shared" si="20"/>
        <v>-31.650030562536074</v>
      </c>
      <c r="R57" s="97">
        <f t="shared" si="21"/>
        <v>78.369228838102629</v>
      </c>
      <c r="S57" s="97">
        <f t="shared" si="22"/>
        <v>24.181943107287651</v>
      </c>
      <c r="T57" s="97">
        <f t="shared" si="23"/>
        <v>-0.93868995389590282</v>
      </c>
      <c r="U57" s="97">
        <f t="shared" si="24"/>
        <v>-26.440746520552523</v>
      </c>
      <c r="V57" s="97">
        <f t="shared" si="25"/>
        <v>-5.3817293157739527</v>
      </c>
      <c r="W57" s="97">
        <f t="shared" si="26"/>
        <v>3.0036453261956808</v>
      </c>
      <c r="X57" s="97">
        <f t="shared" si="27"/>
        <v>-22.083179109113033</v>
      </c>
      <c r="Y57" s="97">
        <f t="shared" si="28"/>
        <v>3.8724804426198034</v>
      </c>
      <c r="Z57" s="97">
        <f t="shared" si="29"/>
        <v>2.2602484558323681</v>
      </c>
      <c r="AA57" s="97">
        <f t="shared" si="30"/>
        <v>-1.4781643723583784</v>
      </c>
      <c r="AB57" s="97">
        <f t="shared" si="31"/>
        <v>-17.577915485540856</v>
      </c>
      <c r="AC57" s="97">
        <f t="shared" si="32"/>
        <v>6.164469744130912</v>
      </c>
      <c r="AD57" s="92"/>
      <c r="AE57" s="92"/>
      <c r="AF57" s="92"/>
      <c r="AG57" s="92"/>
      <c r="AH57" s="92"/>
      <c r="AI57" s="92"/>
    </row>
    <row r="58" spans="1:35" ht="12.75" customHeight="1" x14ac:dyDescent="0.2">
      <c r="B58" s="42" t="s">
        <v>1001</v>
      </c>
      <c r="C58" s="96" t="s">
        <v>12</v>
      </c>
      <c r="D58" s="97">
        <f t="shared" si="7"/>
        <v>-11.978875440176211</v>
      </c>
      <c r="E58" s="97">
        <f t="shared" si="8"/>
        <v>59.366264870984168</v>
      </c>
      <c r="F58" s="97">
        <f t="shared" si="9"/>
        <v>14.76460380385771</v>
      </c>
      <c r="G58" s="97">
        <f t="shared" si="10"/>
        <v>2.4202347011808456</v>
      </c>
      <c r="H58" s="97">
        <f t="shared" si="11"/>
        <v>34.36270511373715</v>
      </c>
      <c r="I58" s="97">
        <f t="shared" si="12"/>
        <v>6.8752110971871616</v>
      </c>
      <c r="J58" s="97">
        <f t="shared" si="13"/>
        <v>25.438106943375914</v>
      </c>
      <c r="K58" s="97">
        <f t="shared" si="14"/>
        <v>4.9318388088585863</v>
      </c>
      <c r="L58" s="97">
        <f t="shared" si="15"/>
        <v>49.89545490724916</v>
      </c>
      <c r="M58" s="97">
        <f t="shared" si="16"/>
        <v>5.9279545675686904</v>
      </c>
      <c r="N58" s="97">
        <f t="shared" si="17"/>
        <v>46.96824369596132</v>
      </c>
      <c r="O58" s="97">
        <f t="shared" si="18"/>
        <v>36.081920059657705</v>
      </c>
      <c r="P58" s="97">
        <f t="shared" si="19"/>
        <v>7.3256063388127188</v>
      </c>
      <c r="Q58" s="97">
        <f t="shared" si="20"/>
        <v>-20.76091987273864</v>
      </c>
      <c r="R58" s="97">
        <f t="shared" si="21"/>
        <v>64.349451937359731</v>
      </c>
      <c r="S58" s="97">
        <f t="shared" si="22"/>
        <v>40.297372214671384</v>
      </c>
      <c r="T58" s="97">
        <f t="shared" si="23"/>
        <v>4.6619145742244399</v>
      </c>
      <c r="U58" s="97">
        <f t="shared" si="24"/>
        <v>-2.3544600854851154</v>
      </c>
      <c r="V58" s="97">
        <f t="shared" si="25"/>
        <v>5.0080385636831011</v>
      </c>
      <c r="W58" s="97">
        <f t="shared" si="26"/>
        <v>-3.7074309559266823</v>
      </c>
      <c r="X58" s="97">
        <f t="shared" si="27"/>
        <v>-15.311347154345853</v>
      </c>
      <c r="Y58" s="97">
        <f t="shared" si="28"/>
        <v>14.343277252270269</v>
      </c>
      <c r="Z58" s="97">
        <f t="shared" si="29"/>
        <v>6.026441255054408</v>
      </c>
      <c r="AA58" s="97">
        <f t="shared" si="30"/>
        <v>-4.8322525396235676</v>
      </c>
      <c r="AB58" s="97">
        <f t="shared" si="31"/>
        <v>-10.69274018490529</v>
      </c>
      <c r="AC58" s="97">
        <f t="shared" si="32"/>
        <v>11.637237351400586</v>
      </c>
      <c r="AD58" s="92"/>
      <c r="AE58" s="92"/>
      <c r="AF58" s="92"/>
      <c r="AG58" s="92"/>
      <c r="AH58" s="92"/>
      <c r="AI58" s="92"/>
    </row>
    <row r="59" spans="1:35" ht="12.75" customHeight="1" x14ac:dyDescent="0.2">
      <c r="A59" s="92">
        <v>2</v>
      </c>
      <c r="B59" s="42" t="s">
        <v>998</v>
      </c>
      <c r="C59" s="96" t="s">
        <v>12</v>
      </c>
      <c r="D59" s="97">
        <f t="shared" si="7"/>
        <v>21.154084968562302</v>
      </c>
      <c r="E59" s="97">
        <f t="shared" si="8"/>
        <v>-2.8636156740027872</v>
      </c>
      <c r="F59" s="97">
        <f t="shared" si="9"/>
        <v>-6.1521777280828474</v>
      </c>
      <c r="G59" s="97">
        <f t="shared" si="10"/>
        <v>17.494528424111849</v>
      </c>
      <c r="H59" s="97">
        <f t="shared" si="11"/>
        <v>15.691499198886532</v>
      </c>
      <c r="I59" s="97">
        <f t="shared" si="12"/>
        <v>3.5437411959471206</v>
      </c>
      <c r="J59" s="97">
        <f t="shared" si="13"/>
        <v>5.5093431649904829</v>
      </c>
      <c r="K59" s="97">
        <f t="shared" si="14"/>
        <v>5.7572721103938562</v>
      </c>
      <c r="L59" s="97">
        <f t="shared" si="15"/>
        <v>7.3965069803415702</v>
      </c>
      <c r="M59" s="97">
        <f t="shared" si="16"/>
        <v>5.4000298155450395</v>
      </c>
      <c r="N59" s="97">
        <f t="shared" si="17"/>
        <v>8.4566093433198262</v>
      </c>
      <c r="O59" s="97">
        <f t="shared" si="18"/>
        <v>5.1436549138312415</v>
      </c>
      <c r="P59" s="97">
        <f t="shared" si="19"/>
        <v>21.085947063492611</v>
      </c>
      <c r="Q59" s="97">
        <f t="shared" si="20"/>
        <v>0.15521513924807095</v>
      </c>
      <c r="R59" s="97">
        <f t="shared" si="21"/>
        <v>-4.1198251191434849</v>
      </c>
      <c r="S59" s="97">
        <f t="shared" si="22"/>
        <v>32.863216512101701</v>
      </c>
      <c r="T59" s="97">
        <f t="shared" si="23"/>
        <v>0.57143732404935577</v>
      </c>
      <c r="U59" s="97">
        <f t="shared" si="24"/>
        <v>-0.88730142991795447</v>
      </c>
      <c r="V59" s="97">
        <f t="shared" si="25"/>
        <v>-8.6628968929020687</v>
      </c>
      <c r="W59" s="97">
        <f t="shared" si="26"/>
        <v>-9.5015573436865708</v>
      </c>
      <c r="X59" s="97">
        <f t="shared" si="27"/>
        <v>-5.434780790740362</v>
      </c>
      <c r="Y59" s="97">
        <f t="shared" si="28"/>
        <v>2.1550475257095201</v>
      </c>
      <c r="Z59" s="97">
        <f t="shared" si="29"/>
        <v>1.3549530794221738</v>
      </c>
      <c r="AA59" s="97">
        <f t="shared" si="30"/>
        <v>-3.7551741625095474</v>
      </c>
      <c r="AB59" s="97">
        <f t="shared" si="31"/>
        <v>5.6138516895307475</v>
      </c>
      <c r="AC59" s="97">
        <f t="shared" si="32"/>
        <v>4.0913989813655292</v>
      </c>
      <c r="AD59" s="92"/>
      <c r="AE59" s="92"/>
      <c r="AF59" s="92"/>
      <c r="AG59" s="92"/>
      <c r="AH59" s="92"/>
      <c r="AI59" s="92"/>
    </row>
    <row r="60" spans="1:35" ht="12.75" customHeight="1" x14ac:dyDescent="0.2">
      <c r="A60" s="92">
        <v>3</v>
      </c>
      <c r="B60" s="42" t="s">
        <v>29</v>
      </c>
      <c r="C60" s="96" t="s">
        <v>12</v>
      </c>
      <c r="D60" s="97">
        <f t="shared" si="7"/>
        <v>-1.2224294492129957</v>
      </c>
      <c r="E60" s="97">
        <f t="shared" si="8"/>
        <v>49.665395465226226</v>
      </c>
      <c r="F60" s="97">
        <f t="shared" si="9"/>
        <v>-17.078775794545564</v>
      </c>
      <c r="G60" s="97">
        <f t="shared" si="10"/>
        <v>-17.158804974270865</v>
      </c>
      <c r="H60" s="97">
        <f t="shared" si="11"/>
        <v>-5.7370004043318232</v>
      </c>
      <c r="I60" s="97">
        <f t="shared" si="12"/>
        <v>-7.3989860217793364</v>
      </c>
      <c r="J60" s="97">
        <f t="shared" si="13"/>
        <v>23.375322204487986</v>
      </c>
      <c r="K60" s="97">
        <f t="shared" si="14"/>
        <v>13.113858692531849</v>
      </c>
      <c r="L60" s="97">
        <f t="shared" si="15"/>
        <v>15.695601295028055</v>
      </c>
      <c r="M60" s="97">
        <f t="shared" si="16"/>
        <v>-14.521697933429508</v>
      </c>
      <c r="N60" s="97">
        <f t="shared" si="17"/>
        <v>21.748899823189333</v>
      </c>
      <c r="O60" s="97">
        <f t="shared" si="18"/>
        <v>1.8647795833836085</v>
      </c>
      <c r="P60" s="97">
        <f t="shared" si="19"/>
        <v>-6.3797877954299338</v>
      </c>
      <c r="Q60" s="97">
        <f t="shared" si="20"/>
        <v>-12.955549633754345</v>
      </c>
      <c r="R60" s="97">
        <f t="shared" si="21"/>
        <v>17.540656843590412</v>
      </c>
      <c r="S60" s="97">
        <f t="shared" si="22"/>
        <v>-4.4559911056180113</v>
      </c>
      <c r="T60" s="97">
        <f t="shared" si="23"/>
        <v>5.9994161542727795</v>
      </c>
      <c r="U60" s="97">
        <f t="shared" si="24"/>
        <v>22.401666758495978</v>
      </c>
      <c r="V60" s="97">
        <f t="shared" si="25"/>
        <v>-16.476672015223187</v>
      </c>
      <c r="W60" s="97">
        <f t="shared" si="26"/>
        <v>-13.51745644333235</v>
      </c>
      <c r="X60" s="97">
        <f t="shared" si="27"/>
        <v>8.8587916587880926</v>
      </c>
      <c r="Y60" s="97">
        <f t="shared" si="28"/>
        <v>-10.265993379348757</v>
      </c>
      <c r="Z60" s="97">
        <f t="shared" si="29"/>
        <v>-8.509358076756115</v>
      </c>
      <c r="AA60" s="97">
        <f t="shared" si="30"/>
        <v>-28.985768202542957</v>
      </c>
      <c r="AB60" s="97">
        <f t="shared" si="31"/>
        <v>-37.616663227459199</v>
      </c>
      <c r="AC60" s="97">
        <f t="shared" si="32"/>
        <v>-2.5183443747510523</v>
      </c>
      <c r="AD60" s="92"/>
      <c r="AE60" s="92"/>
      <c r="AF60" s="92"/>
      <c r="AG60" s="92"/>
      <c r="AH60" s="92"/>
      <c r="AI60" s="92"/>
    </row>
    <row r="61" spans="1:35" ht="12.75" customHeight="1" x14ac:dyDescent="0.2">
      <c r="A61" s="92">
        <v>4</v>
      </c>
      <c r="B61" s="42" t="s">
        <v>47</v>
      </c>
      <c r="C61" s="96" t="s">
        <v>12</v>
      </c>
      <c r="D61" s="97">
        <f t="shared" si="7"/>
        <v>1.6713029141775024</v>
      </c>
      <c r="E61" s="97">
        <f t="shared" si="8"/>
        <v>11.319115464353203</v>
      </c>
      <c r="F61" s="97">
        <f t="shared" si="9"/>
        <v>2.375233004755799</v>
      </c>
      <c r="G61" s="97">
        <f t="shared" si="10"/>
        <v>1.4805882069973677</v>
      </c>
      <c r="H61" s="97">
        <f t="shared" si="11"/>
        <v>-7.4252360152344892</v>
      </c>
      <c r="I61" s="97">
        <f t="shared" si="12"/>
        <v>-5.6293812412535402</v>
      </c>
      <c r="J61" s="97">
        <f t="shared" si="13"/>
        <v>31.077554900513377</v>
      </c>
      <c r="K61" s="97">
        <f t="shared" si="14"/>
        <v>36.898153560542966</v>
      </c>
      <c r="L61" s="97">
        <f t="shared" si="15"/>
        <v>18.152081841356548</v>
      </c>
      <c r="M61" s="97">
        <f t="shared" si="16"/>
        <v>67.040430187736575</v>
      </c>
      <c r="N61" s="97">
        <f t="shared" si="17"/>
        <v>18.7779274649359</v>
      </c>
      <c r="O61" s="97">
        <f t="shared" si="18"/>
        <v>30.571821566322512</v>
      </c>
      <c r="P61" s="97">
        <f t="shared" si="19"/>
        <v>47.357825650952378</v>
      </c>
      <c r="Q61" s="97">
        <f t="shared" si="20"/>
        <v>-3.4575848460848135</v>
      </c>
      <c r="R61" s="97">
        <f t="shared" si="21"/>
        <v>14.923485525620748</v>
      </c>
      <c r="S61" s="97">
        <f t="shared" si="22"/>
        <v>48.45440920877769</v>
      </c>
      <c r="T61" s="97">
        <f t="shared" si="23"/>
        <v>-20.335634604330679</v>
      </c>
      <c r="U61" s="97">
        <f t="shared" si="24"/>
        <v>4.3773682591635747</v>
      </c>
      <c r="V61" s="97">
        <f t="shared" si="25"/>
        <v>6.4170150684510219</v>
      </c>
      <c r="W61" s="97">
        <f t="shared" si="26"/>
        <v>-12.613546205342814</v>
      </c>
      <c r="X61" s="97">
        <f t="shared" si="27"/>
        <v>-10.336584786675502</v>
      </c>
      <c r="Y61" s="97">
        <f t="shared" si="28"/>
        <v>0.67846730477366179</v>
      </c>
      <c r="Z61" s="97">
        <f t="shared" si="29"/>
        <v>-0.63262967262784287</v>
      </c>
      <c r="AA61" s="97">
        <f t="shared" si="30"/>
        <v>-5.6535072771846018</v>
      </c>
      <c r="AB61" s="97">
        <f t="shared" si="31"/>
        <v>40.114252563354739</v>
      </c>
      <c r="AC61" s="97">
        <f t="shared" si="32"/>
        <v>10.220991672112063</v>
      </c>
      <c r="AD61" s="92"/>
      <c r="AE61" s="92"/>
      <c r="AF61" s="92"/>
      <c r="AG61" s="92"/>
      <c r="AH61" s="92"/>
      <c r="AI61" s="92"/>
    </row>
    <row r="62" spans="1:35" ht="12.75" customHeight="1" x14ac:dyDescent="0.2">
      <c r="A62" s="92">
        <v>5</v>
      </c>
      <c r="B62" s="42" t="s">
        <v>46</v>
      </c>
      <c r="C62" s="96" t="s">
        <v>12</v>
      </c>
      <c r="D62" s="97">
        <f t="shared" si="7"/>
        <v>3.0862794471541122</v>
      </c>
      <c r="E62" s="97">
        <f t="shared" si="8"/>
        <v>47.410340451980858</v>
      </c>
      <c r="F62" s="97">
        <f t="shared" si="9"/>
        <v>4.531855279257897</v>
      </c>
      <c r="G62" s="97">
        <f t="shared" si="10"/>
        <v>-10.359849970744321</v>
      </c>
      <c r="H62" s="97">
        <f t="shared" si="11"/>
        <v>43.966296738413291</v>
      </c>
      <c r="I62" s="97">
        <f t="shared" si="12"/>
        <v>15.20471227044149</v>
      </c>
      <c r="J62" s="97">
        <f t="shared" si="13"/>
        <v>26.819223299828536</v>
      </c>
      <c r="K62" s="97">
        <f t="shared" si="14"/>
        <v>70.15204297664792</v>
      </c>
      <c r="L62" s="97">
        <f t="shared" si="15"/>
        <v>36.329711697380958</v>
      </c>
      <c r="M62" s="97">
        <f t="shared" si="16"/>
        <v>47.744272337220423</v>
      </c>
      <c r="N62" s="97">
        <f t="shared" si="17"/>
        <v>20.969087333170734</v>
      </c>
      <c r="O62" s="97">
        <f t="shared" si="18"/>
        <v>130.26104413628832</v>
      </c>
      <c r="P62" s="97">
        <f t="shared" si="19"/>
        <v>-21.709067094345684</v>
      </c>
      <c r="Q62" s="97">
        <f t="shared" si="20"/>
        <v>-46.846883827979887</v>
      </c>
      <c r="R62" s="97">
        <f t="shared" si="21"/>
        <v>54.479062892829489</v>
      </c>
      <c r="S62" s="97">
        <f t="shared" si="22"/>
        <v>19.764622496704561</v>
      </c>
      <c r="T62" s="97">
        <f t="shared" si="23"/>
        <v>12.411499506681409</v>
      </c>
      <c r="U62" s="97">
        <f t="shared" si="24"/>
        <v>34.438696421677776</v>
      </c>
      <c r="V62" s="97">
        <f t="shared" si="25"/>
        <v>-1.5645619579231607E-2</v>
      </c>
      <c r="W62" s="97">
        <f t="shared" si="26"/>
        <v>-32.596507020317745</v>
      </c>
      <c r="X62" s="97">
        <f t="shared" si="27"/>
        <v>-12.709719752588413</v>
      </c>
      <c r="Y62" s="97">
        <f t="shared" si="28"/>
        <v>4.8865623075576821</v>
      </c>
      <c r="Z62" s="97">
        <f t="shared" si="29"/>
        <v>-2.3608875923171837</v>
      </c>
      <c r="AA62" s="97">
        <f t="shared" si="30"/>
        <v>-5.94120315601279</v>
      </c>
      <c r="AB62" s="97">
        <f t="shared" si="31"/>
        <v>-0.77971446677538836</v>
      </c>
      <c r="AC62" s="97">
        <f t="shared" si="32"/>
        <v>11.923236221297671</v>
      </c>
      <c r="AD62" s="92"/>
      <c r="AE62" s="92"/>
      <c r="AF62" s="92"/>
      <c r="AG62" s="92"/>
      <c r="AH62" s="92"/>
      <c r="AI62" s="92"/>
    </row>
    <row r="63" spans="1:35" ht="12.75" customHeight="1" x14ac:dyDescent="0.2">
      <c r="B63" s="42" t="s">
        <v>19</v>
      </c>
      <c r="C63" s="96" t="s">
        <v>12</v>
      </c>
      <c r="D63" s="97">
        <f t="shared" si="7"/>
        <v>7.7509296035866555</v>
      </c>
      <c r="E63" s="97">
        <f t="shared" si="8"/>
        <v>23.877840789263942</v>
      </c>
      <c r="F63" s="97">
        <f t="shared" si="9"/>
        <v>-9.086393981971014</v>
      </c>
      <c r="G63" s="97">
        <f t="shared" si="10"/>
        <v>-1.8964837370783982</v>
      </c>
      <c r="H63" s="97">
        <f t="shared" si="11"/>
        <v>5.2213175843035486</v>
      </c>
      <c r="I63" s="97">
        <f t="shared" si="12"/>
        <v>-0.61221374312134458</v>
      </c>
      <c r="J63" s="97">
        <f t="shared" si="13"/>
        <v>18.864376831424323</v>
      </c>
      <c r="K63" s="97">
        <f t="shared" si="14"/>
        <v>15.686511039230069</v>
      </c>
      <c r="L63" s="97">
        <f t="shared" si="15"/>
        <v>14.906602814383433</v>
      </c>
      <c r="M63" s="97">
        <f t="shared" si="16"/>
        <v>17.041232619531939</v>
      </c>
      <c r="N63" s="97">
        <f t="shared" si="17"/>
        <v>18.20497071203549</v>
      </c>
      <c r="O63" s="97">
        <f t="shared" si="18"/>
        <v>20.095484425753625</v>
      </c>
      <c r="P63" s="97">
        <f t="shared" si="19"/>
        <v>11.254258267545893</v>
      </c>
      <c r="Q63" s="97">
        <f t="shared" si="20"/>
        <v>-7.415833979626882</v>
      </c>
      <c r="R63" s="97">
        <f t="shared" si="21"/>
        <v>13.82197185756435</v>
      </c>
      <c r="S63" s="97">
        <f t="shared" si="22"/>
        <v>30.652614411882752</v>
      </c>
      <c r="T63" s="97">
        <f t="shared" si="23"/>
        <v>0.46215908992716948</v>
      </c>
      <c r="U63" s="97">
        <f t="shared" si="24"/>
        <v>7.0322661174603951</v>
      </c>
      <c r="V63" s="97">
        <f t="shared" si="25"/>
        <v>-1.1782634382934276</v>
      </c>
      <c r="W63" s="97">
        <f t="shared" si="26"/>
        <v>-3.8288160436884198</v>
      </c>
      <c r="X63" s="97">
        <f t="shared" si="27"/>
        <v>-6.3738500886013014</v>
      </c>
      <c r="Y63" s="97">
        <f t="shared" si="28"/>
        <v>1.706602650835535</v>
      </c>
      <c r="Z63" s="97">
        <f t="shared" si="29"/>
        <v>3.5844891325660768</v>
      </c>
      <c r="AA63" s="97">
        <f t="shared" si="30"/>
        <v>-8.7584316110668112</v>
      </c>
      <c r="AB63" s="97">
        <f t="shared" si="31"/>
        <v>5.0975562436475457</v>
      </c>
      <c r="AC63" s="97">
        <f t="shared" si="32"/>
        <v>6.2521814681931289</v>
      </c>
      <c r="AD63" s="92"/>
      <c r="AE63" s="92"/>
      <c r="AF63" s="92"/>
      <c r="AG63" s="92"/>
      <c r="AH63" s="92"/>
      <c r="AI63" s="92"/>
    </row>
    <row r="64" spans="1:35" ht="12.75" customHeight="1" x14ac:dyDescent="0.2">
      <c r="B64" s="42" t="s">
        <v>20</v>
      </c>
      <c r="C64" s="96" t="s">
        <v>12</v>
      </c>
      <c r="D64" s="97">
        <f t="shared" si="7"/>
        <v>4.7161414209044779</v>
      </c>
      <c r="E64" s="97">
        <f t="shared" si="8"/>
        <v>20.771163914498516</v>
      </c>
      <c r="F64" s="97">
        <f t="shared" si="9"/>
        <v>4.9893465040907046</v>
      </c>
      <c r="G64" s="97">
        <f t="shared" si="10"/>
        <v>14.534289143630247</v>
      </c>
      <c r="H64" s="97">
        <f t="shared" si="11"/>
        <v>16.239139635300077</v>
      </c>
      <c r="I64" s="97">
        <f t="shared" si="12"/>
        <v>4.5071331580294896</v>
      </c>
      <c r="J64" s="97">
        <f t="shared" si="13"/>
        <v>38.523371360159189</v>
      </c>
      <c r="K64" s="97">
        <f t="shared" si="14"/>
        <v>25.543383697496893</v>
      </c>
      <c r="L64" s="97">
        <f t="shared" si="15"/>
        <v>22.190889007664012</v>
      </c>
      <c r="M64" s="97">
        <f t="shared" si="16"/>
        <v>26.866346125173138</v>
      </c>
      <c r="N64" s="97">
        <f t="shared" si="17"/>
        <v>36.73822570414174</v>
      </c>
      <c r="O64" s="97">
        <f t="shared" si="18"/>
        <v>23.703211564211529</v>
      </c>
      <c r="P64" s="97">
        <f t="shared" si="19"/>
        <v>31.739491585183771</v>
      </c>
      <c r="Q64" s="97">
        <f t="shared" si="20"/>
        <v>-12.03865694475337</v>
      </c>
      <c r="R64" s="97">
        <f t="shared" si="21"/>
        <v>16.128479303555437</v>
      </c>
      <c r="S64" s="97">
        <f t="shared" si="22"/>
        <v>33.618692429689844</v>
      </c>
      <c r="T64" s="97">
        <f t="shared" si="23"/>
        <v>2.9464277660639908</v>
      </c>
      <c r="U64" s="97">
        <f t="shared" si="24"/>
        <v>13.910627205236594</v>
      </c>
      <c r="V64" s="97">
        <f t="shared" si="25"/>
        <v>8.6463324155797778</v>
      </c>
      <c r="W64" s="97">
        <f t="shared" si="26"/>
        <v>1.9829907198868568E-2</v>
      </c>
      <c r="X64" s="97">
        <f t="shared" si="27"/>
        <v>-5.1742065031754549</v>
      </c>
      <c r="Y64" s="97">
        <f t="shared" si="28"/>
        <v>4.6669716907380661</v>
      </c>
      <c r="Z64" s="97">
        <f t="shared" si="29"/>
        <v>-1.0656853515586135</v>
      </c>
      <c r="AA64" s="97">
        <f t="shared" si="30"/>
        <v>3.5175142972729674</v>
      </c>
      <c r="AB64" s="97">
        <f t="shared" si="31"/>
        <v>3.9824453740790631</v>
      </c>
      <c r="AC64" s="97">
        <f t="shared" si="32"/>
        <v>12.298038845019036</v>
      </c>
      <c r="AD64" s="92"/>
      <c r="AE64" s="92"/>
      <c r="AF64" s="92"/>
      <c r="AG64" s="92"/>
      <c r="AH64" s="92"/>
      <c r="AI64" s="92"/>
    </row>
    <row r="65" spans="1:35" ht="12.75" customHeight="1" x14ac:dyDescent="0.2">
      <c r="A65" s="242"/>
      <c r="B65" s="224" t="s">
        <v>11</v>
      </c>
      <c r="C65" s="96" t="s">
        <v>12</v>
      </c>
      <c r="D65" s="97">
        <f t="shared" ref="D65" si="33">IF(C25=0,"--",((D25/C25)*100-100))</f>
        <v>6.9290199715506446</v>
      </c>
      <c r="E65" s="97">
        <f t="shared" si="8"/>
        <v>23.053873796008716</v>
      </c>
      <c r="F65" s="97">
        <f t="shared" si="9"/>
        <v>-5.4224152579409548</v>
      </c>
      <c r="G65" s="97">
        <f t="shared" si="10"/>
        <v>2.8513630726419592</v>
      </c>
      <c r="H65" s="97">
        <f t="shared" si="11"/>
        <v>8.7666742509169069</v>
      </c>
      <c r="I65" s="97">
        <f t="shared" si="12"/>
        <v>1.1482832003273415</v>
      </c>
      <c r="J65" s="97">
        <f t="shared" si="13"/>
        <v>25.849425495321569</v>
      </c>
      <c r="K65" s="97">
        <f t="shared" si="14"/>
        <v>19.541464112413593</v>
      </c>
      <c r="L65" s="97">
        <f t="shared" si="15"/>
        <v>17.898469303544957</v>
      </c>
      <c r="M65" s="97">
        <f t="shared" si="16"/>
        <v>21.223612176786474</v>
      </c>
      <c r="N65" s="97">
        <f t="shared" si="17"/>
        <v>26.461485803364411</v>
      </c>
      <c r="O65" s="97">
        <f t="shared" si="18"/>
        <v>21.833326955895302</v>
      </c>
      <c r="P65" s="97">
        <f t="shared" si="19"/>
        <v>21.273446224728048</v>
      </c>
      <c r="Q65" s="97">
        <f t="shared" si="20"/>
        <v>-9.871951455626899</v>
      </c>
      <c r="R65" s="97">
        <f t="shared" si="21"/>
        <v>15.017964803536273</v>
      </c>
      <c r="S65" s="97">
        <f t="shared" si="22"/>
        <v>32.205463987854898</v>
      </c>
      <c r="T65" s="97">
        <f t="shared" si="23"/>
        <v>1.7766669696195976</v>
      </c>
      <c r="U65" s="97">
        <f t="shared" si="24"/>
        <v>10.713663152382196</v>
      </c>
      <c r="V65" s="97">
        <f t="shared" si="25"/>
        <v>4.2318379520053639</v>
      </c>
      <c r="W65" s="97">
        <f t="shared" si="26"/>
        <v>-1.6197263710225371</v>
      </c>
      <c r="X65" s="97">
        <f t="shared" si="27"/>
        <v>-5.6737893752201813</v>
      </c>
      <c r="Y65" s="97">
        <f t="shared" si="28"/>
        <v>3.4432971208077277</v>
      </c>
      <c r="Z65" s="97">
        <f t="shared" si="29"/>
        <v>0.82420288976634026</v>
      </c>
      <c r="AA65" s="97">
        <f t="shared" si="30"/>
        <v>-1.6081690326777789</v>
      </c>
      <c r="AB65" s="97">
        <f t="shared" si="31"/>
        <v>4.4142114872289824</v>
      </c>
      <c r="AC65" s="97">
        <f t="shared" si="32"/>
        <v>8.8433550242753967</v>
      </c>
      <c r="AD65" s="92"/>
      <c r="AE65" s="92"/>
      <c r="AF65" s="92"/>
      <c r="AG65" s="92"/>
      <c r="AH65" s="92"/>
      <c r="AI65" s="92"/>
    </row>
    <row r="66" spans="1:35" ht="12.75" customHeight="1" x14ac:dyDescent="0.2"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97"/>
      <c r="AA66" s="97"/>
      <c r="AB66" s="97"/>
      <c r="AC66" s="53"/>
      <c r="AD66" s="92"/>
      <c r="AE66" s="92"/>
      <c r="AF66" s="92"/>
      <c r="AG66" s="92"/>
      <c r="AH66" s="92"/>
      <c r="AI66" s="92"/>
    </row>
    <row r="67" spans="1:35" ht="12.75" customHeight="1" thickBot="1" x14ac:dyDescent="0.25">
      <c r="A67" s="218"/>
      <c r="B67" s="218"/>
      <c r="C67" s="218"/>
      <c r="D67" s="218"/>
      <c r="E67" s="218"/>
      <c r="F67" s="218"/>
      <c r="G67" s="218"/>
      <c r="H67" s="218"/>
      <c r="I67" s="218"/>
      <c r="J67" s="218"/>
      <c r="K67" s="218"/>
      <c r="L67" s="218"/>
      <c r="M67" s="218"/>
      <c r="N67" s="218"/>
      <c r="O67" s="218"/>
      <c r="P67" s="218"/>
      <c r="Q67" s="218"/>
      <c r="R67" s="218"/>
      <c r="S67" s="218"/>
      <c r="T67" s="218"/>
      <c r="U67" s="218"/>
      <c r="V67" s="218"/>
      <c r="W67" s="218"/>
      <c r="X67" s="218"/>
      <c r="Y67" s="218"/>
      <c r="Z67" s="218"/>
      <c r="AA67" s="218"/>
      <c r="AB67" s="218"/>
      <c r="AC67" s="218"/>
      <c r="AD67" s="92"/>
      <c r="AE67" s="92"/>
      <c r="AF67" s="92"/>
      <c r="AG67" s="92"/>
      <c r="AH67" s="92"/>
      <c r="AI67" s="92"/>
    </row>
    <row r="68" spans="1:35" ht="12.75" customHeight="1" thickTop="1" x14ac:dyDescent="0.2">
      <c r="A68" s="91" t="s">
        <v>1030</v>
      </c>
      <c r="B68" s="42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92"/>
      <c r="AE68" s="92"/>
      <c r="AF68" s="92"/>
      <c r="AG68" s="92"/>
      <c r="AH68" s="92"/>
      <c r="AI68" s="92"/>
    </row>
    <row r="69" spans="1:35" ht="12.75" customHeight="1" x14ac:dyDescent="0.2">
      <c r="A69" s="16"/>
      <c r="B69" s="42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92"/>
      <c r="AE69" s="92"/>
      <c r="AF69" s="92"/>
      <c r="AG69" s="92"/>
      <c r="AH69" s="92"/>
      <c r="AI69" s="92"/>
    </row>
    <row r="70" spans="1:35" ht="12.75" customHeight="1" x14ac:dyDescent="0.2">
      <c r="A70" s="91"/>
      <c r="B70" s="42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92"/>
      <c r="AE70" s="92"/>
      <c r="AF70" s="92"/>
      <c r="AG70" s="92"/>
      <c r="AH70" s="92"/>
      <c r="AI70" s="92"/>
    </row>
    <row r="71" spans="1:35" ht="12.75" customHeight="1" x14ac:dyDescent="0.2">
      <c r="B71" s="42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92"/>
      <c r="AE71" s="92"/>
      <c r="AF71" s="92"/>
      <c r="AG71" s="92"/>
      <c r="AH71" s="92"/>
      <c r="AI71" s="92"/>
    </row>
    <row r="72" spans="1:35" ht="12.75" customHeight="1" x14ac:dyDescent="0.2">
      <c r="B72" s="42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92"/>
      <c r="AE72" s="92"/>
      <c r="AF72" s="92"/>
      <c r="AG72" s="92"/>
      <c r="AH72" s="92"/>
      <c r="AI72" s="92"/>
    </row>
    <row r="73" spans="1:35" ht="12.75" customHeight="1" x14ac:dyDescent="0.2">
      <c r="A73" s="26"/>
      <c r="B73" s="27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92"/>
      <c r="AE73" s="92"/>
      <c r="AF73" s="92"/>
      <c r="AG73" s="92"/>
      <c r="AH73" s="92"/>
      <c r="AI73" s="92"/>
    </row>
    <row r="74" spans="1:35" ht="12.75" customHeight="1" x14ac:dyDescent="0.2">
      <c r="B74" s="42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92"/>
      <c r="AE74" s="92"/>
      <c r="AF74" s="92"/>
      <c r="AG74" s="92"/>
      <c r="AH74" s="92"/>
      <c r="AI74" s="92"/>
    </row>
    <row r="75" spans="1:35" ht="12.75" customHeight="1" x14ac:dyDescent="0.2">
      <c r="B75" s="42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92"/>
      <c r="AE75" s="92"/>
      <c r="AF75" s="92"/>
      <c r="AG75" s="92"/>
      <c r="AH75" s="92"/>
      <c r="AI75" s="92"/>
    </row>
    <row r="76" spans="1:35" ht="12.75" customHeight="1" x14ac:dyDescent="0.2">
      <c r="B76" s="42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92"/>
      <c r="AE76" s="92"/>
      <c r="AF76" s="92"/>
      <c r="AG76" s="92"/>
      <c r="AH76" s="92"/>
      <c r="AI76" s="92"/>
    </row>
    <row r="77" spans="1:35" ht="12.75" customHeight="1" x14ac:dyDescent="0.2">
      <c r="B77" s="42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92"/>
      <c r="AE77" s="92"/>
      <c r="AF77" s="92"/>
      <c r="AG77" s="92"/>
      <c r="AH77" s="92"/>
      <c r="AI77" s="92"/>
    </row>
    <row r="78" spans="1:35" x14ac:dyDescent="0.2">
      <c r="C78" s="53"/>
      <c r="D78" s="53"/>
      <c r="E78" s="53"/>
      <c r="F78" s="53"/>
      <c r="G78" s="53"/>
      <c r="H78" s="53"/>
      <c r="I78" s="53"/>
      <c r="J78" s="92"/>
      <c r="K78" s="259"/>
      <c r="L78" s="92"/>
      <c r="M78" s="92"/>
      <c r="N78" s="92"/>
      <c r="O78" s="92"/>
      <c r="P78" s="92"/>
      <c r="Q78" s="92"/>
      <c r="R78" s="92"/>
      <c r="S78" s="92"/>
      <c r="T78" s="92"/>
      <c r="U78" s="92"/>
      <c r="V78" s="92"/>
      <c r="W78" s="92"/>
      <c r="X78" s="92"/>
      <c r="Y78" s="92"/>
      <c r="Z78" s="229"/>
      <c r="AA78" s="238"/>
      <c r="AB78" s="263"/>
      <c r="AC78" s="92"/>
      <c r="AD78" s="92"/>
      <c r="AE78" s="92"/>
      <c r="AF78" s="92"/>
      <c r="AG78" s="92"/>
      <c r="AH78" s="92"/>
      <c r="AI78" s="92"/>
    </row>
    <row r="79" spans="1:35" x14ac:dyDescent="0.2">
      <c r="C79" s="53"/>
      <c r="D79" s="53"/>
      <c r="E79" s="53"/>
      <c r="F79" s="53"/>
      <c r="G79" s="53"/>
      <c r="H79" s="53"/>
      <c r="I79" s="53"/>
      <c r="J79" s="92"/>
      <c r="K79" s="259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229"/>
      <c r="AA79" s="238"/>
      <c r="AB79" s="263"/>
      <c r="AC79" s="92"/>
      <c r="AD79" s="92"/>
      <c r="AE79" s="92"/>
      <c r="AF79" s="92"/>
      <c r="AG79" s="92"/>
      <c r="AH79" s="92"/>
      <c r="AI79" s="92"/>
    </row>
    <row r="80" spans="1:35" x14ac:dyDescent="0.2">
      <c r="C80" s="53"/>
      <c r="D80" s="53"/>
      <c r="E80" s="53"/>
      <c r="F80" s="53"/>
      <c r="G80" s="53"/>
      <c r="H80" s="53"/>
      <c r="I80" s="53"/>
      <c r="J80" s="92"/>
      <c r="K80" s="259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229"/>
      <c r="AA80" s="238"/>
      <c r="AB80" s="263"/>
      <c r="AC80" s="92"/>
      <c r="AD80" s="92"/>
      <c r="AE80" s="92"/>
      <c r="AF80" s="92"/>
      <c r="AG80" s="92"/>
      <c r="AH80" s="92"/>
      <c r="AI80" s="92"/>
    </row>
    <row r="81" spans="3:35" x14ac:dyDescent="0.2">
      <c r="C81" s="58"/>
      <c r="D81" s="58"/>
      <c r="E81" s="58"/>
      <c r="F81" s="58"/>
      <c r="G81" s="58"/>
      <c r="H81" s="58"/>
      <c r="I81" s="58"/>
      <c r="J81" s="92"/>
      <c r="K81" s="259"/>
      <c r="L81" s="92"/>
      <c r="M81" s="92"/>
      <c r="N81" s="92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229"/>
      <c r="AA81" s="238"/>
      <c r="AB81" s="263"/>
      <c r="AC81" s="92"/>
      <c r="AD81" s="92"/>
      <c r="AE81" s="92"/>
      <c r="AF81" s="92"/>
      <c r="AG81" s="92"/>
      <c r="AH81" s="92"/>
      <c r="AI81" s="92"/>
    </row>
    <row r="82" spans="3:35" x14ac:dyDescent="0.2">
      <c r="C82" s="58"/>
      <c r="D82" s="58"/>
      <c r="E82" s="58"/>
      <c r="F82" s="58"/>
      <c r="G82" s="58"/>
      <c r="H82" s="58"/>
      <c r="I82" s="58"/>
      <c r="J82" s="92"/>
      <c r="K82" s="259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229"/>
      <c r="AA82" s="238"/>
      <c r="AB82" s="263"/>
      <c r="AC82" s="92"/>
      <c r="AD82" s="92"/>
      <c r="AE82" s="92"/>
      <c r="AF82" s="92"/>
      <c r="AG82" s="92"/>
      <c r="AH82" s="92"/>
      <c r="AI82" s="92"/>
    </row>
    <row r="83" spans="3:35" x14ac:dyDescent="0.2">
      <c r="C83" s="28"/>
      <c r="D83" s="28"/>
      <c r="E83" s="28"/>
      <c r="F83" s="28"/>
      <c r="G83" s="28"/>
      <c r="H83" s="28"/>
      <c r="I83" s="28"/>
    </row>
    <row r="84" spans="3:35" x14ac:dyDescent="0.2">
      <c r="C84" s="28"/>
      <c r="D84" s="28"/>
      <c r="E84" s="28"/>
      <c r="F84" s="28"/>
      <c r="G84" s="28"/>
      <c r="H84" s="28"/>
      <c r="I84" s="28"/>
    </row>
    <row r="85" spans="3:35" x14ac:dyDescent="0.2">
      <c r="C85" s="28"/>
      <c r="D85" s="28"/>
      <c r="E85" s="28"/>
      <c r="F85" s="28"/>
      <c r="G85" s="28"/>
      <c r="H85" s="28"/>
      <c r="I85" s="28"/>
    </row>
    <row r="86" spans="3:35" x14ac:dyDescent="0.2">
      <c r="C86" s="28"/>
      <c r="D86" s="28"/>
      <c r="E86" s="28"/>
      <c r="F86" s="28"/>
      <c r="G86" s="28"/>
      <c r="H86" s="28"/>
      <c r="I86" s="28"/>
    </row>
    <row r="87" spans="3:35" x14ac:dyDescent="0.2">
      <c r="C87" s="28"/>
      <c r="D87" s="28"/>
      <c r="E87" s="28"/>
      <c r="F87" s="28"/>
      <c r="G87" s="28"/>
      <c r="H87" s="28"/>
      <c r="I87" s="28"/>
    </row>
    <row r="88" spans="3:35" x14ac:dyDescent="0.2">
      <c r="C88" s="28"/>
      <c r="D88" s="28"/>
      <c r="E88" s="28"/>
      <c r="F88" s="28"/>
      <c r="G88" s="28"/>
      <c r="H88" s="28"/>
      <c r="I88" s="28"/>
    </row>
    <row r="89" spans="3:35" x14ac:dyDescent="0.2">
      <c r="C89" s="28"/>
      <c r="D89" s="28"/>
      <c r="E89" s="28"/>
      <c r="F89" s="28"/>
      <c r="G89" s="28"/>
      <c r="H89" s="28"/>
      <c r="I89" s="28"/>
    </row>
  </sheetData>
  <mergeCells count="7">
    <mergeCell ref="C27:AC27"/>
    <mergeCell ref="C47:AC47"/>
    <mergeCell ref="C7:AC7"/>
    <mergeCell ref="C2:AC2"/>
    <mergeCell ref="C4:AC4"/>
    <mergeCell ref="C26:AC26"/>
    <mergeCell ref="C46:AC46"/>
  </mergeCells>
  <phoneticPr fontId="0" type="noConversion"/>
  <hyperlinks>
    <hyperlink ref="A1" location="ÍNDICE!A1" display="INDICE"/>
  </hyperlinks>
  <pageMargins left="0.75" right="0.75" top="1" bottom="1" header="0" footer="0"/>
  <pageSetup paperSize="9" orientation="portrait"/>
  <ignoredErrors>
    <ignoredError sqref="C17:AB17" formulaRang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89"/>
  <sheetViews>
    <sheetView zoomScaleNormal="100" workbookViewId="0"/>
  </sheetViews>
  <sheetFormatPr baseColWidth="10" defaultColWidth="12.42578125" defaultRowHeight="12.75" x14ac:dyDescent="0.2"/>
  <cols>
    <col min="1" max="1" width="5.42578125" style="86" customWidth="1"/>
    <col min="2" max="2" width="18" style="16" customWidth="1"/>
    <col min="3" max="3" width="11.7109375" style="16" customWidth="1"/>
    <col min="4" max="7" width="11.7109375" style="217" customWidth="1"/>
    <col min="8" max="10" width="11.7109375" style="16" customWidth="1"/>
    <col min="11" max="11" width="11.7109375" style="217" customWidth="1"/>
    <col min="12" max="25" width="11.7109375" style="16" customWidth="1"/>
    <col min="26" max="28" width="11.7109375" style="217" customWidth="1"/>
    <col min="29" max="29" width="11.7109375" style="16" customWidth="1"/>
    <col min="30" max="16384" width="12.42578125" style="16"/>
  </cols>
  <sheetData>
    <row r="1" spans="1:35" x14ac:dyDescent="0.2">
      <c r="A1" s="9" t="s">
        <v>59</v>
      </c>
    </row>
    <row r="2" spans="1:35" ht="12.75" customHeight="1" x14ac:dyDescent="0.2">
      <c r="A2" s="16"/>
      <c r="B2" s="63"/>
      <c r="C2" s="267" t="s">
        <v>21</v>
      </c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7"/>
      <c r="U2" s="267"/>
      <c r="V2" s="267"/>
      <c r="W2" s="267"/>
      <c r="X2" s="267"/>
      <c r="Y2" s="267"/>
      <c r="Z2" s="267"/>
      <c r="AA2" s="267"/>
      <c r="AB2" s="267"/>
      <c r="AC2" s="267"/>
    </row>
    <row r="3" spans="1:35" ht="12.75" customHeight="1" x14ac:dyDescent="0.2">
      <c r="B3" s="86"/>
      <c r="C3" s="86"/>
      <c r="D3" s="260"/>
      <c r="E3" s="260"/>
      <c r="F3" s="260"/>
      <c r="G3" s="260"/>
      <c r="H3" s="86"/>
      <c r="I3" s="86"/>
      <c r="J3" s="86"/>
      <c r="K3" s="259"/>
      <c r="L3" s="86"/>
    </row>
    <row r="4" spans="1:35" ht="12.75" customHeight="1" x14ac:dyDescent="0.2">
      <c r="A4" s="16"/>
      <c r="B4" s="63"/>
      <c r="C4" s="267" t="s">
        <v>1029</v>
      </c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267"/>
      <c r="U4" s="267"/>
      <c r="V4" s="267"/>
      <c r="W4" s="267"/>
      <c r="X4" s="267"/>
      <c r="Y4" s="267"/>
      <c r="Z4" s="267"/>
      <c r="AA4" s="267"/>
      <c r="AB4" s="267"/>
      <c r="AC4" s="267"/>
    </row>
    <row r="5" spans="1:35" ht="12.75" customHeight="1" thickBot="1" x14ac:dyDescent="0.25">
      <c r="A5" s="17"/>
      <c r="B5" s="18"/>
      <c r="C5" s="18"/>
      <c r="D5" s="219"/>
      <c r="E5" s="219"/>
      <c r="F5" s="219"/>
      <c r="G5" s="219"/>
      <c r="H5" s="18"/>
      <c r="I5" s="18"/>
      <c r="J5" s="18"/>
      <c r="K5" s="219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219"/>
      <c r="AA5" s="219"/>
      <c r="AB5" s="219"/>
      <c r="AC5" s="18"/>
    </row>
    <row r="6" spans="1:35" s="20" customFormat="1" ht="12.75" customHeight="1" thickTop="1" x14ac:dyDescent="0.2">
      <c r="A6" s="87"/>
      <c r="B6" s="41"/>
      <c r="C6" s="10">
        <v>1995</v>
      </c>
      <c r="D6" s="215">
        <v>1996</v>
      </c>
      <c r="E6" s="215">
        <v>1997</v>
      </c>
      <c r="F6" s="215">
        <v>1998</v>
      </c>
      <c r="G6" s="215">
        <v>1999</v>
      </c>
      <c r="H6" s="215">
        <v>2000</v>
      </c>
      <c r="I6" s="215">
        <v>2001</v>
      </c>
      <c r="J6" s="10">
        <v>2002</v>
      </c>
      <c r="K6" s="215">
        <v>2003</v>
      </c>
      <c r="L6" s="10">
        <v>2004</v>
      </c>
      <c r="M6" s="10">
        <v>2005</v>
      </c>
      <c r="N6" s="10">
        <v>2006</v>
      </c>
      <c r="O6" s="10">
        <v>2007</v>
      </c>
      <c r="P6" s="10">
        <v>2008</v>
      </c>
      <c r="Q6" s="10">
        <v>2009</v>
      </c>
      <c r="R6" s="10">
        <v>2010</v>
      </c>
      <c r="S6" s="10">
        <v>2011</v>
      </c>
      <c r="T6" s="10">
        <v>2012</v>
      </c>
      <c r="U6" s="10">
        <v>2013</v>
      </c>
      <c r="V6" s="10">
        <v>2014</v>
      </c>
      <c r="W6" s="10">
        <v>2015</v>
      </c>
      <c r="X6" s="10">
        <v>2016</v>
      </c>
      <c r="Y6" s="10">
        <v>2017</v>
      </c>
      <c r="Z6" s="215">
        <v>2018</v>
      </c>
      <c r="AA6" s="215">
        <v>2019</v>
      </c>
      <c r="AB6" s="215">
        <v>2020</v>
      </c>
      <c r="AC6" s="10" t="s">
        <v>1028</v>
      </c>
    </row>
    <row r="7" spans="1:35" ht="12.75" customHeight="1" thickBot="1" x14ac:dyDescent="0.25">
      <c r="A7" s="87"/>
      <c r="B7" s="41"/>
      <c r="C7" s="268" t="s">
        <v>14</v>
      </c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  <c r="AB7" s="268"/>
      <c r="AC7" s="268"/>
    </row>
    <row r="8" spans="1:35" ht="12.75" customHeight="1" thickTop="1" x14ac:dyDescent="0.2">
      <c r="A8" s="87"/>
      <c r="B8" s="41"/>
      <c r="C8" s="21"/>
      <c r="D8" s="21"/>
      <c r="E8" s="21"/>
      <c r="F8" s="21"/>
      <c r="G8" s="21"/>
      <c r="H8" s="86"/>
      <c r="I8" s="86"/>
      <c r="J8" s="86"/>
      <c r="K8" s="259"/>
      <c r="L8" s="86"/>
    </row>
    <row r="9" spans="1:35" ht="12.75" customHeight="1" x14ac:dyDescent="0.2">
      <c r="A9" s="86">
        <v>1</v>
      </c>
      <c r="B9" s="42" t="s">
        <v>998</v>
      </c>
      <c r="C9" s="21">
        <v>1878.9808869999999</v>
      </c>
      <c r="D9" s="21">
        <v>3345.8549969999981</v>
      </c>
      <c r="E9" s="21">
        <v>3296.3070189999989</v>
      </c>
      <c r="F9" s="21">
        <v>2832.9646999999991</v>
      </c>
      <c r="G9" s="21">
        <v>3023.2759499999993</v>
      </c>
      <c r="H9" s="21">
        <v>2877.8270280000002</v>
      </c>
      <c r="I9" s="21">
        <v>2773.667735</v>
      </c>
      <c r="J9" s="21">
        <v>2762.5826269999998</v>
      </c>
      <c r="K9" s="21">
        <v>3409.011310999997</v>
      </c>
      <c r="L9" s="21">
        <v>3450.3167290000001</v>
      </c>
      <c r="M9" s="21">
        <v>3306.6566819999998</v>
      </c>
      <c r="N9" s="21">
        <v>3275.1238549999998</v>
      </c>
      <c r="O9" s="21">
        <v>3299.4196360000001</v>
      </c>
      <c r="P9" s="21">
        <v>3871.7678289999999</v>
      </c>
      <c r="Q9" s="21">
        <v>3444.0182909999999</v>
      </c>
      <c r="R9" s="21">
        <v>3728.3829000000001</v>
      </c>
      <c r="S9" s="21">
        <v>4590.1362280000003</v>
      </c>
      <c r="T9" s="21">
        <v>4345.241865</v>
      </c>
      <c r="U9" s="22">
        <v>3894.7868739999999</v>
      </c>
      <c r="V9" s="22">
        <v>3613.9903749999899</v>
      </c>
      <c r="W9" s="22">
        <v>5413.3885570000002</v>
      </c>
      <c r="X9" s="22">
        <v>5021.8698349999995</v>
      </c>
      <c r="Y9" s="22">
        <v>5538.2515480000002</v>
      </c>
      <c r="Z9" s="22">
        <v>4046.8701180000007</v>
      </c>
      <c r="AA9" s="22">
        <v>4871.2167670000008</v>
      </c>
      <c r="AB9" s="22">
        <v>3990.9408190000004</v>
      </c>
      <c r="AC9" s="22">
        <f>SUM(C9:AB9)</f>
        <v>95902.851161999992</v>
      </c>
      <c r="AD9" s="86"/>
      <c r="AE9" s="86"/>
      <c r="AF9" s="86"/>
      <c r="AG9" s="86"/>
      <c r="AH9" s="86"/>
      <c r="AI9" s="86"/>
    </row>
    <row r="10" spans="1:35" ht="12.75" customHeight="1" x14ac:dyDescent="0.2">
      <c r="B10" s="42" t="s">
        <v>999</v>
      </c>
      <c r="C10" s="21">
        <v>89.020454999999984</v>
      </c>
      <c r="D10" s="21">
        <v>122.45608599999998</v>
      </c>
      <c r="E10" s="21">
        <v>88.943707000000018</v>
      </c>
      <c r="F10" s="21">
        <v>57.572102999999998</v>
      </c>
      <c r="G10" s="21">
        <v>23.800328000000004</v>
      </c>
      <c r="H10" s="21">
        <v>30.860995000000003</v>
      </c>
      <c r="I10" s="21">
        <v>37.566759000000005</v>
      </c>
      <c r="J10" s="21">
        <v>50.410960000000003</v>
      </c>
      <c r="K10" s="21">
        <v>50.635676000000004</v>
      </c>
      <c r="L10" s="21">
        <v>106.22697600000001</v>
      </c>
      <c r="M10" s="21">
        <v>119.32931400000001</v>
      </c>
      <c r="N10" s="21">
        <v>64.086202</v>
      </c>
      <c r="O10" s="21">
        <v>59.026512000000011</v>
      </c>
      <c r="P10" s="21">
        <v>85.516380999999996</v>
      </c>
      <c r="Q10" s="21">
        <v>46.193119000000003</v>
      </c>
      <c r="R10" s="21">
        <v>85.730624000000006</v>
      </c>
      <c r="S10" s="21">
        <v>147.52630799999997</v>
      </c>
      <c r="T10" s="21">
        <v>202.42271600000004</v>
      </c>
      <c r="U10" s="22">
        <v>139.36934599999998</v>
      </c>
      <c r="V10" s="22">
        <v>86.215003999999993</v>
      </c>
      <c r="W10" s="22">
        <v>66.059850000000012</v>
      </c>
      <c r="X10" s="22">
        <v>62.162651000000004</v>
      </c>
      <c r="Y10" s="22">
        <v>58.905413000000003</v>
      </c>
      <c r="Z10" s="22">
        <v>82.302568999999892</v>
      </c>
      <c r="AA10" s="22">
        <v>119.12336200000003</v>
      </c>
      <c r="AB10" s="22">
        <v>78.718658000000005</v>
      </c>
      <c r="AC10" s="22">
        <f t="shared" ref="AC10:AC25" si="0">SUM(C10:AB10)</f>
        <v>2160.1820740000003</v>
      </c>
      <c r="AD10" s="86"/>
      <c r="AE10" s="86"/>
      <c r="AF10" s="86"/>
      <c r="AG10" s="86"/>
      <c r="AH10" s="86"/>
      <c r="AI10" s="86"/>
    </row>
    <row r="11" spans="1:35" ht="12.75" customHeight="1" x14ac:dyDescent="0.2">
      <c r="B11" s="42" t="s">
        <v>991</v>
      </c>
      <c r="C11" s="21">
        <v>0.193081</v>
      </c>
      <c r="D11" s="21">
        <v>8.3890000000000006E-3</v>
      </c>
      <c r="E11" s="21">
        <v>0</v>
      </c>
      <c r="F11" s="21">
        <v>1.8699999999999999E-4</v>
      </c>
      <c r="G11" s="21">
        <v>6.8019999999999999E-3</v>
      </c>
      <c r="H11" s="21">
        <v>6.9499999999999998E-4</v>
      </c>
      <c r="I11" s="21">
        <v>6.9999999999999999E-6</v>
      </c>
      <c r="J11" s="21">
        <v>1.059E-3</v>
      </c>
      <c r="K11" s="21">
        <v>1.4159999999999999E-3</v>
      </c>
      <c r="L11" s="21">
        <v>2.6723E-2</v>
      </c>
      <c r="M11" s="21">
        <v>6.5175999999999998E-2</v>
      </c>
      <c r="N11" s="21">
        <v>0.47883299999999995</v>
      </c>
      <c r="O11" s="21">
        <v>0.30431800000000003</v>
      </c>
      <c r="P11" s="21">
        <v>1.0407869999999999</v>
      </c>
      <c r="Q11" s="21">
        <v>7.9593000000000011E-2</v>
      </c>
      <c r="R11" s="21">
        <v>5.3610999999999999E-2</v>
      </c>
      <c r="S11" s="21">
        <v>4.2872E-2</v>
      </c>
      <c r="T11" s="21">
        <v>0.12714599999999998</v>
      </c>
      <c r="U11" s="22">
        <v>7.3806999999999998E-2</v>
      </c>
      <c r="V11" s="22">
        <v>0.21478800000000001</v>
      </c>
      <c r="W11" s="22">
        <v>0.66213900000000003</v>
      </c>
      <c r="X11" s="22">
        <v>1.8806019999999999</v>
      </c>
      <c r="Y11" s="22">
        <v>1.861594</v>
      </c>
      <c r="Z11" s="22">
        <v>1.9844630000000003</v>
      </c>
      <c r="AA11" s="22">
        <v>2.6709190000000005</v>
      </c>
      <c r="AB11" s="22">
        <v>4.5984619999999978</v>
      </c>
      <c r="AC11" s="22">
        <f t="shared" si="0"/>
        <v>16.377468999999998</v>
      </c>
      <c r="AD11" s="86"/>
      <c r="AE11" s="86"/>
      <c r="AF11" s="86"/>
      <c r="AG11" s="86"/>
      <c r="AH11" s="86"/>
      <c r="AI11" s="86"/>
    </row>
    <row r="12" spans="1:35" ht="12.75" customHeight="1" x14ac:dyDescent="0.2">
      <c r="B12" s="42" t="s">
        <v>992</v>
      </c>
      <c r="C12" s="21">
        <v>0</v>
      </c>
      <c r="D12" s="21">
        <v>7.4799999999999997E-3</v>
      </c>
      <c r="E12" s="21">
        <v>0</v>
      </c>
      <c r="F12" s="21">
        <v>1.3799999999999999E-4</v>
      </c>
      <c r="G12" s="21">
        <v>0</v>
      </c>
      <c r="H12" s="21">
        <v>6.0999999999999997E-4</v>
      </c>
      <c r="I12" s="21">
        <v>1.5528E-2</v>
      </c>
      <c r="J12" s="21">
        <v>5.1489999999999999E-3</v>
      </c>
      <c r="K12" s="21">
        <v>9.6629999999999997E-3</v>
      </c>
      <c r="L12" s="21">
        <v>4.0799000000000002E-2</v>
      </c>
      <c r="M12" s="21">
        <v>0.14326800000000001</v>
      </c>
      <c r="N12" s="21">
        <v>3.7420000000000002E-2</v>
      </c>
      <c r="O12" s="21">
        <v>8.1171999999999994E-2</v>
      </c>
      <c r="P12" s="21">
        <v>0.41026599999999996</v>
      </c>
      <c r="Q12" s="21">
        <v>0.267264</v>
      </c>
      <c r="R12" s="21">
        <v>0.11228399999999999</v>
      </c>
      <c r="S12" s="21">
        <v>0.49707799999999996</v>
      </c>
      <c r="T12" s="21">
        <v>0.49532299999999996</v>
      </c>
      <c r="U12" s="22">
        <v>0.36997099999999999</v>
      </c>
      <c r="V12" s="22">
        <v>0.59413900000000008</v>
      </c>
      <c r="W12" s="22">
        <v>0.93394199999999994</v>
      </c>
      <c r="X12" s="22">
        <v>2.1116920000000001</v>
      </c>
      <c r="Y12" s="22">
        <v>3.1936609999999996</v>
      </c>
      <c r="Z12" s="22">
        <v>4.3046949999999997</v>
      </c>
      <c r="AA12" s="22">
        <v>7.4222059999999965</v>
      </c>
      <c r="AB12" s="22">
        <v>6.8611640000000031</v>
      </c>
      <c r="AC12" s="22">
        <f t="shared" si="0"/>
        <v>27.914911999999998</v>
      </c>
      <c r="AD12" s="86"/>
      <c r="AE12" s="86"/>
      <c r="AF12" s="86"/>
      <c r="AG12" s="86"/>
      <c r="AH12" s="86"/>
      <c r="AI12" s="86"/>
    </row>
    <row r="13" spans="1:35" ht="12.75" customHeight="1" x14ac:dyDescent="0.2">
      <c r="B13" s="42" t="s">
        <v>993</v>
      </c>
      <c r="C13" s="21">
        <v>1.2345E-2</v>
      </c>
      <c r="D13" s="21">
        <v>1.635E-3</v>
      </c>
      <c r="E13" s="21">
        <v>4.3873000000000002E-2</v>
      </c>
      <c r="F13" s="21">
        <v>0.18809799999999999</v>
      </c>
      <c r="G13" s="21">
        <v>3.6853000000000004E-2</v>
      </c>
      <c r="H13" s="21">
        <v>3.6865000000000002E-2</v>
      </c>
      <c r="I13" s="21">
        <v>3.4136E-2</v>
      </c>
      <c r="J13" s="21">
        <v>7.5613E-2</v>
      </c>
      <c r="K13" s="21">
        <v>3.8979999999999994E-2</v>
      </c>
      <c r="L13" s="21">
        <v>0.233436</v>
      </c>
      <c r="M13" s="21">
        <v>0.70580299999999996</v>
      </c>
      <c r="N13" s="21">
        <v>0.13764799999999999</v>
      </c>
      <c r="O13" s="21">
        <v>0.21295199999999997</v>
      </c>
      <c r="P13" s="21">
        <v>0.129723</v>
      </c>
      <c r="Q13" s="21">
        <v>0.27022300000000005</v>
      </c>
      <c r="R13" s="21">
        <v>0.12905800000000001</v>
      </c>
      <c r="S13" s="21">
        <v>0.76108299999999995</v>
      </c>
      <c r="T13" s="21">
        <v>0.93318400000000001</v>
      </c>
      <c r="U13" s="22">
        <v>1.3837599999999999</v>
      </c>
      <c r="V13" s="22">
        <v>4.9377339999999998</v>
      </c>
      <c r="W13" s="22">
        <v>2.7892040000000002</v>
      </c>
      <c r="X13" s="22">
        <v>3.2120540000000002</v>
      </c>
      <c r="Y13" s="22">
        <v>3.9319310000000001</v>
      </c>
      <c r="Z13" s="22">
        <v>6.3647169999999988</v>
      </c>
      <c r="AA13" s="22">
        <v>7.8247630000000008</v>
      </c>
      <c r="AB13" s="22">
        <v>5.1914789999999993</v>
      </c>
      <c r="AC13" s="22">
        <f t="shared" si="0"/>
        <v>39.617149999999995</v>
      </c>
      <c r="AD13" s="86"/>
      <c r="AE13" s="86"/>
      <c r="AF13" s="86"/>
      <c r="AG13" s="86"/>
      <c r="AH13" s="86"/>
      <c r="AI13" s="86"/>
    </row>
    <row r="14" spans="1:35" ht="12.75" customHeight="1" x14ac:dyDescent="0.2">
      <c r="B14" s="42" t="s">
        <v>994</v>
      </c>
      <c r="C14" s="21">
        <v>0</v>
      </c>
      <c r="D14" s="21">
        <v>0.25483800000000001</v>
      </c>
      <c r="E14" s="21">
        <v>0</v>
      </c>
      <c r="F14" s="21">
        <v>0</v>
      </c>
      <c r="G14" s="21">
        <v>2.189E-3</v>
      </c>
      <c r="H14" s="21">
        <v>1.168E-3</v>
      </c>
      <c r="I14" s="21">
        <v>3.6350000000000002E-3</v>
      </c>
      <c r="J14" s="21">
        <v>1.4617999999999999E-2</v>
      </c>
      <c r="K14" s="21">
        <v>0.305537</v>
      </c>
      <c r="L14" s="21">
        <v>0.26287899999999997</v>
      </c>
      <c r="M14" s="21">
        <v>1.3623810000000001</v>
      </c>
      <c r="N14" s="21">
        <v>0.9264079999999999</v>
      </c>
      <c r="O14" s="21">
        <v>1.9566840000000001</v>
      </c>
      <c r="P14" s="21">
        <v>1.1174229999999998</v>
      </c>
      <c r="Q14" s="21">
        <v>4.2728580000000003</v>
      </c>
      <c r="R14" s="21">
        <v>2.8544610000000001</v>
      </c>
      <c r="S14" s="21">
        <v>2.410485</v>
      </c>
      <c r="T14" s="21">
        <v>1.1840160000000002</v>
      </c>
      <c r="U14" s="22">
        <v>4.1015480000000002</v>
      </c>
      <c r="V14" s="22">
        <v>3.9553159999999998</v>
      </c>
      <c r="W14" s="22">
        <v>6.2113230000000001</v>
      </c>
      <c r="X14" s="22">
        <v>3.1636140000000004</v>
      </c>
      <c r="Y14" s="22">
        <v>3.4584989999999993</v>
      </c>
      <c r="Z14" s="22">
        <v>7.4515070000000012</v>
      </c>
      <c r="AA14" s="22">
        <v>18.238161000000016</v>
      </c>
      <c r="AB14" s="22">
        <v>17.487564999999993</v>
      </c>
      <c r="AC14" s="22">
        <f t="shared" si="0"/>
        <v>80.997112999999999</v>
      </c>
      <c r="AD14" s="86"/>
      <c r="AE14" s="86"/>
      <c r="AF14" s="86"/>
      <c r="AG14" s="86"/>
      <c r="AH14" s="86"/>
      <c r="AI14" s="86"/>
    </row>
    <row r="15" spans="1:35" ht="12.75" customHeight="1" x14ac:dyDescent="0.2">
      <c r="B15" s="42" t="s">
        <v>995</v>
      </c>
      <c r="C15" s="21">
        <v>7.3000000000000001E-3</v>
      </c>
      <c r="D15" s="21">
        <v>9.9500000000000001E-4</v>
      </c>
      <c r="E15" s="21">
        <v>0</v>
      </c>
      <c r="F15" s="21">
        <v>0</v>
      </c>
      <c r="G15" s="21">
        <v>0</v>
      </c>
      <c r="H15" s="21">
        <v>5.7780000000000001E-3</v>
      </c>
      <c r="I15" s="21">
        <v>9.9030000000000003E-3</v>
      </c>
      <c r="J15" s="21">
        <v>2.6819999999999999E-3</v>
      </c>
      <c r="K15" s="21">
        <v>0.33805000000000002</v>
      </c>
      <c r="L15" s="21">
        <v>0.140546</v>
      </c>
      <c r="M15" s="21">
        <v>2.1762999999999998E-2</v>
      </c>
      <c r="N15" s="21">
        <v>0.32417300000000004</v>
      </c>
      <c r="O15" s="21">
        <v>0.32719999999999999</v>
      </c>
      <c r="P15" s="21">
        <v>0.339063</v>
      </c>
      <c r="Q15" s="21">
        <v>1.007363</v>
      </c>
      <c r="R15" s="21">
        <v>0.48947499999999999</v>
      </c>
      <c r="S15" s="21">
        <v>0.470026</v>
      </c>
      <c r="T15" s="21">
        <v>0.48708299999999999</v>
      </c>
      <c r="U15" s="22">
        <v>1.5468550000000001</v>
      </c>
      <c r="V15" s="22">
        <v>3.701063</v>
      </c>
      <c r="W15" s="22">
        <v>1.1094190000000002</v>
      </c>
      <c r="X15" s="22">
        <v>1.1192770000000001</v>
      </c>
      <c r="Y15" s="22">
        <v>1.4461389999999998</v>
      </c>
      <c r="Z15" s="22">
        <v>2.4969269999999999</v>
      </c>
      <c r="AA15" s="22">
        <v>4.5263669999999996</v>
      </c>
      <c r="AB15" s="22">
        <v>3.0207530000000009</v>
      </c>
      <c r="AC15" s="22">
        <f t="shared" si="0"/>
        <v>22.938200000000002</v>
      </c>
      <c r="AD15" s="86"/>
      <c r="AE15" s="86"/>
      <c r="AF15" s="86"/>
      <c r="AG15" s="86"/>
      <c r="AH15" s="86"/>
      <c r="AI15" s="86"/>
    </row>
    <row r="16" spans="1:35" ht="12.75" customHeight="1" x14ac:dyDescent="0.2">
      <c r="B16" s="42" t="s">
        <v>1002</v>
      </c>
      <c r="C16" s="21">
        <v>0.57597100000000001</v>
      </c>
      <c r="D16" s="21">
        <v>6.4242999999999995E-2</v>
      </c>
      <c r="E16" s="21">
        <v>0.17616199999999999</v>
      </c>
      <c r="F16" s="21">
        <v>5.941000000000001E-3</v>
      </c>
      <c r="G16" s="21">
        <v>6.3787999999999997E-2</v>
      </c>
      <c r="H16" s="21">
        <v>1.66E-4</v>
      </c>
      <c r="I16" s="21">
        <v>2.02E-4</v>
      </c>
      <c r="J16" s="21">
        <v>4.5800000000000002E-4</v>
      </c>
      <c r="K16" s="21">
        <v>2.0701000000000001E-2</v>
      </c>
      <c r="L16" s="21">
        <v>3.032E-3</v>
      </c>
      <c r="M16" s="21">
        <v>0.73003899999999999</v>
      </c>
      <c r="N16" s="21">
        <v>0.19719300000000001</v>
      </c>
      <c r="O16" s="21">
        <v>0.21134099999999997</v>
      </c>
      <c r="P16" s="21">
        <v>0.10837799999999999</v>
      </c>
      <c r="Q16" s="21">
        <v>0.194661</v>
      </c>
      <c r="R16" s="21">
        <v>4.9619999999999994E-3</v>
      </c>
      <c r="S16" s="21">
        <v>6.6759999999999996E-3</v>
      </c>
      <c r="T16" s="21">
        <v>3.7595000000000003E-2</v>
      </c>
      <c r="U16" s="22">
        <v>4.6117999999999999E-2</v>
      </c>
      <c r="V16" s="22">
        <v>9.6120000000000008E-3</v>
      </c>
      <c r="W16" s="22">
        <v>5.6810000000000003E-3</v>
      </c>
      <c r="X16" s="22">
        <v>4.2909999999999997E-3</v>
      </c>
      <c r="Y16" s="22">
        <v>2.1561999999999998E-2</v>
      </c>
      <c r="Z16" s="22">
        <v>3.1999999999999999E-5</v>
      </c>
      <c r="AA16" s="22">
        <v>1.3944999999999999E-2</v>
      </c>
      <c r="AB16" s="22">
        <v>0.93207100000000009</v>
      </c>
      <c r="AC16" s="22">
        <f t="shared" si="0"/>
        <v>3.4348209999999999</v>
      </c>
      <c r="AD16" s="86"/>
      <c r="AE16" s="86"/>
      <c r="AF16" s="86"/>
      <c r="AG16" s="86"/>
      <c r="AH16" s="86"/>
      <c r="AI16" s="86"/>
    </row>
    <row r="17" spans="1:35" ht="12.75" customHeight="1" x14ac:dyDescent="0.2">
      <c r="B17" s="42" t="s">
        <v>1000</v>
      </c>
      <c r="C17" s="21">
        <f>SUM(C11:C16)</f>
        <v>0.78869699999999998</v>
      </c>
      <c r="D17" s="21">
        <f t="shared" ref="D17:AB17" si="1">SUM(D11:D16)</f>
        <v>0.33758000000000005</v>
      </c>
      <c r="E17" s="21">
        <f t="shared" si="1"/>
        <v>0.22003499999999998</v>
      </c>
      <c r="F17" s="21">
        <f t="shared" si="1"/>
        <v>0.19436399999999998</v>
      </c>
      <c r="G17" s="21">
        <f t="shared" si="1"/>
        <v>0.10963200000000001</v>
      </c>
      <c r="H17" s="21">
        <f t="shared" si="1"/>
        <v>4.5282000000000003E-2</v>
      </c>
      <c r="I17" s="21">
        <f t="shared" si="1"/>
        <v>6.3410999999999995E-2</v>
      </c>
      <c r="J17" s="21">
        <f t="shared" si="1"/>
        <v>9.9579000000000001E-2</v>
      </c>
      <c r="K17" s="21">
        <f t="shared" si="1"/>
        <v>0.71434699999999995</v>
      </c>
      <c r="L17" s="21">
        <f t="shared" si="1"/>
        <v>0.70741500000000002</v>
      </c>
      <c r="M17" s="21">
        <f t="shared" si="1"/>
        <v>3.0284300000000002</v>
      </c>
      <c r="N17" s="21">
        <f t="shared" si="1"/>
        <v>2.1016749999999997</v>
      </c>
      <c r="O17" s="21">
        <f t="shared" si="1"/>
        <v>3.0936669999999999</v>
      </c>
      <c r="P17" s="21">
        <f t="shared" si="1"/>
        <v>3.1456399999999998</v>
      </c>
      <c r="Q17" s="21">
        <f t="shared" si="1"/>
        <v>6.0919620000000005</v>
      </c>
      <c r="R17" s="21">
        <f t="shared" si="1"/>
        <v>3.6438510000000002</v>
      </c>
      <c r="S17" s="21">
        <f t="shared" si="1"/>
        <v>4.1882199999999994</v>
      </c>
      <c r="T17" s="21">
        <f t="shared" si="1"/>
        <v>3.2643470000000003</v>
      </c>
      <c r="U17" s="21">
        <f t="shared" si="1"/>
        <v>7.5220589999999996</v>
      </c>
      <c r="V17" s="21">
        <f t="shared" si="1"/>
        <v>13.412652</v>
      </c>
      <c r="W17" s="21">
        <f t="shared" si="1"/>
        <v>11.711708</v>
      </c>
      <c r="X17" s="21">
        <f t="shared" si="1"/>
        <v>11.491530000000001</v>
      </c>
      <c r="Y17" s="21">
        <f t="shared" si="1"/>
        <v>13.913385999999999</v>
      </c>
      <c r="Z17" s="21">
        <f t="shared" si="1"/>
        <v>22.602340999999999</v>
      </c>
      <c r="AA17" s="21">
        <f t="shared" si="1"/>
        <v>40.69636100000001</v>
      </c>
      <c r="AB17" s="21">
        <f t="shared" si="1"/>
        <v>38.09149399999999</v>
      </c>
      <c r="AC17" s="22">
        <f t="shared" si="0"/>
        <v>191.27966499999999</v>
      </c>
      <c r="AD17" s="86"/>
      <c r="AE17" s="86"/>
      <c r="AF17" s="86"/>
      <c r="AG17" s="86"/>
      <c r="AH17" s="86"/>
      <c r="AI17" s="86"/>
    </row>
    <row r="18" spans="1:35" ht="12.75" customHeight="1" x14ac:dyDescent="0.2">
      <c r="B18" s="42" t="s">
        <v>1001</v>
      </c>
      <c r="C18" s="21">
        <v>289.91294400000004</v>
      </c>
      <c r="D18" s="21">
        <v>241.97869700000004</v>
      </c>
      <c r="E18" s="21">
        <v>215.76204399999992</v>
      </c>
      <c r="F18" s="21">
        <v>105.47395900000001</v>
      </c>
      <c r="G18" s="21">
        <v>119.27440900000005</v>
      </c>
      <c r="H18" s="21">
        <v>174.32551400000003</v>
      </c>
      <c r="I18" s="21">
        <v>187.31992</v>
      </c>
      <c r="J18" s="21">
        <v>183.75873899999999</v>
      </c>
      <c r="K18" s="21">
        <v>186.83688599999996</v>
      </c>
      <c r="L18" s="21">
        <v>314.23046799999997</v>
      </c>
      <c r="M18" s="21">
        <v>375.34200100000004</v>
      </c>
      <c r="N18" s="21">
        <v>330.112369</v>
      </c>
      <c r="O18" s="21">
        <v>304.69234900000004</v>
      </c>
      <c r="P18" s="21">
        <v>338.27788300000003</v>
      </c>
      <c r="Q18" s="21">
        <v>325.54667600000005</v>
      </c>
      <c r="R18" s="21">
        <v>520.80891900000006</v>
      </c>
      <c r="S18" s="21">
        <v>1032.6214340000001</v>
      </c>
      <c r="T18" s="21">
        <v>1257.5257750000001</v>
      </c>
      <c r="U18" s="21">
        <v>731.21697300000005</v>
      </c>
      <c r="V18" s="21">
        <v>692.53126399999996</v>
      </c>
      <c r="W18" s="21">
        <v>660.75421299999994</v>
      </c>
      <c r="X18" s="21">
        <v>432.72899200000001</v>
      </c>
      <c r="Y18" s="21">
        <v>468.49376399999989</v>
      </c>
      <c r="Z18" s="21">
        <v>801.97906200000045</v>
      </c>
      <c r="AA18" s="21">
        <v>1372.8401779999995</v>
      </c>
      <c r="AB18" s="21">
        <v>1357.5119410000009</v>
      </c>
      <c r="AC18" s="22">
        <f t="shared" si="0"/>
        <v>13021.857373000003</v>
      </c>
      <c r="AD18" s="86"/>
      <c r="AE18" s="86"/>
      <c r="AF18" s="86"/>
      <c r="AG18" s="86"/>
      <c r="AH18" s="86"/>
      <c r="AI18" s="86"/>
    </row>
    <row r="19" spans="1:35" ht="12.75" customHeight="1" x14ac:dyDescent="0.2">
      <c r="A19" s="86">
        <v>2</v>
      </c>
      <c r="B19" s="42" t="s">
        <v>27</v>
      </c>
      <c r="C19" s="21">
        <v>1.8059190000000001</v>
      </c>
      <c r="D19" s="21">
        <v>2.6358060000000001</v>
      </c>
      <c r="E19" s="21">
        <v>10.895102</v>
      </c>
      <c r="F19" s="21">
        <v>9.0370990000000013</v>
      </c>
      <c r="G19" s="21">
        <v>11.25201</v>
      </c>
      <c r="H19" s="21">
        <v>20.370096</v>
      </c>
      <c r="I19" s="21">
        <v>17.419935999999996</v>
      </c>
      <c r="J19" s="21">
        <v>23.517589999999998</v>
      </c>
      <c r="K19" s="21">
        <v>38.400235000000002</v>
      </c>
      <c r="L19" s="21">
        <v>47.153213000000008</v>
      </c>
      <c r="M19" s="21">
        <v>65.922276000000011</v>
      </c>
      <c r="N19" s="21">
        <v>87.199053000000006</v>
      </c>
      <c r="O19" s="21">
        <v>120.84022100000001</v>
      </c>
      <c r="P19" s="21">
        <v>212.38133599999998</v>
      </c>
      <c r="Q19" s="21">
        <v>330.897921</v>
      </c>
      <c r="R19" s="21">
        <v>573.52224100000001</v>
      </c>
      <c r="S19" s="21">
        <v>895.35813300000007</v>
      </c>
      <c r="T19" s="21">
        <v>1143.0629730000001</v>
      </c>
      <c r="U19" s="22">
        <v>1621.5256199999999</v>
      </c>
      <c r="V19" s="22">
        <v>2230.4942260000003</v>
      </c>
      <c r="W19" s="22">
        <v>2635.3053</v>
      </c>
      <c r="X19" s="22">
        <v>3091.0888890000001</v>
      </c>
      <c r="Y19" s="22">
        <v>3817.5326090000021</v>
      </c>
      <c r="Z19" s="22">
        <v>4398.3435949999948</v>
      </c>
      <c r="AA19" s="22">
        <v>5064.8238999999994</v>
      </c>
      <c r="AB19" s="22">
        <v>4525.0992439999982</v>
      </c>
      <c r="AC19" s="22">
        <f t="shared" si="0"/>
        <v>30995.884542999996</v>
      </c>
      <c r="AD19" s="86"/>
      <c r="AE19" s="86"/>
      <c r="AF19" s="86"/>
      <c r="AG19" s="86"/>
      <c r="AH19" s="86"/>
      <c r="AI19" s="86"/>
    </row>
    <row r="20" spans="1:35" ht="12.75" customHeight="1" x14ac:dyDescent="0.2">
      <c r="A20" s="86">
        <v>3</v>
      </c>
      <c r="B20" s="42" t="s">
        <v>1003</v>
      </c>
      <c r="C20" s="21">
        <v>2844.1866970000001</v>
      </c>
      <c r="D20" s="21">
        <v>3714.8176569999996</v>
      </c>
      <c r="E20" s="21">
        <v>3876.2721579999998</v>
      </c>
      <c r="F20" s="21">
        <v>3724.0087250000001</v>
      </c>
      <c r="G20" s="21">
        <v>3554.0297219999993</v>
      </c>
      <c r="H20" s="21">
        <v>3192.9219760000001</v>
      </c>
      <c r="I20" s="21">
        <v>2952.4010969999999</v>
      </c>
      <c r="J20" s="21">
        <v>3228.8996339999999</v>
      </c>
      <c r="K20" s="21">
        <v>3654.6415119999992</v>
      </c>
      <c r="L20" s="21">
        <v>3368.8596259999999</v>
      </c>
      <c r="M20" s="21">
        <v>3231.1380640000002</v>
      </c>
      <c r="N20" s="21">
        <v>3263.8680319999999</v>
      </c>
      <c r="O20" s="21">
        <v>3177.3915459999998</v>
      </c>
      <c r="P20" s="21">
        <v>3194.6916000000001</v>
      </c>
      <c r="Q20" s="21">
        <v>3041.0539429999999</v>
      </c>
      <c r="R20" s="21">
        <v>2092.2934</v>
      </c>
      <c r="S20" s="21">
        <v>3773.860639</v>
      </c>
      <c r="T20" s="21">
        <v>3514.7263149999999</v>
      </c>
      <c r="U20" s="22">
        <v>3557.775142</v>
      </c>
      <c r="V20" s="22">
        <v>3371.2252140000001</v>
      </c>
      <c r="W20" s="22">
        <v>3100.6400700000004</v>
      </c>
      <c r="X20" s="22">
        <v>2779.98756</v>
      </c>
      <c r="Y20" s="22">
        <v>2813.0408239999997</v>
      </c>
      <c r="Z20" s="22">
        <v>2595.9879179999998</v>
      </c>
      <c r="AA20" s="22">
        <v>2218.477084000001</v>
      </c>
      <c r="AB20" s="22">
        <v>1798.8941649999999</v>
      </c>
      <c r="AC20" s="22">
        <f t="shared" si="0"/>
        <v>81636.090319999988</v>
      </c>
      <c r="AD20" s="86"/>
      <c r="AE20" s="86"/>
      <c r="AF20" s="86"/>
      <c r="AG20" s="86"/>
      <c r="AH20" s="86"/>
      <c r="AI20" s="86"/>
    </row>
    <row r="21" spans="1:35" ht="12.75" customHeight="1" x14ac:dyDescent="0.2">
      <c r="A21" s="86">
        <v>4</v>
      </c>
      <c r="B21" s="42" t="s">
        <v>48</v>
      </c>
      <c r="C21" s="21">
        <v>1775.231053</v>
      </c>
      <c r="D21" s="21">
        <v>3213.5299719999989</v>
      </c>
      <c r="E21" s="21">
        <v>3456.5197450000005</v>
      </c>
      <c r="F21" s="21">
        <v>2847.8640899999991</v>
      </c>
      <c r="G21" s="21">
        <v>2822.4022030000015</v>
      </c>
      <c r="H21" s="21">
        <v>2676.5579619999999</v>
      </c>
      <c r="I21" s="21">
        <v>2549.5402250000002</v>
      </c>
      <c r="J21" s="21">
        <v>2502.0079930000002</v>
      </c>
      <c r="K21" s="21">
        <v>2865.5926490000006</v>
      </c>
      <c r="L21" s="21">
        <v>2670.514932</v>
      </c>
      <c r="M21" s="21">
        <v>2719.279747</v>
      </c>
      <c r="N21" s="21">
        <v>2642.0721159999998</v>
      </c>
      <c r="O21" s="21">
        <v>2599.9778879999999</v>
      </c>
      <c r="P21" s="21">
        <v>2707.987556</v>
      </c>
      <c r="Q21" s="21">
        <v>2494.0473339999999</v>
      </c>
      <c r="R21" s="21">
        <v>3193.1923000000002</v>
      </c>
      <c r="S21" s="21">
        <v>3114.1931719999998</v>
      </c>
      <c r="T21" s="21">
        <v>2893.635953</v>
      </c>
      <c r="U21" s="22">
        <v>2908.6290899999999</v>
      </c>
      <c r="V21" s="22">
        <v>2711.245394</v>
      </c>
      <c r="W21" s="22">
        <v>2776.8684020000005</v>
      </c>
      <c r="X21" s="22">
        <v>2531.2359110000007</v>
      </c>
      <c r="Y21" s="22">
        <v>2350.2025819999999</v>
      </c>
      <c r="Z21" s="22">
        <v>2015.7529269999975</v>
      </c>
      <c r="AA21" s="22">
        <v>1965.7616969999999</v>
      </c>
      <c r="AB21" s="22">
        <v>1818.5506669999997</v>
      </c>
      <c r="AC21" s="22">
        <f t="shared" si="0"/>
        <v>68822.393559999997</v>
      </c>
      <c r="AD21" s="86"/>
      <c r="AE21" s="86"/>
      <c r="AF21" s="86"/>
      <c r="AG21" s="86"/>
      <c r="AH21" s="86"/>
      <c r="AI21" s="86"/>
    </row>
    <row r="22" spans="1:35" ht="12.75" customHeight="1" x14ac:dyDescent="0.2">
      <c r="A22" s="86">
        <v>5</v>
      </c>
      <c r="B22" s="42" t="s">
        <v>39</v>
      </c>
      <c r="C22" s="21">
        <v>1073.5100709999999</v>
      </c>
      <c r="D22" s="21">
        <v>1174.0047609999999</v>
      </c>
      <c r="E22" s="21">
        <v>1064.6652989999995</v>
      </c>
      <c r="F22" s="21">
        <v>488.32291299999997</v>
      </c>
      <c r="G22" s="21">
        <v>336.14883700000007</v>
      </c>
      <c r="H22" s="21">
        <v>207.65510599999999</v>
      </c>
      <c r="I22" s="21">
        <v>246.05537699999999</v>
      </c>
      <c r="J22" s="21">
        <v>342.88895500000001</v>
      </c>
      <c r="K22" s="21">
        <v>1084.2686580000002</v>
      </c>
      <c r="L22" s="21">
        <v>2133.8978910000001</v>
      </c>
      <c r="M22" s="21">
        <v>1881.6640460000001</v>
      </c>
      <c r="N22" s="21">
        <v>2817.181227</v>
      </c>
      <c r="O22" s="21">
        <v>2209.102112</v>
      </c>
      <c r="P22" s="21">
        <v>2794.792344</v>
      </c>
      <c r="Q22" s="21">
        <v>1900.509669</v>
      </c>
      <c r="R22" s="21">
        <v>2922.8676999999998</v>
      </c>
      <c r="S22" s="21">
        <v>4468.6334919999999</v>
      </c>
      <c r="T22" s="21">
        <v>5145.0358050000004</v>
      </c>
      <c r="U22" s="22">
        <v>3976.8746759999999</v>
      </c>
      <c r="V22" s="22">
        <v>2714.6722930000001</v>
      </c>
      <c r="W22" s="22">
        <v>2250.8308060000004</v>
      </c>
      <c r="X22" s="22">
        <v>1538.6235450000001</v>
      </c>
      <c r="Y22" s="22">
        <v>2091.1830849999997</v>
      </c>
      <c r="Z22" s="22">
        <v>2104.0198279999986</v>
      </c>
      <c r="AA22" s="22">
        <v>1761.7530550000004</v>
      </c>
      <c r="AB22" s="22">
        <v>2593.978767000001</v>
      </c>
      <c r="AC22" s="22">
        <f t="shared" si="0"/>
        <v>51323.140317999998</v>
      </c>
      <c r="AD22" s="86"/>
      <c r="AE22" s="86"/>
      <c r="AF22" s="86"/>
      <c r="AG22" s="86"/>
      <c r="AH22" s="86"/>
      <c r="AI22" s="86"/>
    </row>
    <row r="23" spans="1:35" ht="12.75" customHeight="1" x14ac:dyDescent="0.2">
      <c r="B23" s="42" t="s">
        <v>19</v>
      </c>
      <c r="C23" s="21">
        <f>SUM(C9,C18:C22)</f>
        <v>7863.627571</v>
      </c>
      <c r="D23" s="21">
        <f t="shared" ref="D23:G23" si="2">SUM(D9,D18:D22)</f>
        <v>11692.821889999996</v>
      </c>
      <c r="E23" s="21">
        <f t="shared" si="2"/>
        <v>11920.421366999999</v>
      </c>
      <c r="F23" s="21">
        <f t="shared" si="2"/>
        <v>10007.671485999999</v>
      </c>
      <c r="G23" s="21">
        <f t="shared" si="2"/>
        <v>9866.3831310000005</v>
      </c>
      <c r="H23" s="21">
        <f t="shared" ref="H23:AB23" si="3">SUM(H9,H18:H22)</f>
        <v>9149.6576819999991</v>
      </c>
      <c r="I23" s="21">
        <f t="shared" si="3"/>
        <v>8726.4042900000004</v>
      </c>
      <c r="J23" s="21">
        <f t="shared" si="3"/>
        <v>9043.6555380000009</v>
      </c>
      <c r="K23" s="21">
        <f t="shared" ref="K23" si="4">SUM(K9,K18:K22)</f>
        <v>11238.751250999998</v>
      </c>
      <c r="L23" s="21">
        <f t="shared" si="3"/>
        <v>11984.972859000001</v>
      </c>
      <c r="M23" s="21">
        <f t="shared" si="3"/>
        <v>11580.002816</v>
      </c>
      <c r="N23" s="21">
        <f t="shared" si="3"/>
        <v>12415.556651999999</v>
      </c>
      <c r="O23" s="21">
        <f t="shared" si="3"/>
        <v>11711.423752000001</v>
      </c>
      <c r="P23" s="21">
        <f t="shared" si="3"/>
        <v>13119.898547999999</v>
      </c>
      <c r="Q23" s="21">
        <f t="shared" si="3"/>
        <v>11536.073833999999</v>
      </c>
      <c r="R23" s="21">
        <f t="shared" si="3"/>
        <v>13031.067459999998</v>
      </c>
      <c r="S23" s="21">
        <f t="shared" si="3"/>
        <v>17874.803098</v>
      </c>
      <c r="T23" s="21">
        <f t="shared" si="3"/>
        <v>18299.228685999999</v>
      </c>
      <c r="U23" s="21">
        <f t="shared" si="3"/>
        <v>16690.808375000001</v>
      </c>
      <c r="V23" s="21">
        <f t="shared" si="3"/>
        <v>15334.15876599999</v>
      </c>
      <c r="W23" s="21">
        <f t="shared" si="3"/>
        <v>16837.787348000002</v>
      </c>
      <c r="X23" s="21">
        <f t="shared" si="3"/>
        <v>15395.534732000002</v>
      </c>
      <c r="Y23" s="21">
        <f t="shared" si="3"/>
        <v>17078.704412000003</v>
      </c>
      <c r="Z23" s="21">
        <f t="shared" si="3"/>
        <v>15962.953447999991</v>
      </c>
      <c r="AA23" s="21">
        <f t="shared" si="3"/>
        <v>17254.872681000001</v>
      </c>
      <c r="AB23" s="21">
        <f t="shared" si="3"/>
        <v>16084.975602999999</v>
      </c>
      <c r="AC23" s="22">
        <f t="shared" si="0"/>
        <v>341702.21727599995</v>
      </c>
      <c r="AD23" s="86"/>
      <c r="AE23" s="86"/>
      <c r="AF23" s="86"/>
      <c r="AG23" s="86"/>
      <c r="AH23" s="86"/>
      <c r="AI23" s="86"/>
    </row>
    <row r="24" spans="1:35" ht="12.75" customHeight="1" x14ac:dyDescent="0.2">
      <c r="B24" s="42" t="s">
        <v>20</v>
      </c>
      <c r="C24" s="21">
        <f t="shared" ref="C24:R24" si="5">C25-C23</f>
        <v>4725.9348600000167</v>
      </c>
      <c r="D24" s="21">
        <f t="shared" ref="D24:G24" si="6">D25-D23</f>
        <v>5768.1020510000089</v>
      </c>
      <c r="E24" s="21">
        <f t="shared" si="6"/>
        <v>6079.7359630000028</v>
      </c>
      <c r="F24" s="21">
        <f t="shared" si="6"/>
        <v>5199.4184130000031</v>
      </c>
      <c r="G24" s="21">
        <f t="shared" si="6"/>
        <v>4942.9747939999997</v>
      </c>
      <c r="H24" s="21">
        <f t="shared" si="5"/>
        <v>5590.1336850000243</v>
      </c>
      <c r="I24" s="21">
        <f t="shared" si="5"/>
        <v>5828.3689069999855</v>
      </c>
      <c r="J24" s="21">
        <f t="shared" si="5"/>
        <v>6765.2534460000206</v>
      </c>
      <c r="K24" s="21">
        <f t="shared" ref="K24" si="7">K25-K23</f>
        <v>7828.3339889999952</v>
      </c>
      <c r="L24" s="21">
        <f t="shared" si="5"/>
        <v>9300.2043079999457</v>
      </c>
      <c r="M24" s="21">
        <f t="shared" si="5"/>
        <v>10205.225723000021</v>
      </c>
      <c r="N24" s="21">
        <f t="shared" si="5"/>
        <v>12157.42035200003</v>
      </c>
      <c r="O24" s="21">
        <f t="shared" si="5"/>
        <v>12721.938457000049</v>
      </c>
      <c r="P24" s="21">
        <f t="shared" si="5"/>
        <v>13303.929442999999</v>
      </c>
      <c r="Q24" s="21">
        <f t="shared" si="5"/>
        <v>11952.302864000001</v>
      </c>
      <c r="R24" s="21">
        <f t="shared" si="5"/>
        <v>19286.88823</v>
      </c>
      <c r="S24" s="21">
        <f t="shared" ref="S24:AB24" si="8">S25-S23</f>
        <v>22227.037615999998</v>
      </c>
      <c r="T24" s="21">
        <f t="shared" si="8"/>
        <v>24795.353341999999</v>
      </c>
      <c r="U24" s="21">
        <f t="shared" si="8"/>
        <v>25910.092063999997</v>
      </c>
      <c r="V24" s="21">
        <f t="shared" si="8"/>
        <v>22899.871520000004</v>
      </c>
      <c r="W24" s="21">
        <f t="shared" si="8"/>
        <v>20611.949936000001</v>
      </c>
      <c r="X24" s="21">
        <f t="shared" si="8"/>
        <v>18102.059795000016</v>
      </c>
      <c r="Y24" s="21">
        <f t="shared" si="8"/>
        <v>19447.033166999976</v>
      </c>
      <c r="Z24" s="21">
        <f t="shared" si="8"/>
        <v>20254.899931000051</v>
      </c>
      <c r="AA24" s="21">
        <f t="shared" si="8"/>
        <v>20683.703043000009</v>
      </c>
      <c r="AB24" s="21">
        <f t="shared" si="8"/>
        <v>18934.671206999985</v>
      </c>
      <c r="AC24" s="22">
        <f t="shared" si="0"/>
        <v>355522.83710600017</v>
      </c>
      <c r="AD24" s="86"/>
      <c r="AE24" s="86"/>
      <c r="AF24" s="86"/>
      <c r="AG24" s="86"/>
      <c r="AH24" s="86"/>
      <c r="AI24" s="86"/>
    </row>
    <row r="25" spans="1:35" ht="12.75" customHeight="1" x14ac:dyDescent="0.2">
      <c r="B25" s="42" t="s">
        <v>11</v>
      </c>
      <c r="C25" s="21">
        <v>12589.562431000017</v>
      </c>
      <c r="D25" s="21">
        <v>17460.923941000005</v>
      </c>
      <c r="E25" s="21">
        <v>18000.157330000002</v>
      </c>
      <c r="F25" s="21">
        <v>15207.089899000002</v>
      </c>
      <c r="G25" s="21">
        <v>14809.357925</v>
      </c>
      <c r="H25" s="21">
        <v>14739.791367000023</v>
      </c>
      <c r="I25" s="21">
        <v>14554.773196999986</v>
      </c>
      <c r="J25" s="21">
        <v>15808.908984000022</v>
      </c>
      <c r="K25" s="21">
        <v>19067.085239999993</v>
      </c>
      <c r="L25" s="21">
        <v>21285.177166999947</v>
      </c>
      <c r="M25" s="21">
        <v>21785.228539000022</v>
      </c>
      <c r="N25" s="21">
        <v>24572.977004000029</v>
      </c>
      <c r="O25" s="21">
        <v>24433.36220900005</v>
      </c>
      <c r="P25" s="22">
        <v>26423.827990999998</v>
      </c>
      <c r="Q25" s="22">
        <v>23488.376698</v>
      </c>
      <c r="R25" s="22">
        <v>32317.955689999999</v>
      </c>
      <c r="S25" s="22">
        <v>40101.840713999998</v>
      </c>
      <c r="T25" s="22">
        <v>43094.582027999997</v>
      </c>
      <c r="U25" s="22">
        <v>42600.900438999997</v>
      </c>
      <c r="V25" s="22">
        <v>38234.030285999994</v>
      </c>
      <c r="W25" s="22">
        <v>37449.737284000003</v>
      </c>
      <c r="X25" s="22">
        <v>33497.594527000016</v>
      </c>
      <c r="Y25" s="22">
        <v>36525.737578999979</v>
      </c>
      <c r="Z25" s="22">
        <v>36217.853379000044</v>
      </c>
      <c r="AA25" s="22">
        <v>37938.575724000009</v>
      </c>
      <c r="AB25" s="22">
        <v>35019.646809999984</v>
      </c>
      <c r="AC25" s="22">
        <f t="shared" si="0"/>
        <v>697225.054382</v>
      </c>
      <c r="AD25" s="86"/>
      <c r="AE25" s="86"/>
      <c r="AF25" s="86"/>
      <c r="AG25" s="86"/>
      <c r="AH25" s="86"/>
      <c r="AI25" s="86"/>
    </row>
    <row r="26" spans="1:35" ht="12.75" customHeight="1" x14ac:dyDescent="0.2">
      <c r="B26" s="42"/>
      <c r="C26" s="272"/>
      <c r="D26" s="272"/>
      <c r="E26" s="272"/>
      <c r="F26" s="272"/>
      <c r="G26" s="272"/>
      <c r="H26" s="272"/>
      <c r="I26" s="272"/>
      <c r="J26" s="272"/>
      <c r="K26" s="272"/>
      <c r="L26" s="272"/>
      <c r="M26" s="272"/>
      <c r="N26" s="272"/>
      <c r="O26" s="272"/>
      <c r="P26" s="272"/>
      <c r="Q26" s="272"/>
      <c r="R26" s="272"/>
      <c r="S26" s="272"/>
      <c r="T26" s="272"/>
      <c r="U26" s="272"/>
      <c r="V26" s="272"/>
      <c r="W26" s="272"/>
      <c r="X26" s="272"/>
      <c r="Y26" s="272"/>
      <c r="Z26" s="272"/>
      <c r="AA26" s="272"/>
      <c r="AB26" s="272"/>
      <c r="AC26" s="272"/>
      <c r="AD26" s="86"/>
      <c r="AE26" s="86"/>
      <c r="AF26" s="86"/>
      <c r="AG26" s="86"/>
      <c r="AH26" s="86"/>
      <c r="AI26" s="86"/>
    </row>
    <row r="27" spans="1:35" ht="12.75" customHeight="1" x14ac:dyDescent="0.2">
      <c r="B27" s="45"/>
      <c r="C27" s="269" t="s">
        <v>15</v>
      </c>
      <c r="D27" s="269"/>
      <c r="E27" s="269"/>
      <c r="F27" s="269"/>
      <c r="G27" s="269"/>
      <c r="H27" s="269"/>
      <c r="I27" s="269"/>
      <c r="J27" s="269"/>
      <c r="K27" s="269"/>
      <c r="L27" s="269"/>
      <c r="M27" s="269"/>
      <c r="N27" s="269"/>
      <c r="O27" s="269"/>
      <c r="P27" s="269"/>
      <c r="Q27" s="269"/>
      <c r="R27" s="269"/>
      <c r="S27" s="269"/>
      <c r="T27" s="269"/>
      <c r="U27" s="269"/>
      <c r="V27" s="269"/>
      <c r="W27" s="269"/>
      <c r="X27" s="269"/>
      <c r="Y27" s="269"/>
      <c r="Z27" s="269"/>
      <c r="AA27" s="269"/>
      <c r="AB27" s="269"/>
      <c r="AC27" s="269"/>
      <c r="AD27" s="86"/>
      <c r="AE27" s="86"/>
      <c r="AF27" s="86"/>
      <c r="AG27" s="86"/>
      <c r="AH27" s="86"/>
      <c r="AI27" s="86"/>
    </row>
    <row r="28" spans="1:35" ht="12.75" customHeight="1" x14ac:dyDescent="0.2">
      <c r="B28" s="42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86"/>
      <c r="AE28" s="86"/>
      <c r="AF28" s="86"/>
      <c r="AG28" s="86"/>
      <c r="AH28" s="86"/>
      <c r="AI28" s="86"/>
    </row>
    <row r="29" spans="1:35" ht="12.75" customHeight="1" x14ac:dyDescent="0.2">
      <c r="A29" s="86">
        <v>1</v>
      </c>
      <c r="B29" s="42" t="s">
        <v>998</v>
      </c>
      <c r="C29" s="53">
        <f>C9/C$25*100</f>
        <v>14.92491019682523</v>
      </c>
      <c r="D29" s="53">
        <f t="shared" ref="D29:AC39" si="9">D9/D$25*100</f>
        <v>19.161958486879346</v>
      </c>
      <c r="E29" s="53">
        <f t="shared" si="9"/>
        <v>18.312656709428875</v>
      </c>
      <c r="F29" s="53">
        <f t="shared" si="9"/>
        <v>18.629236223468972</v>
      </c>
      <c r="G29" s="53">
        <f t="shared" si="9"/>
        <v>20.414632189396549</v>
      </c>
      <c r="H29" s="53">
        <f t="shared" si="9"/>
        <v>19.524204626416783</v>
      </c>
      <c r="I29" s="53">
        <f t="shared" si="9"/>
        <v>19.056756827868025</v>
      </c>
      <c r="J29" s="53">
        <f t="shared" si="9"/>
        <v>17.474846808188797</v>
      </c>
      <c r="K29" s="53">
        <f t="shared" si="9"/>
        <v>17.879037451662423</v>
      </c>
      <c r="L29" s="53">
        <f t="shared" si="9"/>
        <v>16.209950717954523</v>
      </c>
      <c r="M29" s="53">
        <f t="shared" si="9"/>
        <v>15.17843467228451</v>
      </c>
      <c r="N29" s="53">
        <f t="shared" si="9"/>
        <v>13.328152524892975</v>
      </c>
      <c r="O29" s="53">
        <f t="shared" si="9"/>
        <v>13.503747899192753</v>
      </c>
      <c r="P29" s="53">
        <f t="shared" si="9"/>
        <v>14.652562188637964</v>
      </c>
      <c r="Q29" s="53">
        <f t="shared" si="9"/>
        <v>14.662649255336802</v>
      </c>
      <c r="R29" s="53">
        <f t="shared" si="9"/>
        <v>11.536567893598718</v>
      </c>
      <c r="S29" s="53">
        <f t="shared" si="9"/>
        <v>11.446198344699756</v>
      </c>
      <c r="T29" s="53">
        <f t="shared" si="9"/>
        <v>10.083035176386559</v>
      </c>
      <c r="U29" s="53">
        <f t="shared" si="9"/>
        <v>9.1424989468871072</v>
      </c>
      <c r="V29" s="53">
        <f t="shared" si="9"/>
        <v>9.4522872633788513</v>
      </c>
      <c r="W29" s="53">
        <f t="shared" si="9"/>
        <v>14.455077524169473</v>
      </c>
      <c r="X29" s="53">
        <f t="shared" si="9"/>
        <v>14.991732707708994</v>
      </c>
      <c r="Y29" s="53">
        <f t="shared" si="9"/>
        <v>15.162600169323204</v>
      </c>
      <c r="Z29" s="53">
        <f t="shared" si="9"/>
        <v>11.173688500120967</v>
      </c>
      <c r="AA29" s="53">
        <f t="shared" si="9"/>
        <v>12.83974602114138</v>
      </c>
      <c r="AB29" s="53">
        <f t="shared" si="9"/>
        <v>11.396290889662465</v>
      </c>
      <c r="AC29" s="53">
        <f t="shared" si="9"/>
        <v>13.754934731512982</v>
      </c>
      <c r="AD29" s="86"/>
      <c r="AE29" s="86"/>
      <c r="AF29" s="86"/>
      <c r="AG29" s="86"/>
      <c r="AH29" s="86"/>
      <c r="AI29" s="86"/>
    </row>
    <row r="30" spans="1:35" ht="12.75" customHeight="1" x14ac:dyDescent="0.2">
      <c r="B30" s="42" t="s">
        <v>999</v>
      </c>
      <c r="C30" s="53">
        <f t="shared" ref="C30:R45" si="10">C10/C$25*100</f>
        <v>0.70709729180737613</v>
      </c>
      <c r="D30" s="53">
        <f t="shared" si="10"/>
        <v>0.70131504159674385</v>
      </c>
      <c r="E30" s="53">
        <f t="shared" si="10"/>
        <v>0.49412738660768146</v>
      </c>
      <c r="F30" s="53">
        <f t="shared" si="10"/>
        <v>0.37858724701683955</v>
      </c>
      <c r="G30" s="53">
        <f t="shared" si="10"/>
        <v>0.16071141045096998</v>
      </c>
      <c r="H30" s="53">
        <f t="shared" si="10"/>
        <v>0.20937199334512097</v>
      </c>
      <c r="I30" s="53">
        <f t="shared" si="10"/>
        <v>0.25810611056270683</v>
      </c>
      <c r="J30" s="53">
        <f t="shared" si="10"/>
        <v>0.31887690700870147</v>
      </c>
      <c r="K30" s="53">
        <f t="shared" si="10"/>
        <v>0.26556589726558549</v>
      </c>
      <c r="L30" s="53">
        <f t="shared" si="10"/>
        <v>0.49906550068416577</v>
      </c>
      <c r="M30" s="53">
        <f t="shared" si="10"/>
        <v>0.54775332646327812</v>
      </c>
      <c r="N30" s="53">
        <f t="shared" si="10"/>
        <v>0.26079950341209346</v>
      </c>
      <c r="O30" s="53">
        <f t="shared" si="10"/>
        <v>0.24158161899739505</v>
      </c>
      <c r="P30" s="53">
        <f t="shared" si="10"/>
        <v>0.32363358189103797</v>
      </c>
      <c r="Q30" s="53">
        <f t="shared" si="10"/>
        <v>0.1966637354037892</v>
      </c>
      <c r="R30" s="53">
        <f t="shared" si="10"/>
        <v>0.26527242261962519</v>
      </c>
      <c r="S30" s="53">
        <f t="shared" si="9"/>
        <v>0.36787914313493569</v>
      </c>
      <c r="T30" s="53">
        <f t="shared" si="9"/>
        <v>0.46971732054038534</v>
      </c>
      <c r="U30" s="53">
        <f t="shared" si="9"/>
        <v>0.32715117418600625</v>
      </c>
      <c r="V30" s="53">
        <f t="shared" si="9"/>
        <v>0.2254928485307211</v>
      </c>
      <c r="W30" s="53">
        <f t="shared" si="9"/>
        <v>0.17639603049558208</v>
      </c>
      <c r="X30" s="53">
        <f t="shared" si="9"/>
        <v>0.18557347737281593</v>
      </c>
      <c r="Y30" s="53">
        <f t="shared" si="9"/>
        <v>0.16127097467257429</v>
      </c>
      <c r="Z30" s="53">
        <f t="shared" si="9"/>
        <v>0.22724308958553804</v>
      </c>
      <c r="AA30" s="53">
        <f t="shared" si="9"/>
        <v>0.31399007402547902</v>
      </c>
      <c r="AB30" s="53">
        <f t="shared" si="9"/>
        <v>0.22478427160356629</v>
      </c>
      <c r="AC30" s="53">
        <f t="shared" si="9"/>
        <v>0.30982565248099453</v>
      </c>
      <c r="AD30" s="86"/>
      <c r="AE30" s="86"/>
      <c r="AF30" s="86"/>
      <c r="AG30" s="86"/>
      <c r="AH30" s="86"/>
      <c r="AI30" s="86"/>
    </row>
    <row r="31" spans="1:35" ht="12.75" customHeight="1" x14ac:dyDescent="0.2">
      <c r="B31" s="42" t="s">
        <v>991</v>
      </c>
      <c r="C31" s="53">
        <f t="shared" si="10"/>
        <v>1.533659339299715E-3</v>
      </c>
      <c r="D31" s="53">
        <f t="shared" si="9"/>
        <v>4.8044422095567262E-5</v>
      </c>
      <c r="E31" s="53">
        <f t="shared" si="9"/>
        <v>0</v>
      </c>
      <c r="F31" s="53">
        <f t="shared" si="9"/>
        <v>1.229689580596856E-6</v>
      </c>
      <c r="G31" s="53">
        <f t="shared" si="9"/>
        <v>4.5930418013041569E-5</v>
      </c>
      <c r="H31" s="53">
        <f t="shared" si="9"/>
        <v>4.7151277972359299E-6</v>
      </c>
      <c r="I31" s="53">
        <f t="shared" si="9"/>
        <v>4.8094188107601931E-8</v>
      </c>
      <c r="J31" s="53">
        <f t="shared" si="9"/>
        <v>6.6987544875601428E-6</v>
      </c>
      <c r="K31" s="53">
        <f t="shared" si="9"/>
        <v>7.426410393495469E-6</v>
      </c>
      <c r="L31" s="53">
        <f t="shared" si="9"/>
        <v>1.2554746333721259E-4</v>
      </c>
      <c r="M31" s="53">
        <f t="shared" si="9"/>
        <v>2.9917519517099216E-4</v>
      </c>
      <c r="N31" s="53">
        <f t="shared" si="9"/>
        <v>1.9486161563658109E-3</v>
      </c>
      <c r="O31" s="53">
        <f t="shared" si="9"/>
        <v>1.2455019386889957E-3</v>
      </c>
      <c r="P31" s="53">
        <f t="shared" si="9"/>
        <v>3.9388199179713618E-3</v>
      </c>
      <c r="Q31" s="53">
        <f t="shared" si="9"/>
        <v>3.3886122069379633E-4</v>
      </c>
      <c r="R31" s="53">
        <f t="shared" si="9"/>
        <v>1.6588611146771455E-4</v>
      </c>
      <c r="S31" s="53">
        <f t="shared" si="9"/>
        <v>1.0690781080538508E-4</v>
      </c>
      <c r="T31" s="53">
        <f t="shared" si="9"/>
        <v>2.9503940870661877E-4</v>
      </c>
      <c r="U31" s="53">
        <f t="shared" si="9"/>
        <v>1.7325220650132465E-4</v>
      </c>
      <c r="V31" s="53">
        <f t="shared" si="9"/>
        <v>5.6177179960713709E-4</v>
      </c>
      <c r="W31" s="53">
        <f t="shared" si="9"/>
        <v>1.7680738184587795E-3</v>
      </c>
      <c r="X31" s="53">
        <f t="shared" si="9"/>
        <v>5.6141404377086871E-3</v>
      </c>
      <c r="Y31" s="53">
        <f t="shared" si="9"/>
        <v>5.0966636771499459E-3</v>
      </c>
      <c r="Z31" s="53">
        <f t="shared" si="9"/>
        <v>5.4792396977084183E-3</v>
      </c>
      <c r="AA31" s="53">
        <f t="shared" si="9"/>
        <v>7.0401140502234835E-3</v>
      </c>
      <c r="AB31" s="53">
        <f t="shared" si="9"/>
        <v>1.3131091883790476E-2</v>
      </c>
      <c r="AC31" s="53">
        <f t="shared" si="9"/>
        <v>2.3489501556303812E-3</v>
      </c>
      <c r="AD31" s="86"/>
      <c r="AE31" s="86"/>
      <c r="AF31" s="86"/>
      <c r="AG31" s="86"/>
      <c r="AH31" s="86"/>
      <c r="AI31" s="86"/>
    </row>
    <row r="32" spans="1:35" ht="12.75" customHeight="1" x14ac:dyDescent="0.2">
      <c r="B32" s="42" t="s">
        <v>992</v>
      </c>
      <c r="C32" s="53">
        <f t="shared" si="10"/>
        <v>0</v>
      </c>
      <c r="D32" s="53">
        <f t="shared" si="9"/>
        <v>4.2838512012736095E-5</v>
      </c>
      <c r="E32" s="53">
        <f t="shared" si="9"/>
        <v>0</v>
      </c>
      <c r="F32" s="53">
        <f t="shared" si="9"/>
        <v>9.0747145519981899E-7</v>
      </c>
      <c r="G32" s="53">
        <f t="shared" si="9"/>
        <v>0</v>
      </c>
      <c r="H32" s="53">
        <f t="shared" si="9"/>
        <v>4.1384574910991616E-6</v>
      </c>
      <c r="I32" s="53">
        <f t="shared" si="9"/>
        <v>1.0668665041926324E-4</v>
      </c>
      <c r="J32" s="53">
        <f t="shared" si="9"/>
        <v>3.2570242546220184E-5</v>
      </c>
      <c r="K32" s="53">
        <f t="shared" si="9"/>
        <v>5.0678957367476492E-5</v>
      </c>
      <c r="L32" s="53">
        <f t="shared" si="9"/>
        <v>1.9167799111981948E-4</v>
      </c>
      <c r="M32" s="53">
        <f t="shared" si="9"/>
        <v>6.5763826963541349E-4</v>
      </c>
      <c r="N32" s="53">
        <f t="shared" si="9"/>
        <v>1.5228110128418185E-4</v>
      </c>
      <c r="O32" s="53">
        <f t="shared" si="9"/>
        <v>3.3221788841692948E-4</v>
      </c>
      <c r="P32" s="53">
        <f t="shared" si="9"/>
        <v>1.5526365072454197E-3</v>
      </c>
      <c r="Q32" s="53">
        <f t="shared" si="9"/>
        <v>1.137856410582674E-3</v>
      </c>
      <c r="R32" s="53">
        <f t="shared" si="9"/>
        <v>3.4743534237452879E-4</v>
      </c>
      <c r="S32" s="53">
        <f t="shared" si="9"/>
        <v>1.239539111296865E-3</v>
      </c>
      <c r="T32" s="53">
        <f t="shared" si="9"/>
        <v>1.1493857851508386E-3</v>
      </c>
      <c r="U32" s="53">
        <f t="shared" si="9"/>
        <v>8.6845816916419287E-4</v>
      </c>
      <c r="V32" s="53">
        <f t="shared" si="9"/>
        <v>1.553953364465356E-3</v>
      </c>
      <c r="W32" s="53">
        <f t="shared" si="9"/>
        <v>2.4938546108279822E-3</v>
      </c>
      <c r="X32" s="53">
        <f t="shared" si="9"/>
        <v>6.3040108694906926E-3</v>
      </c>
      <c r="Y32" s="53">
        <f t="shared" si="9"/>
        <v>8.7435907162519717E-3</v>
      </c>
      <c r="Z32" s="53">
        <f t="shared" si="9"/>
        <v>1.1885560844685407E-2</v>
      </c>
      <c r="AA32" s="53">
        <f t="shared" si="9"/>
        <v>1.956374444311228E-2</v>
      </c>
      <c r="AB32" s="53">
        <f t="shared" si="9"/>
        <v>1.9592327807374615E-2</v>
      </c>
      <c r="AC32" s="53">
        <f t="shared" si="9"/>
        <v>4.0037161350638733E-3</v>
      </c>
      <c r="AD32" s="86"/>
      <c r="AE32" s="86"/>
      <c r="AF32" s="86"/>
      <c r="AG32" s="86"/>
      <c r="AH32" s="86"/>
      <c r="AI32" s="86"/>
    </row>
    <row r="33" spans="1:35" ht="12.75" customHeight="1" x14ac:dyDescent="0.2">
      <c r="B33" s="42" t="s">
        <v>993</v>
      </c>
      <c r="C33" s="53">
        <f t="shared" si="10"/>
        <v>9.8057419133187535E-5</v>
      </c>
      <c r="D33" s="53">
        <f t="shared" si="9"/>
        <v>9.3637656605379027E-6</v>
      </c>
      <c r="E33" s="53">
        <f t="shared" si="9"/>
        <v>2.4373675849421035E-4</v>
      </c>
      <c r="F33" s="53">
        <f t="shared" si="9"/>
        <v>1.2369098969577939E-3</v>
      </c>
      <c r="G33" s="53">
        <f t="shared" si="9"/>
        <v>2.4884941120767738E-4</v>
      </c>
      <c r="H33" s="53">
        <f t="shared" si="9"/>
        <v>2.501053039497879E-4</v>
      </c>
      <c r="I33" s="53">
        <f t="shared" si="9"/>
        <v>2.3453474360587132E-4</v>
      </c>
      <c r="J33" s="53">
        <f t="shared" si="9"/>
        <v>4.7829360063067521E-4</v>
      </c>
      <c r="K33" s="53">
        <f t="shared" si="9"/>
        <v>2.0443607142546142E-4</v>
      </c>
      <c r="L33" s="53">
        <f t="shared" si="9"/>
        <v>1.0967068686743838E-3</v>
      </c>
      <c r="M33" s="53">
        <f t="shared" si="9"/>
        <v>3.2398237123676169E-3</v>
      </c>
      <c r="N33" s="53">
        <f t="shared" si="9"/>
        <v>5.6016004889270616E-4</v>
      </c>
      <c r="O33" s="53">
        <f t="shared" si="9"/>
        <v>8.715624079012708E-4</v>
      </c>
      <c r="P33" s="53">
        <f t="shared" si="9"/>
        <v>4.9093189693856574E-4</v>
      </c>
      <c r="Q33" s="53">
        <f t="shared" si="9"/>
        <v>1.1504541308851248E-3</v>
      </c>
      <c r="R33" s="53">
        <f t="shared" si="9"/>
        <v>3.9933837782918255E-4</v>
      </c>
      <c r="S33" s="53">
        <f t="shared" si="9"/>
        <v>1.8978754751631576E-3</v>
      </c>
      <c r="T33" s="53">
        <f t="shared" si="9"/>
        <v>2.165432302820988E-3</v>
      </c>
      <c r="U33" s="53">
        <f t="shared" si="9"/>
        <v>3.2481942535026891E-3</v>
      </c>
      <c r="V33" s="53">
        <f t="shared" si="9"/>
        <v>1.2914500415113264E-2</v>
      </c>
      <c r="W33" s="53">
        <f t="shared" si="9"/>
        <v>7.4478599912412673E-3</v>
      </c>
      <c r="X33" s="53">
        <f t="shared" si="9"/>
        <v>9.588909428738213E-3</v>
      </c>
      <c r="Y33" s="53">
        <f t="shared" si="9"/>
        <v>1.076482300048231E-2</v>
      </c>
      <c r="Z33" s="53">
        <f t="shared" si="9"/>
        <v>1.7573424171213888E-2</v>
      </c>
      <c r="AA33" s="53">
        <f t="shared" si="9"/>
        <v>2.0624820122200956E-2</v>
      </c>
      <c r="AB33" s="53">
        <f t="shared" si="9"/>
        <v>1.48244756098384E-2</v>
      </c>
      <c r="AC33" s="53">
        <f t="shared" si="9"/>
        <v>5.6821179547421E-3</v>
      </c>
      <c r="AD33" s="86"/>
      <c r="AE33" s="86"/>
      <c r="AF33" s="86"/>
      <c r="AG33" s="86"/>
      <c r="AH33" s="86"/>
      <c r="AI33" s="86"/>
    </row>
    <row r="34" spans="1:35" ht="12.75" customHeight="1" x14ac:dyDescent="0.2">
      <c r="B34" s="42" t="s">
        <v>994</v>
      </c>
      <c r="C34" s="53">
        <f t="shared" si="10"/>
        <v>0</v>
      </c>
      <c r="D34" s="53">
        <f t="shared" si="9"/>
        <v>1.4594760326606473E-3</v>
      </c>
      <c r="E34" s="53">
        <f t="shared" si="9"/>
        <v>0</v>
      </c>
      <c r="F34" s="53">
        <f t="shared" si="9"/>
        <v>0</v>
      </c>
      <c r="G34" s="53">
        <f t="shared" si="9"/>
        <v>1.4781194506108205E-5</v>
      </c>
      <c r="H34" s="53">
        <f t="shared" si="9"/>
        <v>7.9241284419734766E-6</v>
      </c>
      <c r="I34" s="53">
        <f t="shared" si="9"/>
        <v>2.4974624824447575E-5</v>
      </c>
      <c r="J34" s="53">
        <f t="shared" si="9"/>
        <v>9.2466849007699869E-5</v>
      </c>
      <c r="K34" s="53">
        <f t="shared" si="9"/>
        <v>1.6024316048004416E-3</v>
      </c>
      <c r="L34" s="53">
        <f t="shared" si="9"/>
        <v>1.2350331779599258E-3</v>
      </c>
      <c r="M34" s="53">
        <f t="shared" si="9"/>
        <v>6.253691567022393E-3</v>
      </c>
      <c r="N34" s="53">
        <f t="shared" si="9"/>
        <v>3.7700275381741398E-3</v>
      </c>
      <c r="O34" s="53">
        <f t="shared" si="9"/>
        <v>8.0082470159561336E-3</v>
      </c>
      <c r="P34" s="53">
        <f t="shared" si="9"/>
        <v>4.2288460263236495E-3</v>
      </c>
      <c r="Q34" s="53">
        <f t="shared" si="9"/>
        <v>1.819137207708282E-2</v>
      </c>
      <c r="R34" s="53">
        <f t="shared" si="9"/>
        <v>8.8324305763041906E-3</v>
      </c>
      <c r="S34" s="53">
        <f t="shared" si="9"/>
        <v>6.0109086193603899E-3</v>
      </c>
      <c r="T34" s="53">
        <f t="shared" si="9"/>
        <v>2.7474822687239553E-3</v>
      </c>
      <c r="U34" s="53">
        <f t="shared" si="9"/>
        <v>9.6278434439971174E-3</v>
      </c>
      <c r="V34" s="53">
        <f t="shared" si="9"/>
        <v>1.0345014560100672E-2</v>
      </c>
      <c r="W34" s="53">
        <f t="shared" si="9"/>
        <v>1.6585758540564505E-2</v>
      </c>
      <c r="X34" s="53">
        <f t="shared" si="9"/>
        <v>9.4443020302548506E-3</v>
      </c>
      <c r="Y34" s="53">
        <f t="shared" si="9"/>
        <v>9.4686630010407252E-3</v>
      </c>
      <c r="Z34" s="53">
        <f t="shared" si="9"/>
        <v>2.0574126583439534E-2</v>
      </c>
      <c r="AA34" s="53">
        <f t="shared" si="9"/>
        <v>4.8072866869544928E-2</v>
      </c>
      <c r="AB34" s="53">
        <f t="shared" si="9"/>
        <v>4.9936440235617559E-2</v>
      </c>
      <c r="AC34" s="53">
        <f t="shared" si="9"/>
        <v>1.1617068619513893E-2</v>
      </c>
      <c r="AD34" s="86"/>
      <c r="AE34" s="86"/>
      <c r="AF34" s="86"/>
      <c r="AG34" s="86"/>
      <c r="AH34" s="86"/>
      <c r="AI34" s="86"/>
    </row>
    <row r="35" spans="1:35" ht="12.75" customHeight="1" x14ac:dyDescent="0.2">
      <c r="B35" s="42" t="s">
        <v>995</v>
      </c>
      <c r="C35" s="53">
        <f t="shared" si="10"/>
        <v>5.7984541083213363E-5</v>
      </c>
      <c r="D35" s="53">
        <f t="shared" si="9"/>
        <v>5.6984384295016602E-6</v>
      </c>
      <c r="E35" s="53">
        <f t="shared" si="9"/>
        <v>0</v>
      </c>
      <c r="F35" s="53">
        <f t="shared" si="9"/>
        <v>0</v>
      </c>
      <c r="G35" s="53">
        <f t="shared" si="9"/>
        <v>0</v>
      </c>
      <c r="H35" s="53">
        <f t="shared" si="9"/>
        <v>3.9200012104214689E-5</v>
      </c>
      <c r="I35" s="53">
        <f t="shared" si="9"/>
        <v>6.8039534975654559E-5</v>
      </c>
      <c r="J35" s="53">
        <f t="shared" si="9"/>
        <v>1.6965117597390275E-5</v>
      </c>
      <c r="K35" s="53">
        <f t="shared" si="9"/>
        <v>1.7729505886448752E-3</v>
      </c>
      <c r="L35" s="53">
        <f t="shared" si="9"/>
        <v>6.6029988332866362E-4</v>
      </c>
      <c r="M35" s="53">
        <f t="shared" si="9"/>
        <v>9.9897965086938461E-5</v>
      </c>
      <c r="N35" s="53">
        <f t="shared" si="9"/>
        <v>1.3192255864937757E-3</v>
      </c>
      <c r="O35" s="53">
        <f t="shared" si="9"/>
        <v>1.3391525783523791E-3</v>
      </c>
      <c r="P35" s="53">
        <f t="shared" si="9"/>
        <v>1.2831713865057155E-3</v>
      </c>
      <c r="Q35" s="53">
        <f t="shared" si="9"/>
        <v>4.2887723274881544E-3</v>
      </c>
      <c r="R35" s="53">
        <f t="shared" si="9"/>
        <v>1.5145605269564005E-3</v>
      </c>
      <c r="S35" s="53">
        <f t="shared" si="9"/>
        <v>1.172080861205727E-3</v>
      </c>
      <c r="T35" s="53">
        <f t="shared" si="9"/>
        <v>1.1302650520743556E-3</v>
      </c>
      <c r="U35" s="53">
        <f t="shared" si="9"/>
        <v>3.6310382739795219E-3</v>
      </c>
      <c r="V35" s="53">
        <f t="shared" si="9"/>
        <v>9.680023194821823E-3</v>
      </c>
      <c r="W35" s="53">
        <f t="shared" si="9"/>
        <v>2.9624213157671136E-3</v>
      </c>
      <c r="X35" s="53">
        <f t="shared" si="9"/>
        <v>3.3413653004183063E-3</v>
      </c>
      <c r="Y35" s="53">
        <f t="shared" si="9"/>
        <v>3.9592328474468358E-3</v>
      </c>
      <c r="Z35" s="53">
        <f t="shared" si="9"/>
        <v>6.894188271930485E-3</v>
      </c>
      <c r="AA35" s="53">
        <f t="shared" si="9"/>
        <v>1.1930777351603665E-2</v>
      </c>
      <c r="AB35" s="53">
        <f t="shared" si="9"/>
        <v>8.6258808273800593E-3</v>
      </c>
      <c r="AC35" s="53">
        <f t="shared" si="9"/>
        <v>3.2899276719669454E-3</v>
      </c>
      <c r="AD35" s="86"/>
      <c r="AE35" s="86"/>
      <c r="AF35" s="86"/>
      <c r="AG35" s="86"/>
      <c r="AH35" s="86"/>
      <c r="AI35" s="86"/>
    </row>
    <row r="36" spans="1:35" ht="12.75" customHeight="1" x14ac:dyDescent="0.2">
      <c r="B36" s="42" t="s">
        <v>1002</v>
      </c>
      <c r="C36" s="53">
        <f t="shared" si="10"/>
        <v>4.5749882345533545E-3</v>
      </c>
      <c r="D36" s="53">
        <f t="shared" si="9"/>
        <v>3.6792440203665841E-4</v>
      </c>
      <c r="E36" s="53">
        <f t="shared" si="9"/>
        <v>9.7866922366505777E-4</v>
      </c>
      <c r="F36" s="53">
        <f t="shared" si="9"/>
        <v>3.9067303734363226E-5</v>
      </c>
      <c r="G36" s="53">
        <f t="shared" si="9"/>
        <v>4.3072765425108728E-4</v>
      </c>
      <c r="H36" s="53">
        <f t="shared" si="9"/>
        <v>1.1262031861023949E-6</v>
      </c>
      <c r="I36" s="53">
        <f t="shared" si="9"/>
        <v>1.3878608568193699E-6</v>
      </c>
      <c r="J36" s="53">
        <f t="shared" si="9"/>
        <v>2.8971006187937161E-6</v>
      </c>
      <c r="K36" s="53">
        <f t="shared" si="9"/>
        <v>1.0856929488400404E-4</v>
      </c>
      <c r="L36" s="53">
        <f t="shared" si="9"/>
        <v>1.4244654748285318E-5</v>
      </c>
      <c r="M36" s="53">
        <f t="shared" si="9"/>
        <v>3.3510734059690062E-3</v>
      </c>
      <c r="N36" s="53">
        <f t="shared" si="9"/>
        <v>8.0247908085333166E-4</v>
      </c>
      <c r="O36" s="53">
        <f t="shared" si="9"/>
        <v>8.649689641246031E-4</v>
      </c>
      <c r="P36" s="53">
        <f t="shared" si="9"/>
        <v>4.1015253367874529E-4</v>
      </c>
      <c r="Q36" s="53">
        <f t="shared" si="9"/>
        <v>8.2875458999503819E-4</v>
      </c>
      <c r="R36" s="53">
        <f t="shared" si="9"/>
        <v>1.5353693926671757E-5</v>
      </c>
      <c r="S36" s="53">
        <f t="shared" si="9"/>
        <v>1.664761487536739E-5</v>
      </c>
      <c r="T36" s="53">
        <f t="shared" si="9"/>
        <v>8.723834466145482E-5</v>
      </c>
      <c r="U36" s="53">
        <f t="shared" si="9"/>
        <v>1.0825592774978105E-4</v>
      </c>
      <c r="V36" s="53">
        <f t="shared" si="9"/>
        <v>2.5139907899062345E-5</v>
      </c>
      <c r="W36" s="53">
        <f t="shared" si="9"/>
        <v>1.5169665829477384E-5</v>
      </c>
      <c r="X36" s="53">
        <f t="shared" si="9"/>
        <v>1.2809875039060883E-5</v>
      </c>
      <c r="Y36" s="53">
        <f t="shared" si="9"/>
        <v>5.9032346584006564E-5</v>
      </c>
      <c r="Z36" s="53">
        <f t="shared" si="9"/>
        <v>8.835421488164272E-8</v>
      </c>
      <c r="AA36" s="53">
        <f t="shared" si="9"/>
        <v>3.6756783126094976E-5</v>
      </c>
      <c r="AB36" s="53">
        <f t="shared" si="9"/>
        <v>2.6615659634061299E-3</v>
      </c>
      <c r="AC36" s="53">
        <f t="shared" si="9"/>
        <v>4.9264164826155385E-4</v>
      </c>
      <c r="AD36" s="86"/>
      <c r="AE36" s="86"/>
      <c r="AF36" s="86"/>
      <c r="AG36" s="86"/>
      <c r="AH36" s="86"/>
      <c r="AI36" s="86"/>
    </row>
    <row r="37" spans="1:35" ht="12.75" customHeight="1" x14ac:dyDescent="0.2">
      <c r="B37" s="42" t="s">
        <v>1000</v>
      </c>
      <c r="C37" s="53">
        <f t="shared" si="10"/>
        <v>6.2646895340694704E-3</v>
      </c>
      <c r="D37" s="53">
        <f t="shared" si="9"/>
        <v>1.9333455728956488E-3</v>
      </c>
      <c r="E37" s="53">
        <f t="shared" si="9"/>
        <v>1.222405982159268E-3</v>
      </c>
      <c r="F37" s="53">
        <f t="shared" si="9"/>
        <v>1.2781143617279535E-3</v>
      </c>
      <c r="G37" s="53">
        <f t="shared" si="9"/>
        <v>7.4028867797791445E-4</v>
      </c>
      <c r="H37" s="53">
        <f t="shared" si="9"/>
        <v>3.0720923297041354E-4</v>
      </c>
      <c r="I37" s="53">
        <f t="shared" si="9"/>
        <v>4.3567150887016361E-4</v>
      </c>
      <c r="J37" s="53">
        <f t="shared" si="9"/>
        <v>6.2989166488833942E-4</v>
      </c>
      <c r="K37" s="53">
        <f t="shared" si="9"/>
        <v>3.746492927515754E-3</v>
      </c>
      <c r="L37" s="53">
        <f t="shared" si="9"/>
        <v>3.3235100391682906E-3</v>
      </c>
      <c r="M37" s="53">
        <f t="shared" si="9"/>
        <v>1.3901300115252362E-2</v>
      </c>
      <c r="N37" s="53">
        <f t="shared" si="9"/>
        <v>8.5527895120639449E-3</v>
      </c>
      <c r="O37" s="53">
        <f t="shared" si="9"/>
        <v>1.2661650793440312E-2</v>
      </c>
      <c r="P37" s="53">
        <f t="shared" si="9"/>
        <v>1.1904558268663459E-2</v>
      </c>
      <c r="Q37" s="53">
        <f t="shared" si="9"/>
        <v>2.5936070756727613E-2</v>
      </c>
      <c r="R37" s="53">
        <f t="shared" si="9"/>
        <v>1.1275004628858689E-2</v>
      </c>
      <c r="S37" s="53">
        <f t="shared" si="9"/>
        <v>1.044395949270689E-2</v>
      </c>
      <c r="T37" s="53">
        <f t="shared" si="9"/>
        <v>7.5748431621382112E-3</v>
      </c>
      <c r="U37" s="53">
        <f t="shared" si="9"/>
        <v>1.7657042274894626E-2</v>
      </c>
      <c r="V37" s="53">
        <f t="shared" si="9"/>
        <v>3.5080403242007313E-2</v>
      </c>
      <c r="W37" s="53">
        <f t="shared" si="9"/>
        <v>3.1273137942689121E-2</v>
      </c>
      <c r="X37" s="53">
        <f t="shared" si="9"/>
        <v>3.4305537941649811E-2</v>
      </c>
      <c r="Y37" s="53">
        <f t="shared" si="9"/>
        <v>3.8092005588955792E-2</v>
      </c>
      <c r="Z37" s="53">
        <f t="shared" si="9"/>
        <v>6.2406627923192605E-2</v>
      </c>
      <c r="AA37" s="53">
        <f t="shared" si="9"/>
        <v>0.1072690796198114</v>
      </c>
      <c r="AB37" s="53">
        <f t="shared" si="9"/>
        <v>0.10877178232740721</v>
      </c>
      <c r="AC37" s="53">
        <f t="shared" si="9"/>
        <v>2.7434422185178747E-2</v>
      </c>
      <c r="AD37" s="86"/>
      <c r="AE37" s="86"/>
      <c r="AF37" s="86"/>
      <c r="AG37" s="86"/>
      <c r="AH37" s="86"/>
      <c r="AI37" s="86"/>
    </row>
    <row r="38" spans="1:35" ht="12.75" customHeight="1" x14ac:dyDescent="0.2">
      <c r="B38" s="42" t="s">
        <v>1001</v>
      </c>
      <c r="C38" s="53">
        <f t="shared" si="10"/>
        <v>2.3028039742360735</v>
      </c>
      <c r="D38" s="53">
        <f t="shared" si="9"/>
        <v>1.3858298553824504</v>
      </c>
      <c r="E38" s="53">
        <f t="shared" si="9"/>
        <v>1.1986675452019502</v>
      </c>
      <c r="F38" s="53">
        <f t="shared" si="9"/>
        <v>0.69358410912620327</v>
      </c>
      <c r="G38" s="53">
        <f t="shared" si="9"/>
        <v>0.80539892143906067</v>
      </c>
      <c r="H38" s="53">
        <f t="shared" si="9"/>
        <v>1.1826864414803473</v>
      </c>
      <c r="I38" s="53">
        <f t="shared" si="9"/>
        <v>1.2869999241115635</v>
      </c>
      <c r="J38" s="53">
        <f t="shared" si="9"/>
        <v>1.1623745774359233</v>
      </c>
      <c r="K38" s="53">
        <f t="shared" si="9"/>
        <v>0.97989222604429937</v>
      </c>
      <c r="L38" s="53">
        <f t="shared" si="9"/>
        <v>1.4762877731042603</v>
      </c>
      <c r="M38" s="53">
        <f t="shared" si="9"/>
        <v>1.7229197312668123</v>
      </c>
      <c r="N38" s="53">
        <f t="shared" si="9"/>
        <v>1.343395913919033</v>
      </c>
      <c r="O38" s="53">
        <f t="shared" si="9"/>
        <v>1.247034061025651</v>
      </c>
      <c r="P38" s="53">
        <f t="shared" si="9"/>
        <v>1.2802001402492404</v>
      </c>
      <c r="Q38" s="53">
        <f t="shared" si="9"/>
        <v>1.3859905270836355</v>
      </c>
      <c r="R38" s="53">
        <f t="shared" si="9"/>
        <v>1.6115156663858896</v>
      </c>
      <c r="S38" s="53">
        <f t="shared" si="9"/>
        <v>2.5749975951590187</v>
      </c>
      <c r="T38" s="53">
        <f t="shared" si="9"/>
        <v>2.9180600340500886</v>
      </c>
      <c r="U38" s="53">
        <f t="shared" si="9"/>
        <v>1.7164354871959238</v>
      </c>
      <c r="V38" s="53">
        <f t="shared" si="9"/>
        <v>1.811295484205288</v>
      </c>
      <c r="W38" s="53">
        <f t="shared" si="9"/>
        <v>1.7643760969247173</v>
      </c>
      <c r="X38" s="53">
        <f t="shared" si="9"/>
        <v>1.2918210937540846</v>
      </c>
      <c r="Y38" s="53">
        <f t="shared" si="9"/>
        <v>1.2826401191398653</v>
      </c>
      <c r="Z38" s="53">
        <f t="shared" si="9"/>
        <v>2.2143196992039473</v>
      </c>
      <c r="AA38" s="53">
        <f t="shared" si="9"/>
        <v>3.6185864962019072</v>
      </c>
      <c r="AB38" s="53">
        <f t="shared" si="9"/>
        <v>3.8764295607126416</v>
      </c>
      <c r="AC38" s="53">
        <f t="shared" si="9"/>
        <v>1.8676691681055835</v>
      </c>
      <c r="AD38" s="86"/>
      <c r="AE38" s="86"/>
      <c r="AF38" s="86"/>
      <c r="AG38" s="86"/>
      <c r="AH38" s="86"/>
      <c r="AI38" s="86"/>
    </row>
    <row r="39" spans="1:35" ht="12.75" customHeight="1" x14ac:dyDescent="0.2">
      <c r="A39" s="86">
        <v>2</v>
      </c>
      <c r="B39" s="42" t="s">
        <v>27</v>
      </c>
      <c r="C39" s="53">
        <f t="shared" si="10"/>
        <v>1.4344573212117205E-2</v>
      </c>
      <c r="D39" s="53">
        <f t="shared" si="9"/>
        <v>1.5095455480513621E-2</v>
      </c>
      <c r="E39" s="53">
        <f t="shared" si="9"/>
        <v>6.0527815397711293E-2</v>
      </c>
      <c r="F39" s="53">
        <f t="shared" si="9"/>
        <v>5.9426879567498772E-2</v>
      </c>
      <c r="G39" s="53">
        <f t="shared" si="9"/>
        <v>7.5979053629362525E-2</v>
      </c>
      <c r="H39" s="53">
        <f t="shared" si="9"/>
        <v>0.13819799407476896</v>
      </c>
      <c r="I39" s="53">
        <f t="shared" si="9"/>
        <v>0.11968538268662665</v>
      </c>
      <c r="J39" s="53">
        <f t="shared" si="9"/>
        <v>0.14876162563654344</v>
      </c>
      <c r="K39" s="53">
        <f t="shared" si="9"/>
        <v>0.2013954126530145</v>
      </c>
      <c r="L39" s="53">
        <f t="shared" si="9"/>
        <v>0.22153075179992052</v>
      </c>
      <c r="M39" s="53">
        <f t="shared" si="9"/>
        <v>0.30260080073057588</v>
      </c>
      <c r="N39" s="53">
        <f t="shared" ref="D39:AC45" si="11">N19/N$25*100</f>
        <v>0.35485750459053295</v>
      </c>
      <c r="O39" s="53">
        <f t="shared" si="11"/>
        <v>0.49457057922011416</v>
      </c>
      <c r="P39" s="53">
        <f t="shared" si="11"/>
        <v>0.8037493132044965</v>
      </c>
      <c r="Q39" s="53">
        <f t="shared" si="11"/>
        <v>1.4087730508348644</v>
      </c>
      <c r="R39" s="53">
        <f t="shared" si="11"/>
        <v>1.7746241331021519</v>
      </c>
      <c r="S39" s="53">
        <f t="shared" si="11"/>
        <v>2.2327108109215064</v>
      </c>
      <c r="T39" s="53">
        <f t="shared" si="11"/>
        <v>2.6524516985854825</v>
      </c>
      <c r="U39" s="53">
        <f t="shared" si="11"/>
        <v>3.80631771462637</v>
      </c>
      <c r="V39" s="53">
        <f t="shared" si="11"/>
        <v>5.8337931139232575</v>
      </c>
      <c r="W39" s="53">
        <f t="shared" si="11"/>
        <v>7.0369126491199863</v>
      </c>
      <c r="X39" s="53">
        <f t="shared" si="11"/>
        <v>9.2277936151758428</v>
      </c>
      <c r="Y39" s="53">
        <f t="shared" si="11"/>
        <v>10.451623600326268</v>
      </c>
      <c r="Z39" s="53">
        <f t="shared" si="11"/>
        <v>12.144131097372703</v>
      </c>
      <c r="AA39" s="53">
        <f t="shared" si="11"/>
        <v>13.350063367813734</v>
      </c>
      <c r="AB39" s="53">
        <f t="shared" si="11"/>
        <v>12.921601604239596</v>
      </c>
      <c r="AC39" s="53">
        <f t="shared" si="11"/>
        <v>4.4456068163634548</v>
      </c>
      <c r="AD39" s="86"/>
      <c r="AE39" s="86"/>
      <c r="AF39" s="86"/>
      <c r="AG39" s="86"/>
      <c r="AH39" s="86"/>
      <c r="AI39" s="86"/>
    </row>
    <row r="40" spans="1:35" ht="12.75" customHeight="1" x14ac:dyDescent="0.2">
      <c r="A40" s="86">
        <v>3</v>
      </c>
      <c r="B40" s="42" t="s">
        <v>1003</v>
      </c>
      <c r="C40" s="53">
        <f t="shared" si="10"/>
        <v>22.591624709661019</v>
      </c>
      <c r="D40" s="53">
        <f t="shared" si="11"/>
        <v>21.275034869588051</v>
      </c>
      <c r="E40" s="53">
        <f t="shared" si="11"/>
        <v>21.534657097355488</v>
      </c>
      <c r="F40" s="53">
        <f t="shared" si="11"/>
        <v>24.488634904728787</v>
      </c>
      <c r="G40" s="53">
        <f t="shared" si="11"/>
        <v>23.998540247314601</v>
      </c>
      <c r="H40" s="53">
        <f t="shared" si="11"/>
        <v>21.66192109847924</v>
      </c>
      <c r="I40" s="53">
        <f t="shared" si="11"/>
        <v>20.284761961172613</v>
      </c>
      <c r="J40" s="53">
        <f t="shared" si="11"/>
        <v>20.42455704734542</v>
      </c>
      <c r="K40" s="53">
        <f t="shared" si="11"/>
        <v>19.167279455661575</v>
      </c>
      <c r="L40" s="53">
        <f t="shared" si="11"/>
        <v>15.827256684633111</v>
      </c>
      <c r="M40" s="53">
        <f t="shared" si="11"/>
        <v>14.831784106444426</v>
      </c>
      <c r="N40" s="53">
        <f t="shared" si="11"/>
        <v>13.282346829481433</v>
      </c>
      <c r="O40" s="53">
        <f t="shared" si="11"/>
        <v>13.004315651775524</v>
      </c>
      <c r="P40" s="53">
        <f t="shared" si="11"/>
        <v>12.090192235160318</v>
      </c>
      <c r="Q40" s="53">
        <f t="shared" si="11"/>
        <v>12.947058803169403</v>
      </c>
      <c r="R40" s="53">
        <f t="shared" si="11"/>
        <v>6.4740895744448617</v>
      </c>
      <c r="S40" s="53">
        <f t="shared" si="11"/>
        <v>9.4106918081755371</v>
      </c>
      <c r="T40" s="53">
        <f t="shared" si="11"/>
        <v>8.155842682767787</v>
      </c>
      <c r="U40" s="53">
        <f t="shared" si="11"/>
        <v>8.3514083161090902</v>
      </c>
      <c r="V40" s="53">
        <f t="shared" si="11"/>
        <v>8.8173420086305381</v>
      </c>
      <c r="W40" s="53">
        <f t="shared" si="11"/>
        <v>8.2794708184100294</v>
      </c>
      <c r="X40" s="53">
        <f t="shared" si="11"/>
        <v>8.2990662441724012</v>
      </c>
      <c r="Y40" s="53">
        <f t="shared" si="11"/>
        <v>7.7015305109603664</v>
      </c>
      <c r="Z40" s="53">
        <f t="shared" si="11"/>
        <v>7.1677023230350096</v>
      </c>
      <c r="AA40" s="53">
        <f t="shared" si="11"/>
        <v>5.8475497344424259</v>
      </c>
      <c r="AB40" s="53">
        <f t="shared" si="11"/>
        <v>5.1368141282519142</v>
      </c>
      <c r="AC40" s="53">
        <f t="shared" si="11"/>
        <v>11.708714396725149</v>
      </c>
      <c r="AD40" s="86"/>
      <c r="AE40" s="86"/>
      <c r="AF40" s="86"/>
      <c r="AG40" s="86"/>
      <c r="AH40" s="86"/>
      <c r="AI40" s="86"/>
    </row>
    <row r="41" spans="1:35" ht="12.75" customHeight="1" x14ac:dyDescent="0.2">
      <c r="A41" s="86">
        <v>4</v>
      </c>
      <c r="B41" s="42" t="s">
        <v>48</v>
      </c>
      <c r="C41" s="53">
        <f t="shared" si="10"/>
        <v>14.100816154092414</v>
      </c>
      <c r="D41" s="53">
        <f t="shared" si="11"/>
        <v>18.404123303316773</v>
      </c>
      <c r="E41" s="53">
        <f t="shared" si="11"/>
        <v>19.202719629784482</v>
      </c>
      <c r="F41" s="53">
        <f t="shared" si="11"/>
        <v>18.727212825823241</v>
      </c>
      <c r="G41" s="53">
        <f t="shared" si="11"/>
        <v>19.058234781640618</v>
      </c>
      <c r="H41" s="53">
        <f t="shared" si="11"/>
        <v>18.158723521639352</v>
      </c>
      <c r="I41" s="53">
        <f t="shared" si="11"/>
        <v>17.516866738435393</v>
      </c>
      <c r="J41" s="53">
        <f t="shared" si="11"/>
        <v>15.826569661019921</v>
      </c>
      <c r="K41" s="53">
        <f t="shared" si="11"/>
        <v>15.029002141283771</v>
      </c>
      <c r="L41" s="53">
        <f t="shared" si="11"/>
        <v>12.546359896596519</v>
      </c>
      <c r="M41" s="53">
        <f t="shared" si="11"/>
        <v>12.482218132951566</v>
      </c>
      <c r="N41" s="53">
        <f t="shared" si="11"/>
        <v>10.751941515144539</v>
      </c>
      <c r="O41" s="53">
        <f t="shared" si="11"/>
        <v>10.641097470581826</v>
      </c>
      <c r="P41" s="53">
        <f t="shared" si="11"/>
        <v>10.248278776725103</v>
      </c>
      <c r="Q41" s="53">
        <f t="shared" si="11"/>
        <v>10.618219241231619</v>
      </c>
      <c r="R41" s="53">
        <f t="shared" si="11"/>
        <v>9.880551637082835</v>
      </c>
      <c r="S41" s="53">
        <f t="shared" si="11"/>
        <v>7.7657112904366015</v>
      </c>
      <c r="T41" s="53">
        <f t="shared" si="11"/>
        <v>6.714616587115076</v>
      </c>
      <c r="U41" s="53">
        <f t="shared" si="11"/>
        <v>6.8276235009747044</v>
      </c>
      <c r="V41" s="53">
        <f t="shared" si="11"/>
        <v>7.0911838844066777</v>
      </c>
      <c r="W41" s="53">
        <f t="shared" si="11"/>
        <v>7.4149209137079524</v>
      </c>
      <c r="X41" s="53">
        <f t="shared" si="11"/>
        <v>7.5564706861555457</v>
      </c>
      <c r="Y41" s="53">
        <f t="shared" si="11"/>
        <v>6.4343740545056631</v>
      </c>
      <c r="Z41" s="53">
        <f t="shared" si="11"/>
        <v>5.5656333518893142</v>
      </c>
      <c r="AA41" s="53">
        <f t="shared" si="11"/>
        <v>5.1814325115965163</v>
      </c>
      <c r="AB41" s="53">
        <f t="shared" si="11"/>
        <v>5.1929440547090442</v>
      </c>
      <c r="AC41" s="53">
        <f t="shared" si="11"/>
        <v>9.8709008127945381</v>
      </c>
      <c r="AD41" s="86"/>
      <c r="AE41" s="86"/>
      <c r="AF41" s="86"/>
      <c r="AG41" s="86"/>
      <c r="AH41" s="86"/>
      <c r="AI41" s="86"/>
    </row>
    <row r="42" spans="1:35" ht="12.75" customHeight="1" x14ac:dyDescent="0.2">
      <c r="A42" s="86">
        <v>5</v>
      </c>
      <c r="B42" s="42" t="s">
        <v>39</v>
      </c>
      <c r="C42" s="53">
        <f t="shared" si="10"/>
        <v>8.526984769197643</v>
      </c>
      <c r="D42" s="53">
        <f t="shared" si="11"/>
        <v>6.7236119060304631</v>
      </c>
      <c r="E42" s="53">
        <f t="shared" si="11"/>
        <v>5.9147555184174578</v>
      </c>
      <c r="F42" s="53">
        <f t="shared" si="11"/>
        <v>3.2111529309240909</v>
      </c>
      <c r="G42" s="53">
        <f t="shared" si="11"/>
        <v>2.2698407230237838</v>
      </c>
      <c r="H42" s="53">
        <f t="shared" si="11"/>
        <v>1.4088062770339187</v>
      </c>
      <c r="I42" s="53">
        <f t="shared" si="11"/>
        <v>1.6905476551892724</v>
      </c>
      <c r="J42" s="53">
        <f t="shared" si="11"/>
        <v>2.1689602701048702</v>
      </c>
      <c r="K42" s="53">
        <f t="shared" si="11"/>
        <v>5.6865988920286625</v>
      </c>
      <c r="L42" s="53">
        <f t="shared" si="11"/>
        <v>10.025276624468725</v>
      </c>
      <c r="M42" s="53">
        <f t="shared" si="11"/>
        <v>8.6373390236941336</v>
      </c>
      <c r="N42" s="53">
        <f t="shared" si="11"/>
        <v>11.464549966987779</v>
      </c>
      <c r="O42" s="53">
        <f t="shared" si="11"/>
        <v>9.0413349300992856</v>
      </c>
      <c r="P42" s="53">
        <f t="shared" si="11"/>
        <v>10.576788287268259</v>
      </c>
      <c r="Q42" s="53">
        <f t="shared" si="11"/>
        <v>8.0912772024889481</v>
      </c>
      <c r="R42" s="53">
        <f t="shared" si="11"/>
        <v>9.0440983583141978</v>
      </c>
      <c r="S42" s="53">
        <f t="shared" si="11"/>
        <v>11.143212911022188</v>
      </c>
      <c r="T42" s="53">
        <f t="shared" si="11"/>
        <v>11.938938870916761</v>
      </c>
      <c r="U42" s="53">
        <f t="shared" si="11"/>
        <v>9.3351892448716338</v>
      </c>
      <c r="V42" s="53">
        <f t="shared" si="11"/>
        <v>7.1001468395917993</v>
      </c>
      <c r="W42" s="53">
        <f t="shared" si="11"/>
        <v>6.01027128423046</v>
      </c>
      <c r="X42" s="53">
        <f t="shared" si="11"/>
        <v>4.5932359225371417</v>
      </c>
      <c r="Y42" s="53">
        <f t="shared" si="11"/>
        <v>5.7252316410505548</v>
      </c>
      <c r="Z42" s="53">
        <f t="shared" si="11"/>
        <v>5.8093443749484015</v>
      </c>
      <c r="AA42" s="53">
        <f t="shared" si="11"/>
        <v>4.6436984556737384</v>
      </c>
      <c r="AB42" s="53">
        <f t="shared" si="11"/>
        <v>7.4072099615216036</v>
      </c>
      <c r="AC42" s="53">
        <f t="shared" si="11"/>
        <v>7.3610579533019411</v>
      </c>
      <c r="AD42" s="86"/>
      <c r="AE42" s="86"/>
      <c r="AF42" s="86"/>
      <c r="AG42" s="86"/>
      <c r="AH42" s="86"/>
      <c r="AI42" s="86"/>
    </row>
    <row r="43" spans="1:35" ht="12.75" customHeight="1" x14ac:dyDescent="0.2">
      <c r="B43" s="42" t="s">
        <v>19</v>
      </c>
      <c r="C43" s="53">
        <f t="shared" si="10"/>
        <v>62.461484377224494</v>
      </c>
      <c r="D43" s="53">
        <f t="shared" si="11"/>
        <v>66.965653876677592</v>
      </c>
      <c r="E43" s="53">
        <f t="shared" si="11"/>
        <v>66.223984315585966</v>
      </c>
      <c r="F43" s="53">
        <f t="shared" si="11"/>
        <v>65.809247873638796</v>
      </c>
      <c r="G43" s="53">
        <f t="shared" si="11"/>
        <v>66.62262591644398</v>
      </c>
      <c r="H43" s="53">
        <f t="shared" si="11"/>
        <v>62.074539959124408</v>
      </c>
      <c r="I43" s="53">
        <f t="shared" si="11"/>
        <v>59.95561848946349</v>
      </c>
      <c r="J43" s="53">
        <f t="shared" si="11"/>
        <v>57.206069989731489</v>
      </c>
      <c r="K43" s="53">
        <f t="shared" si="11"/>
        <v>58.94320557933375</v>
      </c>
      <c r="L43" s="53">
        <f t="shared" si="11"/>
        <v>56.306662448557063</v>
      </c>
      <c r="M43" s="53">
        <f t="shared" si="11"/>
        <v>53.155296467372025</v>
      </c>
      <c r="N43" s="53">
        <f t="shared" si="11"/>
        <v>50.52524425501629</v>
      </c>
      <c r="O43" s="53">
        <f t="shared" si="11"/>
        <v>47.932100591895157</v>
      </c>
      <c r="P43" s="53">
        <f t="shared" si="11"/>
        <v>49.651770941245374</v>
      </c>
      <c r="Q43" s="53">
        <f t="shared" si="11"/>
        <v>49.113968080145263</v>
      </c>
      <c r="R43" s="53">
        <f t="shared" si="11"/>
        <v>40.32144726292865</v>
      </c>
      <c r="S43" s="53">
        <f t="shared" si="11"/>
        <v>44.573522760414605</v>
      </c>
      <c r="T43" s="53">
        <f t="shared" si="11"/>
        <v>42.462945049821748</v>
      </c>
      <c r="U43" s="53">
        <f t="shared" si="11"/>
        <v>39.179473210664831</v>
      </c>
      <c r="V43" s="53">
        <f t="shared" si="11"/>
        <v>40.106048594136411</v>
      </c>
      <c r="W43" s="53">
        <f t="shared" si="11"/>
        <v>44.961029286562621</v>
      </c>
      <c r="X43" s="53">
        <f t="shared" si="11"/>
        <v>45.960120269504017</v>
      </c>
      <c r="Y43" s="53">
        <f t="shared" si="11"/>
        <v>46.758000095305931</v>
      </c>
      <c r="Z43" s="53">
        <f t="shared" si="11"/>
        <v>44.074819346570344</v>
      </c>
      <c r="AA43" s="53">
        <f t="shared" si="11"/>
        <v>45.481076586869698</v>
      </c>
      <c r="AB43" s="53">
        <f t="shared" si="11"/>
        <v>45.931290199097255</v>
      </c>
      <c r="AC43" s="53">
        <f t="shared" si="11"/>
        <v>49.008883878803644</v>
      </c>
      <c r="AD43" s="86"/>
      <c r="AE43" s="86"/>
      <c r="AF43" s="86"/>
      <c r="AG43" s="86"/>
      <c r="AH43" s="86"/>
      <c r="AI43" s="86"/>
    </row>
    <row r="44" spans="1:35" ht="12.75" customHeight="1" x14ac:dyDescent="0.2">
      <c r="B44" s="42" t="s">
        <v>20</v>
      </c>
      <c r="C44" s="53">
        <f t="shared" si="10"/>
        <v>37.538515622775506</v>
      </c>
      <c r="D44" s="53">
        <f t="shared" si="11"/>
        <v>33.034346123322408</v>
      </c>
      <c r="E44" s="53">
        <f t="shared" si="11"/>
        <v>33.776015684414034</v>
      </c>
      <c r="F44" s="53">
        <f t="shared" si="11"/>
        <v>34.190752126361204</v>
      </c>
      <c r="G44" s="53">
        <f t="shared" si="11"/>
        <v>33.37737408355602</v>
      </c>
      <c r="H44" s="53">
        <f t="shared" si="11"/>
        <v>37.925460040875592</v>
      </c>
      <c r="I44" s="53">
        <f t="shared" si="11"/>
        <v>40.04438151053651</v>
      </c>
      <c r="J44" s="53">
        <f t="shared" si="11"/>
        <v>42.793930010268518</v>
      </c>
      <c r="K44" s="53">
        <f t="shared" si="11"/>
        <v>41.05679442066625</v>
      </c>
      <c r="L44" s="53">
        <f t="shared" si="11"/>
        <v>43.693337551442937</v>
      </c>
      <c r="M44" s="53">
        <f t="shared" si="11"/>
        <v>46.844703532627982</v>
      </c>
      <c r="N44" s="53">
        <f t="shared" si="11"/>
        <v>49.474755744983703</v>
      </c>
      <c r="O44" s="53">
        <f t="shared" si="11"/>
        <v>52.067899408104843</v>
      </c>
      <c r="P44" s="53">
        <f t="shared" si="11"/>
        <v>50.348229058754626</v>
      </c>
      <c r="Q44" s="53">
        <f t="shared" si="11"/>
        <v>50.886031919854737</v>
      </c>
      <c r="R44" s="53">
        <f t="shared" si="11"/>
        <v>59.678552737071357</v>
      </c>
      <c r="S44" s="53">
        <f t="shared" si="11"/>
        <v>55.426477239585395</v>
      </c>
      <c r="T44" s="53">
        <f t="shared" si="11"/>
        <v>57.537054950178245</v>
      </c>
      <c r="U44" s="53">
        <f t="shared" si="11"/>
        <v>60.820526789335169</v>
      </c>
      <c r="V44" s="53">
        <f t="shared" si="11"/>
        <v>59.893951405863589</v>
      </c>
      <c r="W44" s="53">
        <f t="shared" si="11"/>
        <v>55.038970713437386</v>
      </c>
      <c r="X44" s="53">
        <f t="shared" si="11"/>
        <v>54.03987973049599</v>
      </c>
      <c r="Y44" s="53">
        <f t="shared" si="11"/>
        <v>53.241999904694069</v>
      </c>
      <c r="Z44" s="53">
        <f t="shared" si="11"/>
        <v>55.925180653429649</v>
      </c>
      <c r="AA44" s="53">
        <f t="shared" si="11"/>
        <v>54.518923413130295</v>
      </c>
      <c r="AB44" s="53">
        <f t="shared" si="11"/>
        <v>54.068709800902738</v>
      </c>
      <c r="AC44" s="53">
        <f t="shared" si="11"/>
        <v>50.99111612119637</v>
      </c>
      <c r="AD44" s="86"/>
      <c r="AE44" s="86"/>
      <c r="AF44" s="86"/>
      <c r="AG44" s="86"/>
      <c r="AH44" s="86"/>
      <c r="AI44" s="86"/>
    </row>
    <row r="45" spans="1:35" ht="12.75" customHeight="1" x14ac:dyDescent="0.2">
      <c r="B45" s="42" t="s">
        <v>11</v>
      </c>
      <c r="C45" s="53">
        <f t="shared" si="10"/>
        <v>100</v>
      </c>
      <c r="D45" s="53">
        <f t="shared" si="11"/>
        <v>100</v>
      </c>
      <c r="E45" s="53">
        <f t="shared" si="11"/>
        <v>100</v>
      </c>
      <c r="F45" s="53">
        <f t="shared" si="11"/>
        <v>100</v>
      </c>
      <c r="G45" s="53">
        <f t="shared" si="11"/>
        <v>100</v>
      </c>
      <c r="H45" s="53">
        <f t="shared" si="11"/>
        <v>100</v>
      </c>
      <c r="I45" s="53">
        <f t="shared" si="11"/>
        <v>100</v>
      </c>
      <c r="J45" s="53">
        <f t="shared" si="11"/>
        <v>100</v>
      </c>
      <c r="K45" s="53">
        <f t="shared" si="11"/>
        <v>100</v>
      </c>
      <c r="L45" s="53">
        <f t="shared" si="11"/>
        <v>100</v>
      </c>
      <c r="M45" s="53">
        <f t="shared" si="11"/>
        <v>100</v>
      </c>
      <c r="N45" s="53">
        <f t="shared" si="11"/>
        <v>100</v>
      </c>
      <c r="O45" s="53">
        <f t="shared" si="11"/>
        <v>100</v>
      </c>
      <c r="P45" s="53">
        <f t="shared" si="11"/>
        <v>100</v>
      </c>
      <c r="Q45" s="53">
        <f t="shared" si="11"/>
        <v>100</v>
      </c>
      <c r="R45" s="53">
        <f t="shared" si="11"/>
        <v>100</v>
      </c>
      <c r="S45" s="53">
        <f t="shared" si="11"/>
        <v>100</v>
      </c>
      <c r="T45" s="53">
        <f t="shared" si="11"/>
        <v>100</v>
      </c>
      <c r="U45" s="53">
        <f t="shared" si="11"/>
        <v>100</v>
      </c>
      <c r="V45" s="53">
        <f t="shared" si="11"/>
        <v>100</v>
      </c>
      <c r="W45" s="53">
        <f t="shared" si="11"/>
        <v>100</v>
      </c>
      <c r="X45" s="53">
        <f t="shared" si="11"/>
        <v>100</v>
      </c>
      <c r="Y45" s="53">
        <f t="shared" si="11"/>
        <v>100</v>
      </c>
      <c r="Z45" s="53">
        <f t="shared" si="11"/>
        <v>100</v>
      </c>
      <c r="AA45" s="53">
        <f t="shared" si="11"/>
        <v>100</v>
      </c>
      <c r="AB45" s="53">
        <f t="shared" si="11"/>
        <v>100</v>
      </c>
      <c r="AC45" s="53">
        <f t="shared" si="11"/>
        <v>100</v>
      </c>
      <c r="AD45" s="86"/>
      <c r="AE45" s="86"/>
      <c r="AF45" s="86"/>
      <c r="AG45" s="86"/>
      <c r="AH45" s="86"/>
      <c r="AI45" s="86"/>
    </row>
    <row r="46" spans="1:35" ht="12.75" customHeight="1" x14ac:dyDescent="0.2">
      <c r="B46" s="42"/>
      <c r="C46" s="272"/>
      <c r="D46" s="272"/>
      <c r="E46" s="272"/>
      <c r="F46" s="272"/>
      <c r="G46" s="272"/>
      <c r="H46" s="272"/>
      <c r="I46" s="272"/>
      <c r="J46" s="272"/>
      <c r="K46" s="272"/>
      <c r="L46" s="272"/>
      <c r="M46" s="272"/>
      <c r="N46" s="272"/>
      <c r="O46" s="272"/>
      <c r="P46" s="272"/>
      <c r="Q46" s="272"/>
      <c r="R46" s="272"/>
      <c r="S46" s="272"/>
      <c r="T46" s="272"/>
      <c r="U46" s="272"/>
      <c r="V46" s="272"/>
      <c r="W46" s="272"/>
      <c r="X46" s="272"/>
      <c r="Y46" s="272"/>
      <c r="Z46" s="272"/>
      <c r="AA46" s="272"/>
      <c r="AB46" s="272"/>
      <c r="AC46" s="272"/>
      <c r="AD46" s="86"/>
      <c r="AE46" s="86"/>
      <c r="AF46" s="86"/>
      <c r="AG46" s="86"/>
      <c r="AH46" s="86"/>
      <c r="AI46" s="86"/>
    </row>
    <row r="47" spans="1:35" ht="12.75" customHeight="1" x14ac:dyDescent="0.2">
      <c r="B47" s="42"/>
      <c r="C47" s="269" t="s">
        <v>16</v>
      </c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269"/>
      <c r="T47" s="269"/>
      <c r="U47" s="269"/>
      <c r="V47" s="269"/>
      <c r="W47" s="269"/>
      <c r="X47" s="269"/>
      <c r="Y47" s="269"/>
      <c r="Z47" s="269"/>
      <c r="AA47" s="269"/>
      <c r="AB47" s="269"/>
      <c r="AC47" s="269"/>
      <c r="AD47" s="86"/>
      <c r="AE47" s="86"/>
      <c r="AF47" s="86"/>
      <c r="AG47" s="86"/>
      <c r="AH47" s="86"/>
      <c r="AI47" s="86"/>
    </row>
    <row r="48" spans="1:35" ht="12.75" customHeight="1" x14ac:dyDescent="0.2">
      <c r="B48" s="42"/>
      <c r="C48" s="54"/>
      <c r="D48" s="54"/>
      <c r="E48" s="54"/>
      <c r="F48" s="54"/>
      <c r="G48" s="54"/>
      <c r="H48" s="55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86"/>
      <c r="AE48" s="86"/>
      <c r="AF48" s="86"/>
      <c r="AG48" s="86"/>
      <c r="AH48" s="86"/>
      <c r="AI48" s="86"/>
    </row>
    <row r="49" spans="1:35" ht="12.75" customHeight="1" x14ac:dyDescent="0.2">
      <c r="A49" s="86">
        <v>1</v>
      </c>
      <c r="B49" s="42" t="s">
        <v>998</v>
      </c>
      <c r="C49" s="54" t="s">
        <v>12</v>
      </c>
      <c r="D49" s="56">
        <f>IFERROR((D9/C9)*100-100, "--")</f>
        <v>78.067537575756006</v>
      </c>
      <c r="E49" s="56">
        <f t="shared" ref="E49:J49" si="12">IFERROR((E9/D9)*100-100, "--")</f>
        <v>-1.4808764290271199</v>
      </c>
      <c r="F49" s="56">
        <f t="shared" si="12"/>
        <v>-14.056406649298225</v>
      </c>
      <c r="G49" s="56">
        <f t="shared" si="12"/>
        <v>6.7177416647655548</v>
      </c>
      <c r="H49" s="56">
        <f t="shared" si="12"/>
        <v>-4.8109707616997071</v>
      </c>
      <c r="I49" s="56">
        <f t="shared" si="12"/>
        <v>-3.6193729500270706</v>
      </c>
      <c r="J49" s="56">
        <f t="shared" si="12"/>
        <v>-0.39965522402415843</v>
      </c>
      <c r="K49" s="56">
        <f t="shared" ref="K49:AB64" si="13">IFERROR((K9/J9)*100-100, "--")</f>
        <v>23.399433475116723</v>
      </c>
      <c r="L49" s="56">
        <f t="shared" si="13"/>
        <v>1.2116538852986878</v>
      </c>
      <c r="M49" s="56">
        <f t="shared" si="13"/>
        <v>-4.1636770848465687</v>
      </c>
      <c r="N49" s="56">
        <f t="shared" si="13"/>
        <v>-0.95361659925721654</v>
      </c>
      <c r="O49" s="56">
        <f t="shared" si="13"/>
        <v>0.74182785371334603</v>
      </c>
      <c r="P49" s="56">
        <f t="shared" si="13"/>
        <v>17.346935405096801</v>
      </c>
      <c r="Q49" s="56">
        <f t="shared" si="13"/>
        <v>-11.047912914511699</v>
      </c>
      <c r="R49" s="56">
        <f t="shared" si="13"/>
        <v>8.2567682565191092</v>
      </c>
      <c r="S49" s="56">
        <f t="shared" si="13"/>
        <v>23.113326906418337</v>
      </c>
      <c r="T49" s="56">
        <f t="shared" si="13"/>
        <v>-5.3352308261819275</v>
      </c>
      <c r="U49" s="56">
        <f t="shared" si="13"/>
        <v>-10.366626415627607</v>
      </c>
      <c r="V49" s="56">
        <f t="shared" si="13"/>
        <v>-7.209547225150942</v>
      </c>
      <c r="W49" s="56">
        <f t="shared" si="13"/>
        <v>49.789788994665344</v>
      </c>
      <c r="X49" s="56">
        <f t="shared" si="13"/>
        <v>-7.232414926021363</v>
      </c>
      <c r="Y49" s="56">
        <f t="shared" si="13"/>
        <v>10.282658252132904</v>
      </c>
      <c r="Z49" s="56">
        <f t="shared" si="13"/>
        <v>-26.92874126561793</v>
      </c>
      <c r="AA49" s="56">
        <f t="shared" si="13"/>
        <v>20.369980378994711</v>
      </c>
      <c r="AB49" s="56">
        <f t="shared" si="13"/>
        <v>-18.070966456746888</v>
      </c>
      <c r="AC49" s="56">
        <f>IFERROR(POWER(AB9/C9,1/26)*100-100,"--")</f>
        <v>2.9396778565569264</v>
      </c>
      <c r="AD49" s="86"/>
      <c r="AE49" s="86"/>
      <c r="AF49" s="86"/>
      <c r="AG49" s="86"/>
      <c r="AH49" s="86"/>
      <c r="AI49" s="86"/>
    </row>
    <row r="50" spans="1:35" ht="12.75" customHeight="1" x14ac:dyDescent="0.2">
      <c r="B50" s="42" t="s">
        <v>999</v>
      </c>
      <c r="C50" s="54" t="s">
        <v>12</v>
      </c>
      <c r="D50" s="56">
        <f t="shared" ref="D50:I65" si="14">IFERROR((D10/C10)*100-100, "--")</f>
        <v>37.559492366108458</v>
      </c>
      <c r="E50" s="56">
        <f t="shared" si="14"/>
        <v>-27.366854596348915</v>
      </c>
      <c r="F50" s="56">
        <f t="shared" si="14"/>
        <v>-35.271302555446681</v>
      </c>
      <c r="G50" s="56">
        <f t="shared" si="14"/>
        <v>-58.659964184389786</v>
      </c>
      <c r="H50" s="56">
        <f t="shared" si="14"/>
        <v>29.666259221301488</v>
      </c>
      <c r="I50" s="56">
        <f t="shared" si="14"/>
        <v>21.728929997234374</v>
      </c>
      <c r="J50" s="56">
        <f t="shared" ref="J50:AA50" si="15">IFERROR((J10/I10)*100-100, "--")</f>
        <v>34.190335663505067</v>
      </c>
      <c r="K50" s="56">
        <f t="shared" si="15"/>
        <v>0.44576814248328844</v>
      </c>
      <c r="L50" s="56">
        <f t="shared" si="15"/>
        <v>109.78682302967576</v>
      </c>
      <c r="M50" s="56">
        <f t="shared" si="15"/>
        <v>12.334285031327624</v>
      </c>
      <c r="N50" s="56">
        <f t="shared" si="15"/>
        <v>-46.294669891423332</v>
      </c>
      <c r="O50" s="56">
        <f t="shared" si="15"/>
        <v>-7.8951316228725688</v>
      </c>
      <c r="P50" s="56">
        <f t="shared" si="15"/>
        <v>44.877916892666775</v>
      </c>
      <c r="Q50" s="56">
        <f t="shared" si="15"/>
        <v>-45.983309326431851</v>
      </c>
      <c r="R50" s="56">
        <f t="shared" si="15"/>
        <v>85.591763136842957</v>
      </c>
      <c r="S50" s="56">
        <f t="shared" si="15"/>
        <v>72.08122502409401</v>
      </c>
      <c r="T50" s="56">
        <f t="shared" si="15"/>
        <v>37.211266752503604</v>
      </c>
      <c r="U50" s="56">
        <f t="shared" si="15"/>
        <v>-31.149354798697615</v>
      </c>
      <c r="V50" s="56">
        <f t="shared" si="15"/>
        <v>-38.139191669881271</v>
      </c>
      <c r="W50" s="56">
        <f t="shared" si="15"/>
        <v>-23.377780043946856</v>
      </c>
      <c r="X50" s="56">
        <f t="shared" si="15"/>
        <v>-5.8994971983739077</v>
      </c>
      <c r="Y50" s="56">
        <f t="shared" si="15"/>
        <v>-5.2398634028654953</v>
      </c>
      <c r="Z50" s="56">
        <f t="shared" si="15"/>
        <v>39.719874300855651</v>
      </c>
      <c r="AA50" s="56">
        <f t="shared" si="15"/>
        <v>44.738327669942095</v>
      </c>
      <c r="AB50" s="56">
        <f t="shared" si="13"/>
        <v>-33.918371108431288</v>
      </c>
      <c r="AC50" s="56">
        <f t="shared" ref="AC50:AC65" si="16">IFERROR(POWER(AB10/C10,1/26)*100-100,"--")</f>
        <v>-0.47190596964387055</v>
      </c>
      <c r="AD50" s="86"/>
      <c r="AE50" s="86"/>
      <c r="AF50" s="86"/>
      <c r="AG50" s="86"/>
      <c r="AH50" s="86"/>
      <c r="AI50" s="86"/>
    </row>
    <row r="51" spans="1:35" ht="12.75" customHeight="1" x14ac:dyDescent="0.2">
      <c r="B51" s="42" t="s">
        <v>991</v>
      </c>
      <c r="C51" s="54" t="s">
        <v>12</v>
      </c>
      <c r="D51" s="56">
        <f t="shared" si="14"/>
        <v>-95.655191344565239</v>
      </c>
      <c r="E51" s="56">
        <f t="shared" si="14"/>
        <v>-100</v>
      </c>
      <c r="F51" s="56" t="str">
        <f t="shared" si="14"/>
        <v>--</v>
      </c>
      <c r="G51" s="56">
        <f t="shared" si="14"/>
        <v>3537.433155080214</v>
      </c>
      <c r="H51" s="56">
        <f t="shared" si="14"/>
        <v>-89.782416936195233</v>
      </c>
      <c r="I51" s="56">
        <f t="shared" si="14"/>
        <v>-98.992805755395679</v>
      </c>
      <c r="J51" s="56">
        <f t="shared" ref="J51:AA51" si="17">IFERROR((J11/I11)*100-100, "--")</f>
        <v>15028.571428571431</v>
      </c>
      <c r="K51" s="56">
        <f t="shared" si="17"/>
        <v>33.71104815864021</v>
      </c>
      <c r="L51" s="56">
        <f t="shared" si="17"/>
        <v>1787.2175141242938</v>
      </c>
      <c r="M51" s="56">
        <f t="shared" si="17"/>
        <v>143.89477229352988</v>
      </c>
      <c r="N51" s="56">
        <f t="shared" si="17"/>
        <v>634.67687492328469</v>
      </c>
      <c r="O51" s="56">
        <f t="shared" si="17"/>
        <v>-36.445900762896443</v>
      </c>
      <c r="P51" s="56">
        <f t="shared" si="17"/>
        <v>242.00638805460073</v>
      </c>
      <c r="Q51" s="56">
        <f t="shared" si="17"/>
        <v>-92.352613935416173</v>
      </c>
      <c r="R51" s="56">
        <f t="shared" si="17"/>
        <v>-32.643574183659368</v>
      </c>
      <c r="S51" s="56">
        <f t="shared" si="17"/>
        <v>-20.0313368525116</v>
      </c>
      <c r="T51" s="56">
        <f t="shared" si="17"/>
        <v>196.57118865459967</v>
      </c>
      <c r="U51" s="56">
        <f t="shared" si="17"/>
        <v>-41.95098548125776</v>
      </c>
      <c r="V51" s="56">
        <f t="shared" si="17"/>
        <v>191.01304754291601</v>
      </c>
      <c r="W51" s="56">
        <f t="shared" si="17"/>
        <v>208.27560198893792</v>
      </c>
      <c r="X51" s="56">
        <f t="shared" si="17"/>
        <v>184.01921650892029</v>
      </c>
      <c r="Y51" s="56">
        <f t="shared" si="17"/>
        <v>-1.0107401778792138</v>
      </c>
      <c r="Z51" s="56">
        <f t="shared" si="17"/>
        <v>6.6002039112717625</v>
      </c>
      <c r="AA51" s="56">
        <f t="shared" si="17"/>
        <v>34.591524256184158</v>
      </c>
      <c r="AB51" s="56">
        <f t="shared" si="13"/>
        <v>72.16778195070674</v>
      </c>
      <c r="AC51" s="56">
        <f t="shared" si="16"/>
        <v>12.968316365219025</v>
      </c>
      <c r="AD51" s="86"/>
      <c r="AE51" s="86"/>
      <c r="AF51" s="86"/>
      <c r="AG51" s="86"/>
      <c r="AH51" s="86"/>
      <c r="AI51" s="86"/>
    </row>
    <row r="52" spans="1:35" ht="12.75" customHeight="1" x14ac:dyDescent="0.2">
      <c r="B52" s="42" t="s">
        <v>992</v>
      </c>
      <c r="C52" s="54" t="s">
        <v>12</v>
      </c>
      <c r="D52" s="56" t="str">
        <f t="shared" si="14"/>
        <v>--</v>
      </c>
      <c r="E52" s="56">
        <f t="shared" si="14"/>
        <v>-100</v>
      </c>
      <c r="F52" s="56" t="str">
        <f t="shared" si="14"/>
        <v>--</v>
      </c>
      <c r="G52" s="56">
        <f t="shared" si="14"/>
        <v>-100</v>
      </c>
      <c r="H52" s="56" t="str">
        <f t="shared" si="14"/>
        <v>--</v>
      </c>
      <c r="I52" s="56">
        <f t="shared" si="14"/>
        <v>2445.5737704918033</v>
      </c>
      <c r="J52" s="56">
        <f t="shared" ref="J52:AA52" si="18">IFERROR((J12/I12)*100-100, "--")</f>
        <v>-66.840546110252447</v>
      </c>
      <c r="K52" s="56">
        <f t="shared" si="18"/>
        <v>87.667508254029912</v>
      </c>
      <c r="L52" s="56">
        <f t="shared" si="18"/>
        <v>322.21877263789719</v>
      </c>
      <c r="M52" s="56">
        <f t="shared" si="18"/>
        <v>251.15566558003877</v>
      </c>
      <c r="N52" s="56">
        <f t="shared" si="18"/>
        <v>-73.881117904905494</v>
      </c>
      <c r="O52" s="56">
        <f t="shared" si="18"/>
        <v>116.92143238909671</v>
      </c>
      <c r="P52" s="56">
        <f t="shared" si="18"/>
        <v>405.42798009165722</v>
      </c>
      <c r="Q52" s="56">
        <f t="shared" si="18"/>
        <v>-34.855922742805873</v>
      </c>
      <c r="R52" s="56">
        <f t="shared" si="18"/>
        <v>-57.98760775862069</v>
      </c>
      <c r="S52" s="56">
        <f t="shared" si="18"/>
        <v>342.69708952299521</v>
      </c>
      <c r="T52" s="56">
        <f t="shared" si="18"/>
        <v>-0.35306330193651547</v>
      </c>
      <c r="U52" s="56">
        <f t="shared" si="18"/>
        <v>-25.307122826923035</v>
      </c>
      <c r="V52" s="56">
        <f t="shared" si="18"/>
        <v>60.590694946360685</v>
      </c>
      <c r="W52" s="56">
        <f t="shared" si="18"/>
        <v>57.192508823692719</v>
      </c>
      <c r="X52" s="56">
        <f t="shared" si="18"/>
        <v>126.1052613545595</v>
      </c>
      <c r="Y52" s="56">
        <f t="shared" si="18"/>
        <v>51.237064874991233</v>
      </c>
      <c r="Z52" s="56">
        <f t="shared" si="18"/>
        <v>34.788726793482454</v>
      </c>
      <c r="AA52" s="56">
        <f t="shared" si="18"/>
        <v>72.421181988503179</v>
      </c>
      <c r="AB52" s="56">
        <f t="shared" si="13"/>
        <v>-7.5589656228888487</v>
      </c>
      <c r="AC52" s="56">
        <f>IFERROR(POWER(AB12/D12,1/25)*100-100,"--")</f>
        <v>31.371103545775981</v>
      </c>
      <c r="AD52" s="86"/>
      <c r="AE52" s="86"/>
      <c r="AF52" s="86"/>
      <c r="AG52" s="86"/>
      <c r="AH52" s="86"/>
      <c r="AI52" s="86"/>
    </row>
    <row r="53" spans="1:35" ht="12.75" customHeight="1" x14ac:dyDescent="0.2">
      <c r="B53" s="42" t="s">
        <v>993</v>
      </c>
      <c r="C53" s="54" t="s">
        <v>12</v>
      </c>
      <c r="D53" s="56">
        <f t="shared" si="14"/>
        <v>-86.755771567436213</v>
      </c>
      <c r="E53" s="56">
        <f t="shared" si="14"/>
        <v>2583.3639143730888</v>
      </c>
      <c r="F53" s="56">
        <f t="shared" si="14"/>
        <v>328.73293369498322</v>
      </c>
      <c r="G53" s="56">
        <f t="shared" si="14"/>
        <v>-80.407553509340872</v>
      </c>
      <c r="H53" s="56">
        <f t="shared" si="14"/>
        <v>3.2561799582111917E-2</v>
      </c>
      <c r="I53" s="56">
        <f t="shared" si="14"/>
        <v>-7.4026854740268533</v>
      </c>
      <c r="J53" s="56">
        <f t="shared" ref="J53:AA53" si="19">IFERROR((J13/I13)*100-100, "--")</f>
        <v>121.50515584719943</v>
      </c>
      <c r="K53" s="56">
        <f t="shared" si="19"/>
        <v>-48.448018197928931</v>
      </c>
      <c r="L53" s="56">
        <f t="shared" si="19"/>
        <v>498.86095433555681</v>
      </c>
      <c r="M53" s="56">
        <f t="shared" si="19"/>
        <v>202.35396425572742</v>
      </c>
      <c r="N53" s="56">
        <f t="shared" si="19"/>
        <v>-80.497674280216998</v>
      </c>
      <c r="O53" s="56">
        <f t="shared" si="19"/>
        <v>54.707660118563268</v>
      </c>
      <c r="P53" s="56">
        <f t="shared" si="19"/>
        <v>-39.083455426575</v>
      </c>
      <c r="Q53" s="56">
        <f t="shared" si="19"/>
        <v>108.30770179536398</v>
      </c>
      <c r="R53" s="56">
        <f t="shared" si="19"/>
        <v>-52.240186808672846</v>
      </c>
      <c r="S53" s="56">
        <f t="shared" si="19"/>
        <v>489.72167552573251</v>
      </c>
      <c r="T53" s="56">
        <f t="shared" si="19"/>
        <v>22.612645401355707</v>
      </c>
      <c r="U53" s="56">
        <f t="shared" si="19"/>
        <v>48.283725396063346</v>
      </c>
      <c r="V53" s="56">
        <f t="shared" si="19"/>
        <v>256.83456668786494</v>
      </c>
      <c r="W53" s="56">
        <f t="shared" si="19"/>
        <v>-43.512469484990476</v>
      </c>
      <c r="X53" s="56">
        <f t="shared" si="19"/>
        <v>15.160239265396143</v>
      </c>
      <c r="Y53" s="56">
        <f t="shared" si="19"/>
        <v>22.411734049303035</v>
      </c>
      <c r="Z53" s="56">
        <f t="shared" si="19"/>
        <v>61.872550662765917</v>
      </c>
      <c r="AA53" s="56">
        <f t="shared" si="19"/>
        <v>22.939684513859788</v>
      </c>
      <c r="AB53" s="56">
        <f t="shared" si="13"/>
        <v>-33.653210966261867</v>
      </c>
      <c r="AC53" s="56">
        <f t="shared" si="16"/>
        <v>26.158171229582862</v>
      </c>
      <c r="AD53" s="86"/>
      <c r="AE53" s="86"/>
      <c r="AF53" s="86"/>
      <c r="AG53" s="86"/>
      <c r="AH53" s="86"/>
      <c r="AI53" s="86"/>
    </row>
    <row r="54" spans="1:35" ht="12.75" customHeight="1" x14ac:dyDescent="0.2">
      <c r="B54" s="42" t="s">
        <v>994</v>
      </c>
      <c r="C54" s="54" t="s">
        <v>12</v>
      </c>
      <c r="D54" s="56" t="str">
        <f t="shared" si="14"/>
        <v>--</v>
      </c>
      <c r="E54" s="56">
        <f t="shared" si="14"/>
        <v>-100</v>
      </c>
      <c r="F54" s="56" t="str">
        <f t="shared" si="14"/>
        <v>--</v>
      </c>
      <c r="G54" s="56" t="str">
        <f t="shared" si="14"/>
        <v>--</v>
      </c>
      <c r="H54" s="56">
        <f t="shared" si="14"/>
        <v>-46.642302421196888</v>
      </c>
      <c r="I54" s="56">
        <f t="shared" si="14"/>
        <v>211.21575342465758</v>
      </c>
      <c r="J54" s="56">
        <f t="shared" ref="J54:AA54" si="20">IFERROR((J14/I14)*100-100, "--")</f>
        <v>302.14580467675376</v>
      </c>
      <c r="K54" s="56">
        <f t="shared" si="20"/>
        <v>1990.142290326994</v>
      </c>
      <c r="L54" s="56">
        <f t="shared" si="20"/>
        <v>-13.961647852796887</v>
      </c>
      <c r="M54" s="56">
        <f t="shared" si="20"/>
        <v>418.25402561634826</v>
      </c>
      <c r="N54" s="56">
        <f t="shared" si="20"/>
        <v>-32.000813282040781</v>
      </c>
      <c r="O54" s="56">
        <f t="shared" si="20"/>
        <v>111.21190663293069</v>
      </c>
      <c r="P54" s="56">
        <f t="shared" si="20"/>
        <v>-42.892005045270473</v>
      </c>
      <c r="Q54" s="56">
        <f t="shared" si="20"/>
        <v>282.38500549926044</v>
      </c>
      <c r="R54" s="56">
        <f t="shared" si="20"/>
        <v>-33.195509890569724</v>
      </c>
      <c r="S54" s="56">
        <f t="shared" si="20"/>
        <v>-15.553759536388839</v>
      </c>
      <c r="T54" s="56">
        <f t="shared" si="20"/>
        <v>-50.880590420599994</v>
      </c>
      <c r="U54" s="56">
        <f t="shared" si="20"/>
        <v>246.40984581289439</v>
      </c>
      <c r="V54" s="56">
        <f t="shared" si="20"/>
        <v>-3.5652880327135108</v>
      </c>
      <c r="W54" s="56">
        <f t="shared" si="20"/>
        <v>57.037339115256543</v>
      </c>
      <c r="X54" s="56">
        <f t="shared" si="20"/>
        <v>-49.066986212116163</v>
      </c>
      <c r="Y54" s="56">
        <f t="shared" si="20"/>
        <v>9.3211434770486932</v>
      </c>
      <c r="Z54" s="56">
        <f t="shared" si="20"/>
        <v>115.45494158014802</v>
      </c>
      <c r="AA54" s="56">
        <f t="shared" si="20"/>
        <v>144.75802008909088</v>
      </c>
      <c r="AB54" s="56">
        <f t="shared" si="13"/>
        <v>-4.1155245860589957</v>
      </c>
      <c r="AC54" s="56">
        <f>IFERROR(POWER(AB14/D14,1/25)*100-100,"--")</f>
        <v>18.429148340334308</v>
      </c>
      <c r="AD54" s="86"/>
      <c r="AE54" s="86"/>
      <c r="AF54" s="86"/>
      <c r="AG54" s="86"/>
      <c r="AH54" s="86"/>
      <c r="AI54" s="86"/>
    </row>
    <row r="55" spans="1:35" ht="12.75" customHeight="1" x14ac:dyDescent="0.2">
      <c r="B55" s="42" t="s">
        <v>995</v>
      </c>
      <c r="C55" s="54" t="s">
        <v>12</v>
      </c>
      <c r="D55" s="56">
        <f t="shared" si="14"/>
        <v>-86.369863013698634</v>
      </c>
      <c r="E55" s="56">
        <f t="shared" si="14"/>
        <v>-100</v>
      </c>
      <c r="F55" s="56" t="str">
        <f t="shared" si="14"/>
        <v>--</v>
      </c>
      <c r="G55" s="56" t="str">
        <f t="shared" si="14"/>
        <v>--</v>
      </c>
      <c r="H55" s="56" t="str">
        <f t="shared" si="14"/>
        <v>--</v>
      </c>
      <c r="I55" s="56">
        <f t="shared" si="14"/>
        <v>71.391484942886819</v>
      </c>
      <c r="J55" s="56">
        <f t="shared" ref="J55:AA55" si="21">IFERROR((J15/I15)*100-100, "--")</f>
        <v>-72.917297788548922</v>
      </c>
      <c r="K55" s="56">
        <f t="shared" si="21"/>
        <v>12504.399701715138</v>
      </c>
      <c r="L55" s="56">
        <f t="shared" si="21"/>
        <v>-58.424493418133409</v>
      </c>
      <c r="M55" s="56">
        <f t="shared" si="21"/>
        <v>-84.51538997908159</v>
      </c>
      <c r="N55" s="56">
        <f t="shared" si="21"/>
        <v>1389.5602628314116</v>
      </c>
      <c r="O55" s="56">
        <f t="shared" si="21"/>
        <v>0.93376067716928901</v>
      </c>
      <c r="P55" s="56">
        <f t="shared" si="21"/>
        <v>3.6256112469437625</v>
      </c>
      <c r="Q55" s="56">
        <f t="shared" si="21"/>
        <v>197.1020134901184</v>
      </c>
      <c r="R55" s="56">
        <f t="shared" si="21"/>
        <v>-51.410266209896534</v>
      </c>
      <c r="S55" s="56">
        <f t="shared" si="21"/>
        <v>-3.9734409316103978</v>
      </c>
      <c r="T55" s="56">
        <f t="shared" si="21"/>
        <v>3.628948185845033</v>
      </c>
      <c r="U55" s="56">
        <f t="shared" si="21"/>
        <v>217.5752387170154</v>
      </c>
      <c r="V55" s="56">
        <f t="shared" si="21"/>
        <v>139.26373189471536</v>
      </c>
      <c r="W55" s="56">
        <f t="shared" si="21"/>
        <v>-70.024314636092384</v>
      </c>
      <c r="X55" s="56">
        <f t="shared" si="21"/>
        <v>0.88857320813866636</v>
      </c>
      <c r="Y55" s="56">
        <f t="shared" si="21"/>
        <v>29.202958695657998</v>
      </c>
      <c r="Z55" s="56">
        <f t="shared" si="21"/>
        <v>72.661618281506833</v>
      </c>
      <c r="AA55" s="56">
        <f t="shared" si="21"/>
        <v>81.277506310757161</v>
      </c>
      <c r="AB55" s="56">
        <f t="shared" si="13"/>
        <v>-33.263188778108329</v>
      </c>
      <c r="AC55" s="56">
        <f t="shared" si="16"/>
        <v>26.079901200477522</v>
      </c>
      <c r="AD55" s="86"/>
      <c r="AE55" s="86"/>
      <c r="AF55" s="86"/>
      <c r="AG55" s="86"/>
      <c r="AH55" s="86"/>
      <c r="AI55" s="86"/>
    </row>
    <row r="56" spans="1:35" ht="12.75" customHeight="1" x14ac:dyDescent="0.2">
      <c r="B56" s="42" t="s">
        <v>1002</v>
      </c>
      <c r="C56" s="54" t="s">
        <v>12</v>
      </c>
      <c r="D56" s="56">
        <f t="shared" si="14"/>
        <v>-88.846139823011924</v>
      </c>
      <c r="E56" s="56">
        <f t="shared" si="14"/>
        <v>174.21197640209829</v>
      </c>
      <c r="F56" s="56">
        <f t="shared" si="14"/>
        <v>-96.627536017983445</v>
      </c>
      <c r="G56" s="56">
        <f t="shared" si="14"/>
        <v>973.69129776131945</v>
      </c>
      <c r="H56" s="56">
        <f t="shared" si="14"/>
        <v>-99.739762964820969</v>
      </c>
      <c r="I56" s="56">
        <f t="shared" si="14"/>
        <v>21.686746987951807</v>
      </c>
      <c r="J56" s="56">
        <f t="shared" ref="J56:Z56" si="22">IFERROR((J16/I16)*100-100, "--")</f>
        <v>126.73267326732676</v>
      </c>
      <c r="K56" s="56">
        <f t="shared" si="22"/>
        <v>4419.8689956331873</v>
      </c>
      <c r="L56" s="56">
        <f t="shared" si="22"/>
        <v>-85.353364571759812</v>
      </c>
      <c r="M56" s="56">
        <f t="shared" si="22"/>
        <v>23977.803430079155</v>
      </c>
      <c r="N56" s="56">
        <f t="shared" si="22"/>
        <v>-72.988703343246044</v>
      </c>
      <c r="O56" s="56">
        <f t="shared" si="22"/>
        <v>7.1746968705785434</v>
      </c>
      <c r="P56" s="56">
        <f t="shared" si="22"/>
        <v>-48.718895055857594</v>
      </c>
      <c r="Q56" s="56">
        <f t="shared" si="22"/>
        <v>79.613021092841734</v>
      </c>
      <c r="R56" s="56">
        <f t="shared" si="22"/>
        <v>-97.450953195555357</v>
      </c>
      <c r="S56" s="56">
        <f t="shared" si="22"/>
        <v>34.542523176138673</v>
      </c>
      <c r="T56" s="56">
        <f t="shared" si="22"/>
        <v>463.13660874775326</v>
      </c>
      <c r="U56" s="56">
        <f t="shared" si="22"/>
        <v>22.670567894666831</v>
      </c>
      <c r="V56" s="56">
        <f t="shared" si="22"/>
        <v>-79.157812567760956</v>
      </c>
      <c r="W56" s="56">
        <f t="shared" si="22"/>
        <v>-40.896795672076571</v>
      </c>
      <c r="X56" s="56">
        <f t="shared" si="22"/>
        <v>-24.467523323358577</v>
      </c>
      <c r="Y56" s="56">
        <f t="shared" si="22"/>
        <v>402.49359123747377</v>
      </c>
      <c r="Z56" s="56">
        <f t="shared" si="22"/>
        <v>-99.851590761524903</v>
      </c>
      <c r="AA56" s="56">
        <f>IFERROR((AA16/Z16)*100-100, "--")</f>
        <v>43478.125</v>
      </c>
      <c r="AB56" s="56">
        <f t="shared" si="13"/>
        <v>6583.9082108282555</v>
      </c>
      <c r="AC56" s="56">
        <f t="shared" si="16"/>
        <v>1.8685963973005499</v>
      </c>
      <c r="AD56" s="86"/>
      <c r="AE56" s="86"/>
      <c r="AF56" s="86"/>
      <c r="AG56" s="86"/>
      <c r="AH56" s="86"/>
      <c r="AI56" s="86"/>
    </row>
    <row r="57" spans="1:35" ht="12.75" customHeight="1" x14ac:dyDescent="0.2">
      <c r="B57" s="42" t="s">
        <v>1000</v>
      </c>
      <c r="C57" s="54" t="s">
        <v>12</v>
      </c>
      <c r="D57" s="56">
        <f t="shared" si="14"/>
        <v>-57.197757820810772</v>
      </c>
      <c r="E57" s="56">
        <f t="shared" si="14"/>
        <v>-34.81989454351563</v>
      </c>
      <c r="F57" s="56">
        <f t="shared" si="14"/>
        <v>-11.666780284954669</v>
      </c>
      <c r="G57" s="56">
        <f t="shared" si="14"/>
        <v>-43.594492807309983</v>
      </c>
      <c r="H57" s="56">
        <f t="shared" si="14"/>
        <v>-58.69636602451839</v>
      </c>
      <c r="I57" s="56">
        <f t="shared" si="14"/>
        <v>40.035775804955591</v>
      </c>
      <c r="J57" s="56">
        <f t="shared" ref="J57:AA57" si="23">IFERROR((J17/I17)*100-100, "--")</f>
        <v>57.037422529214183</v>
      </c>
      <c r="K57" s="56">
        <f t="shared" si="23"/>
        <v>617.36711555649276</v>
      </c>
      <c r="L57" s="56">
        <f t="shared" si="23"/>
        <v>-0.97039673995969622</v>
      </c>
      <c r="M57" s="56">
        <f t="shared" si="23"/>
        <v>328.09807538714904</v>
      </c>
      <c r="N57" s="56">
        <f t="shared" si="23"/>
        <v>-30.601829991117526</v>
      </c>
      <c r="O57" s="56">
        <f t="shared" si="23"/>
        <v>47.20006661353446</v>
      </c>
      <c r="P57" s="56">
        <f t="shared" si="23"/>
        <v>1.6799804245253256</v>
      </c>
      <c r="Q57" s="56">
        <f t="shared" si="23"/>
        <v>93.663674164875857</v>
      </c>
      <c r="R57" s="56">
        <f t="shared" si="23"/>
        <v>-40.185920398058947</v>
      </c>
      <c r="S57" s="56">
        <f t="shared" si="23"/>
        <v>14.939386928828839</v>
      </c>
      <c r="T57" s="56">
        <f t="shared" si="23"/>
        <v>-22.058846001403921</v>
      </c>
      <c r="U57" s="56">
        <f t="shared" si="23"/>
        <v>130.43074158476409</v>
      </c>
      <c r="V57" s="56">
        <f t="shared" si="23"/>
        <v>78.310911945785051</v>
      </c>
      <c r="W57" s="56">
        <f t="shared" si="23"/>
        <v>-12.681638202497155</v>
      </c>
      <c r="X57" s="56">
        <f t="shared" si="23"/>
        <v>-1.8799819804250433</v>
      </c>
      <c r="Y57" s="56">
        <f t="shared" si="23"/>
        <v>21.075139689841109</v>
      </c>
      <c r="Z57" s="56">
        <f t="shared" si="23"/>
        <v>62.450326613521668</v>
      </c>
      <c r="AA57" s="56">
        <f t="shared" si="23"/>
        <v>80.053743105636755</v>
      </c>
      <c r="AB57" s="56">
        <f t="shared" si="13"/>
        <v>-6.4007369110963452</v>
      </c>
      <c r="AC57" s="56">
        <f t="shared" si="16"/>
        <v>16.082317505167623</v>
      </c>
      <c r="AD57" s="86"/>
      <c r="AE57" s="86"/>
      <c r="AF57" s="86"/>
      <c r="AG57" s="86"/>
      <c r="AH57" s="86"/>
      <c r="AI57" s="86"/>
    </row>
    <row r="58" spans="1:35" ht="12.75" customHeight="1" x14ac:dyDescent="0.2">
      <c r="B58" s="42" t="s">
        <v>1001</v>
      </c>
      <c r="C58" s="54" t="s">
        <v>12</v>
      </c>
      <c r="D58" s="56">
        <f t="shared" si="14"/>
        <v>-16.534014086656299</v>
      </c>
      <c r="E58" s="56">
        <f t="shared" si="14"/>
        <v>-10.83428141610338</v>
      </c>
      <c r="F58" s="56">
        <f t="shared" si="14"/>
        <v>-51.115610028240162</v>
      </c>
      <c r="G58" s="56">
        <f t="shared" si="14"/>
        <v>13.08422489384327</v>
      </c>
      <c r="H58" s="56">
        <f t="shared" si="14"/>
        <v>46.155001279444576</v>
      </c>
      <c r="I58" s="56">
        <f t="shared" si="14"/>
        <v>7.4541045093376113</v>
      </c>
      <c r="J58" s="56">
        <f t="shared" ref="J58:AA58" si="24">IFERROR((J18/I18)*100-100, "--")</f>
        <v>-1.9011224220040361</v>
      </c>
      <c r="K58" s="56">
        <f t="shared" si="24"/>
        <v>1.6751023743148323</v>
      </c>
      <c r="L58" s="56">
        <f t="shared" si="24"/>
        <v>68.184385175419834</v>
      </c>
      <c r="M58" s="56">
        <f t="shared" si="24"/>
        <v>19.447997321507373</v>
      </c>
      <c r="N58" s="56">
        <f t="shared" si="24"/>
        <v>-12.050245344112184</v>
      </c>
      <c r="O58" s="56">
        <f t="shared" si="24"/>
        <v>-7.7004142792359289</v>
      </c>
      <c r="P58" s="56">
        <f t="shared" si="24"/>
        <v>11.02276906861222</v>
      </c>
      <c r="Q58" s="56">
        <f t="shared" si="24"/>
        <v>-3.7635351407233344</v>
      </c>
      <c r="R58" s="56">
        <f t="shared" si="24"/>
        <v>59.979799332984129</v>
      </c>
      <c r="S58" s="56">
        <f t="shared" si="24"/>
        <v>98.272609459670178</v>
      </c>
      <c r="T58" s="56">
        <f t="shared" si="24"/>
        <v>21.779941186074581</v>
      </c>
      <c r="U58" s="56">
        <f t="shared" si="24"/>
        <v>-41.852724807966659</v>
      </c>
      <c r="V58" s="56">
        <f t="shared" si="24"/>
        <v>-5.2905923178016963</v>
      </c>
      <c r="W58" s="56">
        <f t="shared" si="24"/>
        <v>-4.5885366700210142</v>
      </c>
      <c r="X58" s="56">
        <f t="shared" si="24"/>
        <v>-34.509839894127154</v>
      </c>
      <c r="Y58" s="56">
        <f t="shared" si="24"/>
        <v>8.2649354818361331</v>
      </c>
      <c r="Z58" s="56">
        <f t="shared" si="24"/>
        <v>71.182441181863993</v>
      </c>
      <c r="AA58" s="56">
        <f t="shared" si="24"/>
        <v>71.181548627512512</v>
      </c>
      <c r="AB58" s="56">
        <f t="shared" si="13"/>
        <v>-1.1165347027014718</v>
      </c>
      <c r="AC58" s="56">
        <f t="shared" si="16"/>
        <v>6.117629623863948</v>
      </c>
      <c r="AD58" s="86"/>
      <c r="AE58" s="86"/>
      <c r="AF58" s="86"/>
      <c r="AG58" s="86"/>
      <c r="AH58" s="86"/>
      <c r="AI58" s="86"/>
    </row>
    <row r="59" spans="1:35" ht="12.75" customHeight="1" x14ac:dyDescent="0.2">
      <c r="A59" s="86">
        <v>2</v>
      </c>
      <c r="B59" s="42" t="s">
        <v>27</v>
      </c>
      <c r="C59" s="54" t="s">
        <v>12</v>
      </c>
      <c r="D59" s="56">
        <f t="shared" si="14"/>
        <v>45.953722176908286</v>
      </c>
      <c r="E59" s="56">
        <f t="shared" si="14"/>
        <v>313.34992029003644</v>
      </c>
      <c r="F59" s="56">
        <f t="shared" si="14"/>
        <v>-17.053562233745026</v>
      </c>
      <c r="G59" s="56">
        <f t="shared" si="14"/>
        <v>24.509093017571232</v>
      </c>
      <c r="H59" s="56">
        <f t="shared" si="14"/>
        <v>81.035175048724625</v>
      </c>
      <c r="I59" s="56">
        <f t="shared" si="14"/>
        <v>-14.482798706496041</v>
      </c>
      <c r="J59" s="56">
        <f t="shared" ref="J59:AA59" si="25">IFERROR((J19/I19)*100-100, "--")</f>
        <v>35.003882907491771</v>
      </c>
      <c r="K59" s="56">
        <f t="shared" si="25"/>
        <v>63.283036229477631</v>
      </c>
      <c r="L59" s="56">
        <f t="shared" si="25"/>
        <v>22.794074046682283</v>
      </c>
      <c r="M59" s="56">
        <f t="shared" si="25"/>
        <v>39.804420114489318</v>
      </c>
      <c r="N59" s="56">
        <f t="shared" si="25"/>
        <v>32.275549770156573</v>
      </c>
      <c r="O59" s="56">
        <f t="shared" si="25"/>
        <v>38.579740080434135</v>
      </c>
      <c r="P59" s="56">
        <f t="shared" si="25"/>
        <v>75.753846064217271</v>
      </c>
      <c r="Q59" s="56">
        <f t="shared" si="25"/>
        <v>55.803672409330744</v>
      </c>
      <c r="R59" s="56">
        <f t="shared" si="25"/>
        <v>73.323011298097583</v>
      </c>
      <c r="S59" s="56">
        <f t="shared" si="25"/>
        <v>56.115677648148989</v>
      </c>
      <c r="T59" s="56">
        <f t="shared" si="25"/>
        <v>27.665448145317725</v>
      </c>
      <c r="U59" s="56">
        <f t="shared" si="25"/>
        <v>41.857942939421946</v>
      </c>
      <c r="V59" s="56">
        <f t="shared" si="25"/>
        <v>37.555287347232934</v>
      </c>
      <c r="W59" s="56">
        <f t="shared" si="25"/>
        <v>18.148940682350798</v>
      </c>
      <c r="X59" s="56">
        <f t="shared" si="25"/>
        <v>17.295286014868935</v>
      </c>
      <c r="Y59" s="56">
        <f t="shared" si="25"/>
        <v>23.50122387567491</v>
      </c>
      <c r="Z59" s="56">
        <f t="shared" si="25"/>
        <v>15.214303202825448</v>
      </c>
      <c r="AA59" s="56">
        <f t="shared" si="25"/>
        <v>15.152984086046729</v>
      </c>
      <c r="AB59" s="56">
        <f t="shared" si="13"/>
        <v>-10.656336067281657</v>
      </c>
      <c r="AC59" s="56">
        <f t="shared" si="16"/>
        <v>35.122624136333485</v>
      </c>
      <c r="AD59" s="86"/>
      <c r="AE59" s="86"/>
      <c r="AF59" s="86"/>
      <c r="AG59" s="86"/>
      <c r="AH59" s="86"/>
      <c r="AI59" s="86"/>
    </row>
    <row r="60" spans="1:35" ht="12.75" customHeight="1" x14ac:dyDescent="0.2">
      <c r="A60" s="86">
        <v>3</v>
      </c>
      <c r="B60" s="42" t="s">
        <v>1003</v>
      </c>
      <c r="C60" s="54" t="s">
        <v>12</v>
      </c>
      <c r="D60" s="56">
        <f t="shared" si="14"/>
        <v>30.610893473284506</v>
      </c>
      <c r="E60" s="56">
        <f t="shared" si="14"/>
        <v>4.3462295032372396</v>
      </c>
      <c r="F60" s="56">
        <f t="shared" si="14"/>
        <v>-3.9280893289639778</v>
      </c>
      <c r="G60" s="56">
        <f t="shared" si="14"/>
        <v>-4.5644093650720663</v>
      </c>
      <c r="H60" s="56">
        <f t="shared" si="14"/>
        <v>-10.160515646920061</v>
      </c>
      <c r="I60" s="56">
        <f t="shared" si="14"/>
        <v>-7.5329394456834677</v>
      </c>
      <c r="J60" s="56">
        <f t="shared" ref="J60:AA60" si="26">IFERROR((J20/I20)*100-100, "--")</f>
        <v>9.365209126935909</v>
      </c>
      <c r="K60" s="56">
        <f t="shared" si="26"/>
        <v>13.185354958605046</v>
      </c>
      <c r="L60" s="56">
        <f t="shared" si="26"/>
        <v>-7.8196968173659656</v>
      </c>
      <c r="M60" s="56">
        <f t="shared" si="26"/>
        <v>-4.0880765982975333</v>
      </c>
      <c r="N60" s="56">
        <f t="shared" si="26"/>
        <v>1.0129547964744461</v>
      </c>
      <c r="O60" s="56">
        <f t="shared" si="26"/>
        <v>-2.6495092679041221</v>
      </c>
      <c r="P60" s="56">
        <f t="shared" si="26"/>
        <v>0.54447346981139333</v>
      </c>
      <c r="Q60" s="56">
        <f t="shared" si="26"/>
        <v>-4.809154567533227</v>
      </c>
      <c r="R60" s="56">
        <f t="shared" si="26"/>
        <v>-31.198412155229562</v>
      </c>
      <c r="S60" s="56">
        <f t="shared" si="26"/>
        <v>80.369571447293197</v>
      </c>
      <c r="T60" s="56">
        <f t="shared" si="26"/>
        <v>-6.8665578511840692</v>
      </c>
      <c r="U60" s="56">
        <f t="shared" si="26"/>
        <v>1.2248130620093463</v>
      </c>
      <c r="V60" s="56">
        <f t="shared" si="26"/>
        <v>-5.2434434598677626</v>
      </c>
      <c r="W60" s="56">
        <f t="shared" si="26"/>
        <v>-8.0263146726690167</v>
      </c>
      <c r="X60" s="56">
        <f t="shared" si="26"/>
        <v>-10.341494103183678</v>
      </c>
      <c r="Y60" s="56">
        <f t="shared" si="26"/>
        <v>1.1889716513695276</v>
      </c>
      <c r="Z60" s="56">
        <f t="shared" si="26"/>
        <v>-7.7159529342116713</v>
      </c>
      <c r="AA60" s="56">
        <f t="shared" si="26"/>
        <v>-14.542087479776882</v>
      </c>
      <c r="AB60" s="56">
        <f t="shared" si="13"/>
        <v>-18.913105843017163</v>
      </c>
      <c r="AC60" s="56">
        <f t="shared" si="16"/>
        <v>-1.7465109904960059</v>
      </c>
      <c r="AD60" s="86"/>
      <c r="AE60" s="86"/>
      <c r="AF60" s="86"/>
      <c r="AG60" s="86"/>
      <c r="AH60" s="86"/>
      <c r="AI60" s="86"/>
    </row>
    <row r="61" spans="1:35" ht="12.75" customHeight="1" x14ac:dyDescent="0.2">
      <c r="A61" s="86">
        <v>4</v>
      </c>
      <c r="B61" s="42" t="s">
        <v>48</v>
      </c>
      <c r="C61" s="54" t="s">
        <v>12</v>
      </c>
      <c r="D61" s="56">
        <f t="shared" si="14"/>
        <v>81.020378534354023</v>
      </c>
      <c r="E61" s="56">
        <f t="shared" si="14"/>
        <v>7.5614596757214088</v>
      </c>
      <c r="F61" s="56">
        <f t="shared" si="14"/>
        <v>-17.608915901043147</v>
      </c>
      <c r="G61" s="56">
        <f t="shared" si="14"/>
        <v>-0.89406959726079549</v>
      </c>
      <c r="H61" s="56">
        <f t="shared" si="14"/>
        <v>-5.1673797889252029</v>
      </c>
      <c r="I61" s="56">
        <f t="shared" si="14"/>
        <v>-4.7455627265806868</v>
      </c>
      <c r="J61" s="56">
        <f t="shared" ref="J61:AA61" si="27">IFERROR((J21/I21)*100-100, "--")</f>
        <v>-1.864345246798365</v>
      </c>
      <c r="K61" s="56">
        <f t="shared" si="27"/>
        <v>14.531714407676574</v>
      </c>
      <c r="L61" s="56">
        <f t="shared" si="27"/>
        <v>-6.8075871519309032</v>
      </c>
      <c r="M61" s="56">
        <f t="shared" si="27"/>
        <v>1.8260453973001773</v>
      </c>
      <c r="N61" s="56">
        <f t="shared" si="27"/>
        <v>-2.839267680538498</v>
      </c>
      <c r="O61" s="56">
        <f t="shared" si="27"/>
        <v>-1.5932278208866251</v>
      </c>
      <c r="P61" s="56">
        <f t="shared" si="27"/>
        <v>4.1542533303267959</v>
      </c>
      <c r="Q61" s="56">
        <f t="shared" si="27"/>
        <v>-7.900339923127774</v>
      </c>
      <c r="R61" s="56">
        <f t="shared" si="27"/>
        <v>28.032545993371286</v>
      </c>
      <c r="S61" s="56">
        <f t="shared" si="27"/>
        <v>-2.473985923115265</v>
      </c>
      <c r="T61" s="56">
        <f t="shared" si="27"/>
        <v>-7.0823229908488088</v>
      </c>
      <c r="U61" s="56">
        <f t="shared" si="27"/>
        <v>0.51814178575075687</v>
      </c>
      <c r="V61" s="56">
        <f t="shared" si="27"/>
        <v>-6.7861418521396928</v>
      </c>
      <c r="W61" s="56">
        <f t="shared" si="27"/>
        <v>2.4204009030397913</v>
      </c>
      <c r="X61" s="56">
        <f t="shared" si="27"/>
        <v>-8.845665528229091</v>
      </c>
      <c r="Y61" s="56">
        <f t="shared" si="27"/>
        <v>-7.151973793247933</v>
      </c>
      <c r="Z61" s="56">
        <f t="shared" si="27"/>
        <v>-14.230673456046887</v>
      </c>
      <c r="AA61" s="56">
        <f t="shared" si="27"/>
        <v>-2.4800276527142842</v>
      </c>
      <c r="AB61" s="56">
        <f t="shared" si="13"/>
        <v>-7.4887525901365706</v>
      </c>
      <c r="AC61" s="56">
        <f t="shared" si="16"/>
        <v>9.2770935909243235E-2</v>
      </c>
      <c r="AD61" s="86"/>
      <c r="AE61" s="86"/>
      <c r="AF61" s="86"/>
      <c r="AG61" s="86"/>
      <c r="AH61" s="86"/>
      <c r="AI61" s="86"/>
    </row>
    <row r="62" spans="1:35" ht="12.75" customHeight="1" x14ac:dyDescent="0.2">
      <c r="A62" s="86">
        <v>5</v>
      </c>
      <c r="B62" s="42" t="s">
        <v>39</v>
      </c>
      <c r="C62" s="54" t="s">
        <v>12</v>
      </c>
      <c r="D62" s="56">
        <f t="shared" si="14"/>
        <v>9.3613178594949602</v>
      </c>
      <c r="E62" s="56">
        <f t="shared" si="14"/>
        <v>-9.3133746669704038</v>
      </c>
      <c r="F62" s="56">
        <f t="shared" si="14"/>
        <v>-54.133668725874365</v>
      </c>
      <c r="G62" s="56">
        <f t="shared" si="14"/>
        <v>-31.162591790977444</v>
      </c>
      <c r="H62" s="56">
        <f t="shared" si="14"/>
        <v>-38.225249311215094</v>
      </c>
      <c r="I62" s="56">
        <f t="shared" si="14"/>
        <v>18.492331703127007</v>
      </c>
      <c r="J62" s="56">
        <f t="shared" ref="J62:AA62" si="28">IFERROR((J22/I22)*100-100, "--")</f>
        <v>39.354384033639718</v>
      </c>
      <c r="K62" s="56">
        <f t="shared" si="28"/>
        <v>216.21568504590653</v>
      </c>
      <c r="L62" s="56">
        <f t="shared" si="28"/>
        <v>96.805272868082824</v>
      </c>
      <c r="M62" s="56">
        <f t="shared" si="28"/>
        <v>-11.820333393824981</v>
      </c>
      <c r="N62" s="56">
        <f t="shared" si="28"/>
        <v>49.717545647359401</v>
      </c>
      <c r="O62" s="56">
        <f t="shared" si="28"/>
        <v>-21.58466445722911</v>
      </c>
      <c r="P62" s="56">
        <f t="shared" si="28"/>
        <v>26.512592098775741</v>
      </c>
      <c r="Q62" s="56">
        <f t="shared" si="28"/>
        <v>-31.998179647224617</v>
      </c>
      <c r="R62" s="56">
        <f t="shared" si="28"/>
        <v>53.793887380638182</v>
      </c>
      <c r="S62" s="56">
        <f t="shared" si="28"/>
        <v>52.885246636377019</v>
      </c>
      <c r="T62" s="56">
        <f t="shared" si="28"/>
        <v>15.136670174695112</v>
      </c>
      <c r="U62" s="56">
        <f t="shared" si="28"/>
        <v>-22.704625842735041</v>
      </c>
      <c r="V62" s="56">
        <f t="shared" si="28"/>
        <v>-31.738550641720039</v>
      </c>
      <c r="W62" s="56">
        <f t="shared" si="28"/>
        <v>-17.086463371510888</v>
      </c>
      <c r="X62" s="56">
        <f t="shared" si="28"/>
        <v>-31.641972337568944</v>
      </c>
      <c r="Y62" s="56">
        <f t="shared" si="28"/>
        <v>35.912588351818016</v>
      </c>
      <c r="Z62" s="56">
        <f t="shared" si="28"/>
        <v>0.61385074755418145</v>
      </c>
      <c r="AA62" s="56">
        <f t="shared" si="28"/>
        <v>-16.267278874712133</v>
      </c>
      <c r="AB62" s="56">
        <f t="shared" si="13"/>
        <v>47.238499722652705</v>
      </c>
      <c r="AC62" s="56">
        <f t="shared" si="16"/>
        <v>3.4515338859582982</v>
      </c>
      <c r="AD62" s="86"/>
      <c r="AE62" s="86"/>
      <c r="AF62" s="86"/>
      <c r="AG62" s="86"/>
      <c r="AH62" s="86"/>
      <c r="AI62" s="86"/>
    </row>
    <row r="63" spans="1:35" ht="12.75" customHeight="1" x14ac:dyDescent="0.2">
      <c r="B63" s="42" t="s">
        <v>19</v>
      </c>
      <c r="C63" s="54" t="s">
        <v>12</v>
      </c>
      <c r="D63" s="56">
        <f t="shared" si="14"/>
        <v>48.695011105581216</v>
      </c>
      <c r="E63" s="56">
        <f t="shared" si="14"/>
        <v>1.9464888727557934</v>
      </c>
      <c r="F63" s="56">
        <f t="shared" si="14"/>
        <v>-16.04599218526937</v>
      </c>
      <c r="G63" s="56">
        <f t="shared" si="14"/>
        <v>-1.4118004892311973</v>
      </c>
      <c r="H63" s="56">
        <f t="shared" si="14"/>
        <v>-7.2643180331003236</v>
      </c>
      <c r="I63" s="56">
        <f t="shared" si="14"/>
        <v>-4.62589319415369</v>
      </c>
      <c r="J63" s="56">
        <f t="shared" ref="J63:AA63" si="29">IFERROR((J23/I23)*100-100, "--")</f>
        <v>3.6355323161402708</v>
      </c>
      <c r="K63" s="56">
        <f t="shared" si="29"/>
        <v>24.272217177849754</v>
      </c>
      <c r="L63" s="56">
        <f t="shared" si="29"/>
        <v>6.639719941604767</v>
      </c>
      <c r="M63" s="56">
        <f t="shared" si="29"/>
        <v>-3.3789817279051562</v>
      </c>
      <c r="N63" s="56">
        <f t="shared" si="29"/>
        <v>7.2154890570969457</v>
      </c>
      <c r="O63" s="56">
        <f t="shared" si="29"/>
        <v>-5.6713759981641374</v>
      </c>
      <c r="P63" s="56">
        <f t="shared" si="29"/>
        <v>12.026503573141298</v>
      </c>
      <c r="Q63" s="56">
        <f t="shared" si="29"/>
        <v>-12.071928058021754</v>
      </c>
      <c r="R63" s="56">
        <f t="shared" si="29"/>
        <v>12.959293148712689</v>
      </c>
      <c r="S63" s="56">
        <f t="shared" si="29"/>
        <v>37.170674258791706</v>
      </c>
      <c r="T63" s="56">
        <f t="shared" si="29"/>
        <v>2.3744350394969445</v>
      </c>
      <c r="U63" s="56">
        <f t="shared" si="29"/>
        <v>-8.789552492070527</v>
      </c>
      <c r="V63" s="56">
        <f t="shared" si="29"/>
        <v>-8.1281240459991295</v>
      </c>
      <c r="W63" s="56">
        <f t="shared" si="29"/>
        <v>9.8057454924359178</v>
      </c>
      <c r="X63" s="56">
        <f t="shared" si="29"/>
        <v>-8.5655709161293743</v>
      </c>
      <c r="Y63" s="56">
        <f t="shared" si="29"/>
        <v>10.932843251631198</v>
      </c>
      <c r="Z63" s="56">
        <f t="shared" si="29"/>
        <v>-6.5329953436986159</v>
      </c>
      <c r="AA63" s="56">
        <f t="shared" si="29"/>
        <v>8.0932343579682282</v>
      </c>
      <c r="AB63" s="56">
        <f t="shared" si="13"/>
        <v>-6.7800968435323199</v>
      </c>
      <c r="AC63" s="56">
        <f t="shared" si="16"/>
        <v>2.7906823063907069</v>
      </c>
      <c r="AD63" s="86"/>
      <c r="AE63" s="86"/>
      <c r="AF63" s="86"/>
      <c r="AG63" s="86"/>
      <c r="AH63" s="86"/>
      <c r="AI63" s="86"/>
    </row>
    <row r="64" spans="1:35" ht="12.75" customHeight="1" x14ac:dyDescent="0.2">
      <c r="B64" s="42" t="s">
        <v>20</v>
      </c>
      <c r="C64" s="54" t="s">
        <v>12</v>
      </c>
      <c r="D64" s="56">
        <f t="shared" si="14"/>
        <v>22.052085394168742</v>
      </c>
      <c r="E64" s="56">
        <f t="shared" si="14"/>
        <v>5.4027114854177398</v>
      </c>
      <c r="F64" s="56">
        <f t="shared" si="14"/>
        <v>-14.479535877173404</v>
      </c>
      <c r="G64" s="56">
        <f t="shared" si="14"/>
        <v>-4.9321596884532681</v>
      </c>
      <c r="H64" s="56">
        <f t="shared" si="14"/>
        <v>13.092498302552031</v>
      </c>
      <c r="I64" s="56">
        <f t="shared" si="14"/>
        <v>4.2617088503485263</v>
      </c>
      <c r="J64" s="56">
        <f t="shared" ref="J64:AA64" si="30">IFERROR((J24/I24)*100-100, "--")</f>
        <v>16.074557975814102</v>
      </c>
      <c r="K64" s="56">
        <f t="shared" si="30"/>
        <v>15.713831735727865</v>
      </c>
      <c r="L64" s="56">
        <f t="shared" si="30"/>
        <v>18.801833456111524</v>
      </c>
      <c r="M64" s="56">
        <f t="shared" si="30"/>
        <v>9.7311992836715007</v>
      </c>
      <c r="N64" s="56">
        <f t="shared" si="30"/>
        <v>19.129362563732926</v>
      </c>
      <c r="O64" s="56">
        <f t="shared" si="30"/>
        <v>4.6434036880788483</v>
      </c>
      <c r="P64" s="56">
        <f t="shared" si="30"/>
        <v>4.5747036740279015</v>
      </c>
      <c r="Q64" s="56">
        <f t="shared" si="30"/>
        <v>-10.159604234154813</v>
      </c>
      <c r="R64" s="56">
        <f t="shared" si="30"/>
        <v>61.365457765394837</v>
      </c>
      <c r="S64" s="56">
        <f t="shared" si="30"/>
        <v>15.244291100451917</v>
      </c>
      <c r="T64" s="56">
        <f t="shared" si="30"/>
        <v>11.554916900627447</v>
      </c>
      <c r="U64" s="56">
        <f t="shared" si="30"/>
        <v>4.4957565501266004</v>
      </c>
      <c r="V64" s="56">
        <f t="shared" si="30"/>
        <v>-11.617946152273433</v>
      </c>
      <c r="W64" s="56">
        <f t="shared" si="30"/>
        <v>-9.9909800017952364</v>
      </c>
      <c r="X64" s="56">
        <f t="shared" si="30"/>
        <v>-12.176868994894619</v>
      </c>
      <c r="Y64" s="56">
        <f t="shared" si="30"/>
        <v>7.4299465764191979</v>
      </c>
      <c r="Z64" s="56">
        <f t="shared" si="30"/>
        <v>4.1541902924861631</v>
      </c>
      <c r="AA64" s="56">
        <f t="shared" si="30"/>
        <v>2.1170339693640017</v>
      </c>
      <c r="AB64" s="56">
        <f t="shared" si="13"/>
        <v>-8.4560865738785083</v>
      </c>
      <c r="AC64" s="56">
        <f t="shared" si="16"/>
        <v>5.4832404709906086</v>
      </c>
      <c r="AD64" s="86"/>
      <c r="AE64" s="86"/>
      <c r="AF64" s="86"/>
      <c r="AG64" s="86"/>
      <c r="AH64" s="86"/>
      <c r="AI64" s="86"/>
    </row>
    <row r="65" spans="1:35" ht="12.75" customHeight="1" x14ac:dyDescent="0.2">
      <c r="A65" s="242"/>
      <c r="B65" s="224" t="s">
        <v>11</v>
      </c>
      <c r="C65" s="54" t="s">
        <v>12</v>
      </c>
      <c r="D65" s="56">
        <f t="shared" si="14"/>
        <v>38.693652275038147</v>
      </c>
      <c r="E65" s="56">
        <f t="shared" si="14"/>
        <v>3.0882294134150641</v>
      </c>
      <c r="F65" s="56">
        <f t="shared" si="14"/>
        <v>-15.516905656957377</v>
      </c>
      <c r="G65" s="56">
        <f t="shared" si="14"/>
        <v>-2.6154377769947672</v>
      </c>
      <c r="H65" s="56">
        <f t="shared" si="14"/>
        <v>-0.46974729324719533</v>
      </c>
      <c r="I65" s="56">
        <f t="shared" si="14"/>
        <v>-1.25522923217396</v>
      </c>
      <c r="J65" s="56">
        <f t="shared" ref="J65:AB65" si="31">IFERROR((J25/I25)*100-100, "--")</f>
        <v>8.6166632074935876</v>
      </c>
      <c r="K65" s="56">
        <f t="shared" si="31"/>
        <v>20.60974770173911</v>
      </c>
      <c r="L65" s="56">
        <f t="shared" si="31"/>
        <v>11.633093884463875</v>
      </c>
      <c r="M65" s="56">
        <f t="shared" si="31"/>
        <v>2.3492939150881966</v>
      </c>
      <c r="N65" s="56">
        <f t="shared" si="31"/>
        <v>12.796507780532878</v>
      </c>
      <c r="O65" s="56">
        <f t="shared" si="31"/>
        <v>-0.5681639427622116</v>
      </c>
      <c r="P65" s="56">
        <f t="shared" si="31"/>
        <v>8.1465078975776635</v>
      </c>
      <c r="Q65" s="56">
        <f t="shared" si="31"/>
        <v>-11.109106878836101</v>
      </c>
      <c r="R65" s="56">
        <f t="shared" si="31"/>
        <v>37.591269526735005</v>
      </c>
      <c r="S65" s="56">
        <f t="shared" si="31"/>
        <v>24.085326122309553</v>
      </c>
      <c r="T65" s="56">
        <f t="shared" si="31"/>
        <v>7.4628527287406996</v>
      </c>
      <c r="U65" s="56">
        <f t="shared" si="31"/>
        <v>-1.1455769281605797</v>
      </c>
      <c r="V65" s="56">
        <f t="shared" si="31"/>
        <v>-10.250652235045834</v>
      </c>
      <c r="W65" s="56">
        <f t="shared" si="31"/>
        <v>-2.0512956550310975</v>
      </c>
      <c r="X65" s="56">
        <f t="shared" si="31"/>
        <v>-10.553192208075913</v>
      </c>
      <c r="Y65" s="56">
        <f t="shared" si="31"/>
        <v>9.0398821012631032</v>
      </c>
      <c r="Z65" s="56">
        <f t="shared" si="31"/>
        <v>-0.84292397746665415</v>
      </c>
      <c r="AA65" s="56">
        <f t="shared" si="31"/>
        <v>4.7510334944303594</v>
      </c>
      <c r="AB65" s="56">
        <f t="shared" si="31"/>
        <v>-7.6938284010316949</v>
      </c>
      <c r="AC65" s="56">
        <f t="shared" si="16"/>
        <v>4.0132112681378231</v>
      </c>
      <c r="AD65" s="86"/>
      <c r="AE65" s="86"/>
      <c r="AF65" s="86"/>
      <c r="AG65" s="86"/>
      <c r="AH65" s="86"/>
      <c r="AI65" s="86"/>
    </row>
    <row r="66" spans="1:35" ht="12.75" customHeight="1" x14ac:dyDescent="0.2">
      <c r="A66" s="242"/>
      <c r="B66" s="224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6"/>
      <c r="AA66" s="56"/>
      <c r="AB66" s="56"/>
      <c r="AC66" s="53"/>
      <c r="AD66" s="86"/>
      <c r="AE66" s="86"/>
      <c r="AF66" s="86"/>
      <c r="AG66" s="86"/>
      <c r="AH66" s="86"/>
      <c r="AI66" s="86"/>
    </row>
    <row r="67" spans="1:35" ht="12.75" customHeight="1" thickBot="1" x14ac:dyDescent="0.25">
      <c r="A67" s="220"/>
      <c r="B67" s="220"/>
      <c r="C67" s="220"/>
      <c r="D67" s="220"/>
      <c r="E67" s="220"/>
      <c r="F67" s="220"/>
      <c r="G67" s="220"/>
      <c r="H67" s="220"/>
      <c r="I67" s="220"/>
      <c r="J67" s="220"/>
      <c r="K67" s="220"/>
      <c r="L67" s="220"/>
      <c r="M67" s="220"/>
      <c r="N67" s="220"/>
      <c r="O67" s="220"/>
      <c r="P67" s="220"/>
      <c r="Q67" s="220"/>
      <c r="R67" s="220"/>
      <c r="S67" s="220"/>
      <c r="T67" s="220"/>
      <c r="U67" s="220"/>
      <c r="V67" s="220"/>
      <c r="W67" s="220"/>
      <c r="X67" s="220"/>
      <c r="Y67" s="220"/>
      <c r="Z67" s="220"/>
      <c r="AA67" s="220"/>
      <c r="AB67" s="220"/>
      <c r="AC67" s="220"/>
      <c r="AD67" s="86"/>
      <c r="AE67" s="86"/>
      <c r="AF67" s="86"/>
      <c r="AG67" s="86"/>
      <c r="AH67" s="86"/>
      <c r="AI67" s="86"/>
    </row>
    <row r="68" spans="1:35" ht="12.75" customHeight="1" thickTop="1" x14ac:dyDescent="0.2">
      <c r="A68" s="91" t="s">
        <v>1030</v>
      </c>
      <c r="B68" s="42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86"/>
      <c r="AE68" s="86"/>
      <c r="AF68" s="86"/>
      <c r="AG68" s="86"/>
      <c r="AH68" s="86"/>
      <c r="AI68" s="86"/>
    </row>
    <row r="69" spans="1:35" ht="12.75" customHeight="1" x14ac:dyDescent="0.2">
      <c r="A69" s="91"/>
      <c r="B69" s="42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86"/>
      <c r="AE69" s="86"/>
      <c r="AF69" s="86"/>
      <c r="AG69" s="86"/>
      <c r="AH69" s="86"/>
      <c r="AI69" s="86"/>
    </row>
    <row r="70" spans="1:35" ht="12.75" customHeight="1" x14ac:dyDescent="0.2">
      <c r="B70" s="42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86"/>
      <c r="AE70" s="86"/>
      <c r="AF70" s="86"/>
      <c r="AG70" s="86"/>
      <c r="AH70" s="86"/>
      <c r="AI70" s="86"/>
    </row>
    <row r="71" spans="1:35" ht="12.75" customHeight="1" x14ac:dyDescent="0.2">
      <c r="B71" s="42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86"/>
      <c r="AE71" s="86"/>
      <c r="AF71" s="86"/>
      <c r="AG71" s="86"/>
      <c r="AH71" s="86"/>
      <c r="AI71" s="86"/>
    </row>
    <row r="72" spans="1:35" ht="12.75" customHeight="1" x14ac:dyDescent="0.2">
      <c r="A72" s="26"/>
      <c r="B72" s="42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86"/>
      <c r="AE72" s="86"/>
      <c r="AF72" s="86"/>
      <c r="AG72" s="86"/>
      <c r="AH72" s="86"/>
      <c r="AI72" s="86"/>
    </row>
    <row r="73" spans="1:35" ht="12.75" customHeight="1" x14ac:dyDescent="0.2">
      <c r="B73" s="27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86"/>
      <c r="AE73" s="86"/>
      <c r="AF73" s="86"/>
      <c r="AG73" s="86"/>
      <c r="AH73" s="86"/>
      <c r="AI73" s="86"/>
    </row>
    <row r="74" spans="1:35" ht="12.75" customHeight="1" x14ac:dyDescent="0.2">
      <c r="B74" s="42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86"/>
      <c r="AE74" s="86"/>
      <c r="AF74" s="86"/>
      <c r="AG74" s="86"/>
      <c r="AH74" s="86"/>
      <c r="AI74" s="86"/>
    </row>
    <row r="75" spans="1:35" ht="12.75" customHeight="1" x14ac:dyDescent="0.2">
      <c r="B75" s="42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86"/>
      <c r="AE75" s="86"/>
      <c r="AF75" s="86"/>
      <c r="AG75" s="86"/>
      <c r="AH75" s="86"/>
      <c r="AI75" s="86"/>
    </row>
    <row r="76" spans="1:35" ht="12.75" customHeight="1" x14ac:dyDescent="0.2">
      <c r="B76" s="42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86"/>
      <c r="AE76" s="86"/>
      <c r="AF76" s="86"/>
      <c r="AG76" s="86"/>
      <c r="AH76" s="86"/>
      <c r="AI76" s="86"/>
    </row>
    <row r="77" spans="1:35" ht="12.75" customHeight="1" x14ac:dyDescent="0.2">
      <c r="B77" s="42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86"/>
      <c r="AE77" s="86"/>
      <c r="AF77" s="86"/>
      <c r="AG77" s="86"/>
      <c r="AH77" s="86"/>
      <c r="AI77" s="86"/>
    </row>
    <row r="78" spans="1:35" x14ac:dyDescent="0.2">
      <c r="C78" s="53"/>
      <c r="D78" s="53"/>
      <c r="E78" s="53"/>
      <c r="F78" s="53"/>
      <c r="G78" s="53"/>
      <c r="H78" s="53"/>
      <c r="I78" s="53"/>
      <c r="J78" s="86"/>
      <c r="K78" s="259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234"/>
      <c r="AA78" s="237"/>
      <c r="AB78" s="262"/>
      <c r="AC78" s="86"/>
      <c r="AD78" s="86"/>
      <c r="AE78" s="86"/>
      <c r="AF78" s="86"/>
      <c r="AG78" s="86"/>
      <c r="AH78" s="86"/>
      <c r="AI78" s="86"/>
    </row>
    <row r="79" spans="1:35" x14ac:dyDescent="0.2">
      <c r="C79" s="53"/>
      <c r="D79" s="53"/>
      <c r="E79" s="53"/>
      <c r="F79" s="53"/>
      <c r="G79" s="53"/>
      <c r="H79" s="53"/>
      <c r="I79" s="53"/>
      <c r="J79" s="86"/>
      <c r="K79" s="259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234"/>
      <c r="AA79" s="237"/>
      <c r="AB79" s="262"/>
      <c r="AC79" s="86"/>
      <c r="AD79" s="86"/>
      <c r="AE79" s="86"/>
      <c r="AF79" s="86"/>
      <c r="AG79" s="86"/>
      <c r="AH79" s="86"/>
      <c r="AI79" s="86"/>
    </row>
    <row r="80" spans="1:35" x14ac:dyDescent="0.2">
      <c r="C80" s="53"/>
      <c r="D80" s="53"/>
      <c r="E80" s="53"/>
      <c r="F80" s="53"/>
      <c r="G80" s="53"/>
      <c r="H80" s="53"/>
      <c r="I80" s="53"/>
      <c r="J80" s="86"/>
      <c r="K80" s="259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234"/>
      <c r="AA80" s="237"/>
      <c r="AB80" s="262"/>
      <c r="AC80" s="86"/>
      <c r="AD80" s="86"/>
      <c r="AE80" s="86"/>
      <c r="AF80" s="86"/>
      <c r="AG80" s="86"/>
      <c r="AH80" s="86"/>
      <c r="AI80" s="86"/>
    </row>
    <row r="81" spans="3:35" x14ac:dyDescent="0.2">
      <c r="C81" s="58"/>
      <c r="D81" s="58"/>
      <c r="E81" s="58"/>
      <c r="F81" s="58"/>
      <c r="G81" s="58"/>
      <c r="H81" s="58"/>
      <c r="I81" s="58"/>
      <c r="J81" s="86"/>
      <c r="K81" s="259"/>
      <c r="L81" s="86"/>
      <c r="M81" s="86"/>
      <c r="N81" s="86"/>
      <c r="O81" s="86"/>
      <c r="P81" s="86"/>
      <c r="Q81" s="86"/>
      <c r="R81" s="86"/>
      <c r="S81" s="86"/>
      <c r="T81" s="86"/>
      <c r="U81" s="86"/>
      <c r="V81" s="86"/>
      <c r="W81" s="86"/>
      <c r="X81" s="86"/>
      <c r="Y81" s="86"/>
      <c r="Z81" s="234"/>
      <c r="AA81" s="237"/>
      <c r="AB81" s="262"/>
      <c r="AC81" s="86"/>
      <c r="AD81" s="86"/>
      <c r="AE81" s="86"/>
      <c r="AF81" s="86"/>
      <c r="AG81" s="86"/>
      <c r="AH81" s="86"/>
      <c r="AI81" s="86"/>
    </row>
    <row r="82" spans="3:35" x14ac:dyDescent="0.2">
      <c r="C82" s="58"/>
      <c r="D82" s="58"/>
      <c r="E82" s="58"/>
      <c r="F82" s="58"/>
      <c r="G82" s="58"/>
      <c r="H82" s="58"/>
      <c r="I82" s="58"/>
      <c r="J82" s="86"/>
      <c r="K82" s="259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234"/>
      <c r="AA82" s="237"/>
      <c r="AB82" s="262"/>
      <c r="AC82" s="86"/>
      <c r="AD82" s="86"/>
      <c r="AE82" s="86"/>
      <c r="AF82" s="86"/>
      <c r="AG82" s="86"/>
      <c r="AH82" s="86"/>
      <c r="AI82" s="86"/>
    </row>
    <row r="83" spans="3:35" x14ac:dyDescent="0.2">
      <c r="C83" s="28"/>
      <c r="D83" s="28"/>
      <c r="E83" s="28"/>
      <c r="F83" s="28"/>
      <c r="G83" s="28"/>
      <c r="H83" s="28"/>
      <c r="I83" s="28"/>
    </row>
    <row r="84" spans="3:35" x14ac:dyDescent="0.2">
      <c r="C84" s="28"/>
      <c r="D84" s="28"/>
      <c r="E84" s="28"/>
      <c r="F84" s="28"/>
      <c r="G84" s="28"/>
      <c r="H84" s="28"/>
      <c r="I84" s="28"/>
    </row>
    <row r="85" spans="3:35" x14ac:dyDescent="0.2">
      <c r="C85" s="28"/>
      <c r="D85" s="28"/>
      <c r="E85" s="28"/>
      <c r="F85" s="28"/>
      <c r="G85" s="28"/>
      <c r="H85" s="28"/>
      <c r="I85" s="28"/>
    </row>
    <row r="86" spans="3:35" x14ac:dyDescent="0.2">
      <c r="C86" s="28"/>
      <c r="D86" s="28"/>
      <c r="E86" s="28"/>
      <c r="F86" s="28"/>
      <c r="G86" s="28"/>
      <c r="H86" s="28"/>
      <c r="I86" s="28"/>
    </row>
    <row r="87" spans="3:35" x14ac:dyDescent="0.2">
      <c r="C87" s="28"/>
      <c r="D87" s="28"/>
      <c r="E87" s="28"/>
      <c r="F87" s="28"/>
      <c r="G87" s="28"/>
      <c r="H87" s="28"/>
      <c r="I87" s="28"/>
    </row>
    <row r="88" spans="3:35" x14ac:dyDescent="0.2">
      <c r="C88" s="28"/>
      <c r="D88" s="28"/>
      <c r="E88" s="28"/>
      <c r="F88" s="28"/>
      <c r="G88" s="28"/>
      <c r="H88" s="28"/>
      <c r="I88" s="28"/>
    </row>
    <row r="89" spans="3:35" x14ac:dyDescent="0.2">
      <c r="C89" s="28"/>
      <c r="D89" s="28"/>
      <c r="E89" s="28"/>
      <c r="F89" s="28"/>
      <c r="G89" s="28"/>
      <c r="H89" s="28"/>
      <c r="I89" s="28"/>
    </row>
  </sheetData>
  <mergeCells count="7">
    <mergeCell ref="C47:AC47"/>
    <mergeCell ref="C4:AC4"/>
    <mergeCell ref="C2:AC2"/>
    <mergeCell ref="C27:AC27"/>
    <mergeCell ref="C7:AC7"/>
    <mergeCell ref="C26:AC26"/>
    <mergeCell ref="C46:AC46"/>
  </mergeCells>
  <phoneticPr fontId="0" type="noConversion"/>
  <hyperlinks>
    <hyperlink ref="A1" location="ÍNDICE!A1" display="INDICE"/>
  </hyperlinks>
  <pageMargins left="0.75" right="0.75" top="1" bottom="1" header="0" footer="0"/>
  <ignoredErrors>
    <ignoredError sqref="C17:AB17" formulaRange="1"/>
    <ignoredError sqref="AC54 AC52" 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89"/>
  <sheetViews>
    <sheetView zoomScaleNormal="100" workbookViewId="0"/>
  </sheetViews>
  <sheetFormatPr baseColWidth="10" defaultColWidth="12.42578125" defaultRowHeight="12.75" x14ac:dyDescent="0.2"/>
  <cols>
    <col min="1" max="1" width="5.42578125" style="86" customWidth="1"/>
    <col min="2" max="2" width="18" style="16" customWidth="1"/>
    <col min="3" max="3" width="11.7109375" style="16" customWidth="1"/>
    <col min="4" max="7" width="11.7109375" style="217" customWidth="1"/>
    <col min="8" max="10" width="11.7109375" style="16" customWidth="1"/>
    <col min="11" max="11" width="11.7109375" style="217" customWidth="1"/>
    <col min="12" max="25" width="11.7109375" style="16" customWidth="1"/>
    <col min="26" max="28" width="11.7109375" style="217" customWidth="1"/>
    <col min="29" max="29" width="11.7109375" style="16" customWidth="1"/>
    <col min="30" max="16384" width="12.42578125" style="16"/>
  </cols>
  <sheetData>
    <row r="1" spans="1:35" x14ac:dyDescent="0.2">
      <c r="A1" s="9" t="s">
        <v>59</v>
      </c>
    </row>
    <row r="2" spans="1:35" ht="12.75" customHeight="1" x14ac:dyDescent="0.2">
      <c r="A2" s="16"/>
      <c r="B2" s="63"/>
      <c r="C2" s="267" t="s">
        <v>22</v>
      </c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7"/>
      <c r="U2" s="267"/>
      <c r="V2" s="267"/>
      <c r="W2" s="267"/>
      <c r="X2" s="267"/>
      <c r="Y2" s="267"/>
      <c r="Z2" s="267"/>
      <c r="AA2" s="267"/>
      <c r="AB2" s="267"/>
      <c r="AC2" s="267"/>
    </row>
    <row r="3" spans="1:35" ht="12.75" customHeight="1" x14ac:dyDescent="0.2">
      <c r="B3" s="86"/>
      <c r="C3" s="86"/>
      <c r="D3" s="260"/>
      <c r="E3" s="260"/>
      <c r="F3" s="260"/>
      <c r="G3" s="260"/>
      <c r="H3" s="86"/>
      <c r="I3" s="86"/>
      <c r="J3" s="86"/>
      <c r="K3" s="259"/>
      <c r="L3" s="86"/>
    </row>
    <row r="4" spans="1:35" ht="12.75" customHeight="1" x14ac:dyDescent="0.2">
      <c r="A4" s="16"/>
      <c r="B4" s="63"/>
      <c r="C4" s="267" t="s">
        <v>1033</v>
      </c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267"/>
      <c r="U4" s="267"/>
      <c r="V4" s="267"/>
      <c r="W4" s="267"/>
      <c r="X4" s="267"/>
      <c r="Y4" s="267"/>
      <c r="Z4" s="267"/>
      <c r="AA4" s="267"/>
      <c r="AB4" s="267"/>
      <c r="AC4" s="267"/>
    </row>
    <row r="5" spans="1:35" ht="12.75" customHeight="1" thickBot="1" x14ac:dyDescent="0.25">
      <c r="A5" s="17"/>
      <c r="B5" s="18"/>
      <c r="C5" s="18"/>
      <c r="D5" s="219"/>
      <c r="E5" s="219"/>
      <c r="F5" s="219"/>
      <c r="G5" s="219"/>
      <c r="H5" s="18"/>
      <c r="I5" s="18"/>
      <c r="J5" s="18"/>
      <c r="K5" s="219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219"/>
      <c r="AA5" s="219"/>
      <c r="AB5" s="219"/>
      <c r="AC5" s="18"/>
    </row>
    <row r="6" spans="1:35" s="20" customFormat="1" ht="12.75" customHeight="1" thickTop="1" x14ac:dyDescent="0.2">
      <c r="A6" s="87"/>
      <c r="B6" s="41"/>
      <c r="C6" s="10">
        <v>1995</v>
      </c>
      <c r="D6" s="215">
        <v>1996</v>
      </c>
      <c r="E6" s="215">
        <v>1997</v>
      </c>
      <c r="F6" s="215">
        <v>1998</v>
      </c>
      <c r="G6" s="215">
        <v>1999</v>
      </c>
      <c r="H6" s="215">
        <v>2000</v>
      </c>
      <c r="I6" s="215">
        <v>2001</v>
      </c>
      <c r="J6" s="10">
        <v>2002</v>
      </c>
      <c r="K6" s="215">
        <v>2003</v>
      </c>
      <c r="L6" s="10">
        <v>2004</v>
      </c>
      <c r="M6" s="10">
        <v>2005</v>
      </c>
      <c r="N6" s="10">
        <v>2006</v>
      </c>
      <c r="O6" s="10">
        <v>2007</v>
      </c>
      <c r="P6" s="10">
        <v>2008</v>
      </c>
      <c r="Q6" s="10">
        <v>2009</v>
      </c>
      <c r="R6" s="10">
        <v>2010</v>
      </c>
      <c r="S6" s="10">
        <v>2011</v>
      </c>
      <c r="T6" s="10">
        <v>2012</v>
      </c>
      <c r="U6" s="10">
        <v>2013</v>
      </c>
      <c r="V6" s="10">
        <v>2014</v>
      </c>
      <c r="W6" s="10">
        <v>2015</v>
      </c>
      <c r="X6" s="10">
        <v>2016</v>
      </c>
      <c r="Y6" s="10">
        <v>2017</v>
      </c>
      <c r="Z6" s="215">
        <v>2018</v>
      </c>
      <c r="AA6" s="215">
        <v>2019</v>
      </c>
      <c r="AB6" s="215">
        <v>2020</v>
      </c>
      <c r="AC6" s="10" t="s">
        <v>1028</v>
      </c>
    </row>
    <row r="7" spans="1:35" ht="12.75" customHeight="1" thickBot="1" x14ac:dyDescent="0.25">
      <c r="A7" s="87"/>
      <c r="B7" s="41"/>
      <c r="C7" s="268" t="s">
        <v>14</v>
      </c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  <c r="AB7" s="268"/>
      <c r="AC7" s="268"/>
    </row>
    <row r="8" spans="1:35" ht="12.75" customHeight="1" thickTop="1" x14ac:dyDescent="0.2">
      <c r="A8" s="87"/>
      <c r="B8" s="41"/>
      <c r="C8" s="21"/>
      <c r="D8" s="21"/>
      <c r="E8" s="21"/>
      <c r="F8" s="21"/>
      <c r="G8" s="21"/>
      <c r="H8" s="86"/>
      <c r="I8" s="86"/>
      <c r="J8" s="86"/>
      <c r="K8" s="259"/>
      <c r="L8" s="86"/>
    </row>
    <row r="9" spans="1:35" ht="12.75" customHeight="1" x14ac:dyDescent="0.2">
      <c r="A9" s="86">
        <v>1</v>
      </c>
      <c r="B9" s="42" t="s">
        <v>39</v>
      </c>
      <c r="C9" s="21">
        <v>15.752469</v>
      </c>
      <c r="D9" s="21">
        <v>40.035136999999985</v>
      </c>
      <c r="E9" s="21">
        <v>48.070531999999993</v>
      </c>
      <c r="F9" s="21">
        <v>41.050170000000008</v>
      </c>
      <c r="G9" s="21">
        <v>70.800213999999983</v>
      </c>
      <c r="H9" s="21">
        <v>20.393910999999999</v>
      </c>
      <c r="I9" s="21">
        <v>10.720209000000001</v>
      </c>
      <c r="J9" s="21">
        <v>12.947069000000001</v>
      </c>
      <c r="K9" s="21">
        <v>93.612273999999985</v>
      </c>
      <c r="L9" s="21">
        <v>25.772444</v>
      </c>
      <c r="M9" s="21">
        <v>67.881857999999994</v>
      </c>
      <c r="N9" s="21">
        <v>97.635626999999999</v>
      </c>
      <c r="O9" s="21">
        <v>128.32484299999999</v>
      </c>
      <c r="P9" s="21">
        <v>623.87282300000004</v>
      </c>
      <c r="Q9" s="21">
        <v>438.12483900000001</v>
      </c>
      <c r="R9" s="21">
        <v>601.90340000000003</v>
      </c>
      <c r="S9" s="21">
        <v>960.33172499999978</v>
      </c>
      <c r="T9" s="21">
        <v>967.06958899999972</v>
      </c>
      <c r="U9" s="22">
        <v>870.84511199999997</v>
      </c>
      <c r="V9" s="22">
        <v>962.07268599999998</v>
      </c>
      <c r="W9" s="22">
        <v>1000.3832039999999</v>
      </c>
      <c r="X9" s="22">
        <v>948.94640100000015</v>
      </c>
      <c r="Y9" s="22">
        <v>1005.1980719999999</v>
      </c>
      <c r="Z9" s="22">
        <v>1236.1281940000006</v>
      </c>
      <c r="AA9" s="22">
        <v>746.96254800000008</v>
      </c>
      <c r="AB9" s="22">
        <v>668.6998000000001</v>
      </c>
      <c r="AC9" s="22">
        <f>SUM(C9:AB9)</f>
        <v>11703.53515</v>
      </c>
      <c r="AD9" s="86"/>
      <c r="AE9" s="86"/>
      <c r="AF9" s="86"/>
      <c r="AG9" s="86"/>
      <c r="AH9" s="86"/>
      <c r="AI9" s="86"/>
    </row>
    <row r="10" spans="1:35" ht="12.75" customHeight="1" x14ac:dyDescent="0.2">
      <c r="A10" s="86">
        <v>2</v>
      </c>
      <c r="B10" s="42" t="s">
        <v>29</v>
      </c>
      <c r="C10" s="21">
        <v>1023.252866</v>
      </c>
      <c r="D10" s="21">
        <v>1195.5698850000003</v>
      </c>
      <c r="E10" s="21">
        <v>1447.631883</v>
      </c>
      <c r="F10" s="21">
        <v>1215.151511999999</v>
      </c>
      <c r="G10" s="21">
        <v>1176.76613</v>
      </c>
      <c r="H10" s="21">
        <v>1023.413424</v>
      </c>
      <c r="I10" s="21">
        <v>1076.4950759999999</v>
      </c>
      <c r="J10" s="21">
        <v>1282.1485439999999</v>
      </c>
      <c r="K10" s="21">
        <v>1992.7900670000001</v>
      </c>
      <c r="L10" s="21">
        <v>1747.4888060000001</v>
      </c>
      <c r="M10" s="21">
        <v>1795.67752</v>
      </c>
      <c r="N10" s="21">
        <v>1962.6199469999999</v>
      </c>
      <c r="O10" s="21">
        <v>1980.6660999999999</v>
      </c>
      <c r="P10" s="21">
        <v>2425.919081</v>
      </c>
      <c r="Q10" s="21">
        <v>2097.925702</v>
      </c>
      <c r="R10" s="21">
        <v>3192.0931999999998</v>
      </c>
      <c r="S10" s="21">
        <v>2598.7243130000002</v>
      </c>
      <c r="T10" s="21">
        <v>2413.1947300000002</v>
      </c>
      <c r="U10" s="22">
        <v>2375.8439560000002</v>
      </c>
      <c r="V10" s="22">
        <v>1817.1084169999999</v>
      </c>
      <c r="W10" s="22">
        <v>1613.9571610000005</v>
      </c>
      <c r="X10" s="22">
        <v>1314.4045520000004</v>
      </c>
      <c r="Y10" s="22">
        <v>1123.5629849999989</v>
      </c>
      <c r="Z10" s="22">
        <v>1145.3716199999999</v>
      </c>
      <c r="AA10" s="22">
        <v>955.36867200000017</v>
      </c>
      <c r="AB10" s="22">
        <v>617.91032099999984</v>
      </c>
      <c r="AC10" s="22">
        <f t="shared" ref="AC10:AC25" si="0">SUM(C10:AB10)</f>
        <v>42611.056469999989</v>
      </c>
      <c r="AD10" s="86"/>
      <c r="AE10" s="86"/>
      <c r="AF10" s="86"/>
      <c r="AG10" s="86"/>
      <c r="AH10" s="86"/>
      <c r="AI10" s="86"/>
    </row>
    <row r="11" spans="1:35" ht="12.75" customHeight="1" x14ac:dyDescent="0.2">
      <c r="B11" s="42" t="s">
        <v>999</v>
      </c>
      <c r="C11" s="21">
        <v>4.2825999999999996E-2</v>
      </c>
      <c r="D11" s="21">
        <v>0.12817499999999998</v>
      </c>
      <c r="E11" s="21">
        <v>0.47273500000000007</v>
      </c>
      <c r="F11" s="21">
        <v>0.64430099999999979</v>
      </c>
      <c r="G11" s="21">
        <v>0.78475799999999984</v>
      </c>
      <c r="H11" s="21">
        <v>2.1987930000000002</v>
      </c>
      <c r="I11" s="21">
        <v>3.0150250000000001</v>
      </c>
      <c r="J11" s="21">
        <v>3.651783</v>
      </c>
      <c r="K11" s="21">
        <v>4.6694239999999994</v>
      </c>
      <c r="L11" s="21">
        <v>6.0348349999999984</v>
      </c>
      <c r="M11" s="21">
        <v>8.8754160000000013</v>
      </c>
      <c r="N11" s="21">
        <v>23.980146999999995</v>
      </c>
      <c r="O11" s="21">
        <v>37.218914999999988</v>
      </c>
      <c r="P11" s="21">
        <v>50.539845000000007</v>
      </c>
      <c r="Q11" s="21">
        <v>61.216998000000004</v>
      </c>
      <c r="R11" s="21">
        <v>90.736234000000024</v>
      </c>
      <c r="S11" s="21">
        <v>151.14334500000004</v>
      </c>
      <c r="T11" s="21">
        <v>160.54651199999998</v>
      </c>
      <c r="U11" s="22">
        <v>187.45151700000002</v>
      </c>
      <c r="V11" s="22">
        <v>226.19918099999995</v>
      </c>
      <c r="W11" s="22">
        <v>248.43548100000001</v>
      </c>
      <c r="X11" s="22">
        <v>239.39587200000011</v>
      </c>
      <c r="Y11" s="22">
        <v>260.52647699999994</v>
      </c>
      <c r="Z11" s="22">
        <v>302.60936700000008</v>
      </c>
      <c r="AA11" s="22">
        <v>263.923655</v>
      </c>
      <c r="AB11" s="22">
        <v>193.68908800000005</v>
      </c>
      <c r="AC11" s="22">
        <f t="shared" si="0"/>
        <v>2528.130705</v>
      </c>
      <c r="AD11" s="86"/>
      <c r="AE11" s="86"/>
      <c r="AF11" s="86"/>
      <c r="AG11" s="86"/>
      <c r="AH11" s="86"/>
      <c r="AI11" s="86"/>
    </row>
    <row r="12" spans="1:35" ht="12.75" customHeight="1" x14ac:dyDescent="0.2">
      <c r="B12" s="42" t="s">
        <v>991</v>
      </c>
      <c r="C12" s="21">
        <v>0.98751900000000004</v>
      </c>
      <c r="D12" s="21">
        <v>1.0864039999999999</v>
      </c>
      <c r="E12" s="21">
        <v>0.76381299999999985</v>
      </c>
      <c r="F12" s="21">
        <v>1.1169469999999999</v>
      </c>
      <c r="G12" s="21">
        <v>1.2976269999999999</v>
      </c>
      <c r="H12" s="21">
        <v>1.6311690000000001</v>
      </c>
      <c r="I12" s="21">
        <v>1.2344599999999999</v>
      </c>
      <c r="J12" s="21">
        <v>0.72474300000000003</v>
      </c>
      <c r="K12" s="21">
        <v>1.086071</v>
      </c>
      <c r="L12" s="21">
        <v>1.9400790000000001</v>
      </c>
      <c r="M12" s="21">
        <v>2.2464430000000002</v>
      </c>
      <c r="N12" s="21">
        <v>3.2846289999999998</v>
      </c>
      <c r="O12" s="21">
        <v>3.1269629999999999</v>
      </c>
      <c r="P12" s="21">
        <v>2.8037329999999998</v>
      </c>
      <c r="Q12" s="21">
        <v>1.197892</v>
      </c>
      <c r="R12" s="21">
        <v>2.2362389999999999</v>
      </c>
      <c r="S12" s="21">
        <v>3.125445</v>
      </c>
      <c r="T12" s="21">
        <v>3.2877079999999999</v>
      </c>
      <c r="U12" s="22">
        <v>3.297714</v>
      </c>
      <c r="V12" s="22">
        <v>3.1103450000000001</v>
      </c>
      <c r="W12" s="22">
        <v>3.237355</v>
      </c>
      <c r="X12" s="22">
        <v>3.7851599999999999</v>
      </c>
      <c r="Y12" s="22">
        <v>4.0950199999999999</v>
      </c>
      <c r="Z12" s="22">
        <v>5.1483099999999995</v>
      </c>
      <c r="AA12" s="22">
        <v>5.7475180000000012</v>
      </c>
      <c r="AB12" s="22">
        <v>5.5378679999999996</v>
      </c>
      <c r="AC12" s="22">
        <f t="shared" si="0"/>
        <v>67.137174000000002</v>
      </c>
      <c r="AD12" s="86"/>
      <c r="AE12" s="86"/>
      <c r="AF12" s="86"/>
      <c r="AG12" s="86"/>
      <c r="AH12" s="86"/>
      <c r="AI12" s="86"/>
    </row>
    <row r="13" spans="1:35" ht="12.75" customHeight="1" x14ac:dyDescent="0.2">
      <c r="B13" s="42" t="s">
        <v>992</v>
      </c>
      <c r="C13" s="21">
        <v>0.33299699999999999</v>
      </c>
      <c r="D13" s="21">
        <v>0.17925399999999997</v>
      </c>
      <c r="E13" s="21">
        <v>0.91083000000000003</v>
      </c>
      <c r="F13" s="21">
        <v>1.4779240000000002</v>
      </c>
      <c r="G13" s="21">
        <v>1.6135710000000001</v>
      </c>
      <c r="H13" s="21">
        <v>1.171845</v>
      </c>
      <c r="I13" s="21">
        <v>1.0733170000000001</v>
      </c>
      <c r="J13" s="21">
        <v>1.609545</v>
      </c>
      <c r="K13" s="21">
        <v>1.6592630000000002</v>
      </c>
      <c r="L13" s="21">
        <v>2.1036039999999998</v>
      </c>
      <c r="M13" s="21">
        <v>1.6093999999999999</v>
      </c>
      <c r="N13" s="21">
        <v>3.8082720000000001</v>
      </c>
      <c r="O13" s="21">
        <v>3.499952</v>
      </c>
      <c r="P13" s="21">
        <v>2.9365999999999999</v>
      </c>
      <c r="Q13" s="21">
        <v>3.1218430000000001</v>
      </c>
      <c r="R13" s="21">
        <v>7.9036860000000004</v>
      </c>
      <c r="S13" s="21">
        <v>4.4223379999999999</v>
      </c>
      <c r="T13" s="21">
        <v>4.6201129999999999</v>
      </c>
      <c r="U13" s="22">
        <v>6.1581950000000001</v>
      </c>
      <c r="V13" s="22">
        <v>6.4080769999999996</v>
      </c>
      <c r="W13" s="22">
        <v>6.6050399999999998</v>
      </c>
      <c r="X13" s="22">
        <v>7.0464640000000003</v>
      </c>
      <c r="Y13" s="22">
        <v>10.470842999999997</v>
      </c>
      <c r="Z13" s="22">
        <v>17.537966000000001</v>
      </c>
      <c r="AA13" s="22">
        <v>20.686844000000008</v>
      </c>
      <c r="AB13" s="22">
        <v>13.264016999999996</v>
      </c>
      <c r="AC13" s="22">
        <f t="shared" si="0"/>
        <v>132.23180000000002</v>
      </c>
      <c r="AD13" s="86"/>
      <c r="AE13" s="86"/>
      <c r="AF13" s="86"/>
      <c r="AG13" s="86"/>
      <c r="AH13" s="86"/>
      <c r="AI13" s="86"/>
    </row>
    <row r="14" spans="1:35" ht="12.75" customHeight="1" x14ac:dyDescent="0.2">
      <c r="B14" s="42" t="s">
        <v>993</v>
      </c>
      <c r="C14" s="21">
        <v>1.4219599999999999</v>
      </c>
      <c r="D14" s="21">
        <v>1.049167</v>
      </c>
      <c r="E14" s="21">
        <v>1.416137</v>
      </c>
      <c r="F14" s="21">
        <v>1.6348279999999999</v>
      </c>
      <c r="G14" s="21">
        <v>1.7808509999999997</v>
      </c>
      <c r="H14" s="21">
        <v>1.6438079999999999</v>
      </c>
      <c r="I14" s="21">
        <v>2.6028600000000002</v>
      </c>
      <c r="J14" s="21">
        <v>2.8481580000000002</v>
      </c>
      <c r="K14" s="21">
        <v>2.2291599999999998</v>
      </c>
      <c r="L14" s="21">
        <v>3.7624439999999999</v>
      </c>
      <c r="M14" s="21">
        <v>7.1589609999999997</v>
      </c>
      <c r="N14" s="21">
        <v>11.80284</v>
      </c>
      <c r="O14" s="21">
        <v>15.892064</v>
      </c>
      <c r="P14" s="21">
        <v>21.000001999999999</v>
      </c>
      <c r="Q14" s="21">
        <v>16.676286000000001</v>
      </c>
      <c r="R14" s="21">
        <v>24.191946000000002</v>
      </c>
      <c r="S14" s="21">
        <v>26.991413999999999</v>
      </c>
      <c r="T14" s="21">
        <v>31.225387000000001</v>
      </c>
      <c r="U14" s="22">
        <v>35.274330999999997</v>
      </c>
      <c r="V14" s="22">
        <v>37.065752000000003</v>
      </c>
      <c r="W14" s="22">
        <v>42.742846999999998</v>
      </c>
      <c r="X14" s="22">
        <v>39.976239999999997</v>
      </c>
      <c r="Y14" s="22">
        <v>39.490594999999999</v>
      </c>
      <c r="Z14" s="22">
        <v>58.674686999999992</v>
      </c>
      <c r="AA14" s="22">
        <v>60.736890000000002</v>
      </c>
      <c r="AB14" s="22">
        <v>39.218691999999997</v>
      </c>
      <c r="AC14" s="22">
        <f t="shared" si="0"/>
        <v>528.50830700000006</v>
      </c>
      <c r="AD14" s="86"/>
      <c r="AE14" s="86"/>
      <c r="AF14" s="86"/>
      <c r="AG14" s="86"/>
      <c r="AH14" s="86"/>
      <c r="AI14" s="86"/>
    </row>
    <row r="15" spans="1:35" ht="12.75" customHeight="1" x14ac:dyDescent="0.2">
      <c r="B15" s="42" t="s">
        <v>994</v>
      </c>
      <c r="C15" s="21">
        <v>0.75318399999999996</v>
      </c>
      <c r="D15" s="21">
        <v>1.2905220000000002</v>
      </c>
      <c r="E15" s="21">
        <v>3.1253299999999999</v>
      </c>
      <c r="F15" s="21">
        <v>2.960464</v>
      </c>
      <c r="G15" s="21">
        <v>2.3253439999999999</v>
      </c>
      <c r="H15" s="21">
        <v>3.2048939999999999</v>
      </c>
      <c r="I15" s="21">
        <v>4.1475479999999996</v>
      </c>
      <c r="J15" s="21">
        <v>1.5789010000000001</v>
      </c>
      <c r="K15" s="21">
        <v>1.855234</v>
      </c>
      <c r="L15" s="21">
        <v>1.8609249999999999</v>
      </c>
      <c r="M15" s="21">
        <v>2.2003659999999998</v>
      </c>
      <c r="N15" s="21">
        <v>3.3330540000000002</v>
      </c>
      <c r="O15" s="21">
        <v>2.6802990000000002</v>
      </c>
      <c r="P15" s="21">
        <v>4.1115250000000003</v>
      </c>
      <c r="Q15" s="21">
        <v>3.0364309999999999</v>
      </c>
      <c r="R15" s="21">
        <v>2.0438879999999999</v>
      </c>
      <c r="S15" s="21">
        <v>3.7042739999999998</v>
      </c>
      <c r="T15" s="21">
        <v>3.6275620000000002</v>
      </c>
      <c r="U15" s="22">
        <v>4.6601249999999999</v>
      </c>
      <c r="V15" s="22">
        <v>2.7513390000000002</v>
      </c>
      <c r="W15" s="22">
        <v>4.0213520000000003</v>
      </c>
      <c r="X15" s="22">
        <v>4.7453459999999996</v>
      </c>
      <c r="Y15" s="22">
        <v>5.9574170000000004</v>
      </c>
      <c r="Z15" s="22">
        <v>6.9788939999999995</v>
      </c>
      <c r="AA15" s="22">
        <v>9.5971030000000006</v>
      </c>
      <c r="AB15" s="22">
        <v>8.8322509999999994</v>
      </c>
      <c r="AC15" s="22">
        <f t="shared" si="0"/>
        <v>95.383572000000001</v>
      </c>
      <c r="AD15" s="86"/>
      <c r="AE15" s="86"/>
      <c r="AF15" s="86"/>
      <c r="AG15" s="86"/>
      <c r="AH15" s="86"/>
      <c r="AI15" s="86"/>
    </row>
    <row r="16" spans="1:35" ht="12.75" customHeight="1" x14ac:dyDescent="0.2">
      <c r="B16" s="42" t="s">
        <v>995</v>
      </c>
      <c r="C16" s="21">
        <v>0</v>
      </c>
      <c r="D16" s="21">
        <v>1E-3</v>
      </c>
      <c r="E16" s="21">
        <v>3.5202999999999998E-2</v>
      </c>
      <c r="F16" s="21">
        <v>2.128E-2</v>
      </c>
      <c r="G16" s="21">
        <v>0.19947399999999998</v>
      </c>
      <c r="H16" s="21">
        <v>6.5629000000000007E-2</v>
      </c>
      <c r="I16" s="21">
        <v>0.24993000000000001</v>
      </c>
      <c r="J16" s="21">
        <v>0.32649299999999998</v>
      </c>
      <c r="K16" s="21">
        <v>0.28772500000000001</v>
      </c>
      <c r="L16" s="21">
        <v>0.25594699999999998</v>
      </c>
      <c r="M16" s="21">
        <v>0.28612799999999999</v>
      </c>
      <c r="N16" s="21">
        <v>0.243504</v>
      </c>
      <c r="O16" s="21">
        <v>0.49284299999999998</v>
      </c>
      <c r="P16" s="21">
        <v>0.28711199999999998</v>
      </c>
      <c r="Q16" s="21">
        <v>0.207981</v>
      </c>
      <c r="R16" s="21">
        <v>1.3888419999999999</v>
      </c>
      <c r="S16" s="21">
        <v>2.2320489999999999</v>
      </c>
      <c r="T16" s="21">
        <v>2.2439170000000002</v>
      </c>
      <c r="U16" s="22">
        <v>1.745628</v>
      </c>
      <c r="V16" s="22">
        <v>2.6478389999999998</v>
      </c>
      <c r="W16" s="22">
        <v>2.4684970000000002</v>
      </c>
      <c r="X16" s="22">
        <v>3.9348489999999998</v>
      </c>
      <c r="Y16" s="22">
        <v>3.3624160000000005</v>
      </c>
      <c r="Z16" s="22">
        <v>3.0784090000000011</v>
      </c>
      <c r="AA16" s="22">
        <v>5.695138</v>
      </c>
      <c r="AB16" s="22">
        <v>5.6767920000000007</v>
      </c>
      <c r="AC16" s="22">
        <f t="shared" si="0"/>
        <v>37.434624999999997</v>
      </c>
      <c r="AD16" s="86"/>
      <c r="AE16" s="86"/>
      <c r="AF16" s="86"/>
      <c r="AG16" s="86"/>
      <c r="AH16" s="86"/>
      <c r="AI16" s="86"/>
    </row>
    <row r="17" spans="1:35" ht="12.75" customHeight="1" x14ac:dyDescent="0.2">
      <c r="B17" s="42" t="s">
        <v>1002</v>
      </c>
      <c r="C17" s="21">
        <v>1.7661579999999999</v>
      </c>
      <c r="D17" s="21">
        <v>1.3860939999999999</v>
      </c>
      <c r="E17" s="21">
        <v>2.5016799999999995</v>
      </c>
      <c r="F17" s="21">
        <v>1.6623279999999996</v>
      </c>
      <c r="G17" s="21">
        <v>1.51389</v>
      </c>
      <c r="H17" s="21">
        <v>1.3010649999999999</v>
      </c>
      <c r="I17" s="21">
        <v>1.4290449999999999</v>
      </c>
      <c r="J17" s="21">
        <v>1.0172410000000001</v>
      </c>
      <c r="K17" s="21">
        <v>0.90329300000000012</v>
      </c>
      <c r="L17" s="21">
        <v>1.7525729999999999</v>
      </c>
      <c r="M17" s="21">
        <v>1.1633169999999999</v>
      </c>
      <c r="N17" s="21">
        <v>2.8842150000000002</v>
      </c>
      <c r="O17" s="21">
        <v>31.638462000000001</v>
      </c>
      <c r="P17" s="21">
        <v>13.476143</v>
      </c>
      <c r="Q17" s="21">
        <v>5.9448059999999998</v>
      </c>
      <c r="R17" s="21">
        <v>5.7910740000000001</v>
      </c>
      <c r="S17" s="21">
        <v>5.969481</v>
      </c>
      <c r="T17" s="21">
        <v>7.0625410000000004</v>
      </c>
      <c r="U17" s="21">
        <v>6.1214700000000004</v>
      </c>
      <c r="V17" s="21">
        <v>4.116981</v>
      </c>
      <c r="W17" s="21">
        <v>5.4268960000000002</v>
      </c>
      <c r="X17" s="21">
        <v>4.6037610000000004</v>
      </c>
      <c r="Y17" s="21">
        <v>4.6993130000000001</v>
      </c>
      <c r="Z17" s="21">
        <v>6.3245359999999993</v>
      </c>
      <c r="AA17" s="21">
        <v>6.5822090000000015</v>
      </c>
      <c r="AB17" s="21">
        <v>6.2772550000000011</v>
      </c>
      <c r="AC17" s="22">
        <f t="shared" si="0"/>
        <v>133.31582700000001</v>
      </c>
      <c r="AD17" s="86"/>
      <c r="AE17" s="86"/>
      <c r="AF17" s="86"/>
      <c r="AG17" s="86"/>
      <c r="AH17" s="86"/>
      <c r="AI17" s="86"/>
    </row>
    <row r="18" spans="1:35" ht="12.75" customHeight="1" x14ac:dyDescent="0.2">
      <c r="B18" s="42" t="s">
        <v>1000</v>
      </c>
      <c r="C18" s="21">
        <f>SUM(C12:C17)</f>
        <v>5.2618179999999999</v>
      </c>
      <c r="D18" s="21">
        <f t="shared" ref="D18:G18" si="1">SUM(D12:D17)</f>
        <v>4.9924409999999995</v>
      </c>
      <c r="E18" s="21">
        <f t="shared" si="1"/>
        <v>8.752993</v>
      </c>
      <c r="F18" s="21">
        <f t="shared" si="1"/>
        <v>8.8737709999999996</v>
      </c>
      <c r="G18" s="21">
        <f t="shared" si="1"/>
        <v>8.7307569999999988</v>
      </c>
      <c r="H18" s="21">
        <f t="shared" ref="H18:AB18" si="2">SUM(H12:H17)</f>
        <v>9.0184100000000011</v>
      </c>
      <c r="I18" s="21">
        <f t="shared" si="2"/>
        <v>10.737159999999999</v>
      </c>
      <c r="J18" s="21">
        <f t="shared" si="2"/>
        <v>8.1050810000000002</v>
      </c>
      <c r="K18" s="21">
        <f>SUM(K12:K17)</f>
        <v>8.0207460000000008</v>
      </c>
      <c r="L18" s="21">
        <f t="shared" si="2"/>
        <v>11.675572000000001</v>
      </c>
      <c r="M18" s="21">
        <f t="shared" si="2"/>
        <v>14.664615</v>
      </c>
      <c r="N18" s="21">
        <f t="shared" si="2"/>
        <v>25.356514000000004</v>
      </c>
      <c r="O18" s="21">
        <f t="shared" si="2"/>
        <v>57.330583000000004</v>
      </c>
      <c r="P18" s="21">
        <f t="shared" si="2"/>
        <v>44.615115000000003</v>
      </c>
      <c r="Q18" s="21">
        <f t="shared" si="2"/>
        <v>30.185238999999999</v>
      </c>
      <c r="R18" s="21">
        <f t="shared" si="2"/>
        <v>43.555675000000001</v>
      </c>
      <c r="S18" s="21">
        <f t="shared" si="2"/>
        <v>46.445001000000005</v>
      </c>
      <c r="T18" s="21">
        <f t="shared" si="2"/>
        <v>52.067228000000007</v>
      </c>
      <c r="U18" s="21">
        <f t="shared" si="2"/>
        <v>57.257463000000001</v>
      </c>
      <c r="V18" s="21">
        <f t="shared" si="2"/>
        <v>56.100333000000006</v>
      </c>
      <c r="W18" s="21">
        <f t="shared" si="2"/>
        <v>64.501987</v>
      </c>
      <c r="X18" s="21">
        <f t="shared" si="2"/>
        <v>64.091819999999998</v>
      </c>
      <c r="Y18" s="21">
        <f t="shared" si="2"/>
        <v>68.075603999999998</v>
      </c>
      <c r="Z18" s="21">
        <f>SUM(Z12:Z17)</f>
        <v>97.742801999999998</v>
      </c>
      <c r="AA18" s="21">
        <f t="shared" si="2"/>
        <v>109.04570200000002</v>
      </c>
      <c r="AB18" s="21">
        <f t="shared" si="2"/>
        <v>78.806874999999991</v>
      </c>
      <c r="AC18" s="22">
        <f t="shared" si="0"/>
        <v>994.01130499999999</v>
      </c>
      <c r="AD18" s="86"/>
      <c r="AE18" s="86"/>
      <c r="AF18" s="86"/>
      <c r="AG18" s="86"/>
      <c r="AH18" s="86"/>
      <c r="AI18" s="86"/>
    </row>
    <row r="19" spans="1:35" ht="12.75" customHeight="1" x14ac:dyDescent="0.2">
      <c r="B19" s="42" t="s">
        <v>1001</v>
      </c>
      <c r="C19" s="21">
        <v>17.014745000000001</v>
      </c>
      <c r="D19" s="21">
        <v>18.279264000000005</v>
      </c>
      <c r="E19" s="21">
        <v>26.046482999999995</v>
      </c>
      <c r="F19" s="21">
        <v>32.457884999999997</v>
      </c>
      <c r="G19" s="21">
        <v>51.723020000000012</v>
      </c>
      <c r="H19" s="21">
        <v>46.842370000000003</v>
      </c>
      <c r="I19" s="21">
        <v>40.324561000000003</v>
      </c>
      <c r="J19" s="21">
        <v>47.202171</v>
      </c>
      <c r="K19" s="21">
        <v>53.958421999999999</v>
      </c>
      <c r="L19" s="21">
        <v>105.45125299999999</v>
      </c>
      <c r="M19" s="21">
        <v>135.43174099999999</v>
      </c>
      <c r="N19" s="21">
        <v>272.225481</v>
      </c>
      <c r="O19" s="21">
        <v>515.69676400000003</v>
      </c>
      <c r="P19" s="21">
        <v>487.81492200000002</v>
      </c>
      <c r="Q19" s="21">
        <v>417.89460700000001</v>
      </c>
      <c r="R19" s="21">
        <v>582.89803199999994</v>
      </c>
      <c r="S19" s="21">
        <v>873.365093</v>
      </c>
      <c r="T19" s="21">
        <v>843.28926799999999</v>
      </c>
      <c r="U19" s="22">
        <v>915.94019700000001</v>
      </c>
      <c r="V19" s="22">
        <v>1017.033865</v>
      </c>
      <c r="W19" s="22">
        <v>903.49791900000002</v>
      </c>
      <c r="X19" s="22">
        <v>982.14399100000003</v>
      </c>
      <c r="Y19" s="22">
        <v>1145.605785</v>
      </c>
      <c r="Z19" s="22">
        <v>1332.5260969999999</v>
      </c>
      <c r="AA19" s="22">
        <v>1363.4350849999994</v>
      </c>
      <c r="AB19" s="22">
        <v>1181.9563189999994</v>
      </c>
      <c r="AC19" s="22">
        <f t="shared" si="0"/>
        <v>13410.055339999999</v>
      </c>
      <c r="AD19" s="86"/>
      <c r="AE19" s="86"/>
      <c r="AF19" s="86"/>
      <c r="AG19" s="86"/>
      <c r="AH19" s="86"/>
      <c r="AI19" s="86"/>
    </row>
    <row r="20" spans="1:35" ht="12.75" customHeight="1" x14ac:dyDescent="0.2">
      <c r="A20" s="86">
        <v>3</v>
      </c>
      <c r="B20" s="42" t="s">
        <v>48</v>
      </c>
      <c r="C20" s="21">
        <v>162.41365200000001</v>
      </c>
      <c r="D20" s="21">
        <v>302.45801200000005</v>
      </c>
      <c r="E20" s="21">
        <v>370.72681600000004</v>
      </c>
      <c r="F20" s="21">
        <v>280.46359799999988</v>
      </c>
      <c r="G20" s="21">
        <v>412.76858999999996</v>
      </c>
      <c r="H20" s="21">
        <v>283.96482700000001</v>
      </c>
      <c r="I20" s="21">
        <v>226.27138099999999</v>
      </c>
      <c r="J20" s="21">
        <v>243.10021699999999</v>
      </c>
      <c r="K20" s="21">
        <v>396.60717799999975</v>
      </c>
      <c r="L20" s="21">
        <v>243.00885</v>
      </c>
      <c r="M20" s="21">
        <v>328.92345499999999</v>
      </c>
      <c r="N20" s="21">
        <v>491.79391900000002</v>
      </c>
      <c r="O20" s="21">
        <v>573.65212599999995</v>
      </c>
      <c r="P20" s="21">
        <v>874.93614600000001</v>
      </c>
      <c r="Q20" s="21">
        <v>755.91960400000005</v>
      </c>
      <c r="R20" s="21">
        <v>911.82339999999999</v>
      </c>
      <c r="S20" s="21">
        <v>1372.0836770000001</v>
      </c>
      <c r="T20" s="21">
        <v>1044.311997</v>
      </c>
      <c r="U20" s="22">
        <v>1095.687156</v>
      </c>
      <c r="V20" s="22">
        <v>1123.945995</v>
      </c>
      <c r="W20" s="22">
        <v>1065.132785</v>
      </c>
      <c r="X20" s="22">
        <v>987.6169059999994</v>
      </c>
      <c r="Y20" s="22">
        <v>924.04067099999975</v>
      </c>
      <c r="Z20" s="22">
        <v>931.59711499999969</v>
      </c>
      <c r="AA20" s="22">
        <v>884.22205300000007</v>
      </c>
      <c r="AB20" s="22">
        <v>750.17677099999969</v>
      </c>
      <c r="AC20" s="22">
        <f t="shared" si="0"/>
        <v>17037.646896999999</v>
      </c>
      <c r="AD20" s="86"/>
      <c r="AE20" s="86"/>
      <c r="AF20" s="86"/>
      <c r="AG20" s="86"/>
      <c r="AH20" s="86"/>
      <c r="AI20" s="86"/>
    </row>
    <row r="21" spans="1:35" ht="12.75" customHeight="1" x14ac:dyDescent="0.2">
      <c r="A21" s="86">
        <v>4</v>
      </c>
      <c r="B21" s="42" t="s">
        <v>41</v>
      </c>
      <c r="C21" s="21">
        <v>95.412521999999996</v>
      </c>
      <c r="D21" s="21">
        <v>84.001131999999984</v>
      </c>
      <c r="E21" s="21">
        <v>74.793732999999975</v>
      </c>
      <c r="F21" s="21">
        <v>99.474384000000029</v>
      </c>
      <c r="G21" s="21">
        <v>148.16238899999991</v>
      </c>
      <c r="H21" s="21">
        <v>183.29365999999999</v>
      </c>
      <c r="I21" s="21">
        <v>171.42920100000001</v>
      </c>
      <c r="J21" s="21">
        <v>200.99723800000001</v>
      </c>
      <c r="K21" s="21">
        <v>203.46498599999998</v>
      </c>
      <c r="L21" s="21">
        <v>303.97885000000002</v>
      </c>
      <c r="M21" s="21">
        <v>369.57611200000002</v>
      </c>
      <c r="N21" s="21">
        <v>369.61144999999999</v>
      </c>
      <c r="O21" s="21">
        <v>448.24133899999998</v>
      </c>
      <c r="P21" s="21">
        <v>599.67674499999998</v>
      </c>
      <c r="Q21" s="21">
        <v>581.22622899999999</v>
      </c>
      <c r="R21" s="21">
        <v>624.09320000000002</v>
      </c>
      <c r="S21" s="21">
        <v>947.04232300000001</v>
      </c>
      <c r="T21" s="21">
        <v>813.21768699999996</v>
      </c>
      <c r="U21" s="22">
        <v>875.04521299999999</v>
      </c>
      <c r="V21" s="22">
        <v>886.17801799999995</v>
      </c>
      <c r="W21" s="22">
        <v>809.56115200000033</v>
      </c>
      <c r="X21" s="22">
        <v>750.95296399999984</v>
      </c>
      <c r="Y21" s="22">
        <v>806.47371899999985</v>
      </c>
      <c r="Z21" s="22">
        <v>782.13668899999982</v>
      </c>
      <c r="AA21" s="22">
        <v>869.4889859999995</v>
      </c>
      <c r="AB21" s="22">
        <v>718.09148299999958</v>
      </c>
      <c r="AC21" s="22">
        <f t="shared" si="0"/>
        <v>12815.621404</v>
      </c>
      <c r="AD21" s="86"/>
      <c r="AE21" s="86"/>
      <c r="AF21" s="86"/>
      <c r="AG21" s="86"/>
      <c r="AH21" s="86"/>
      <c r="AI21" s="86"/>
    </row>
    <row r="22" spans="1:35" ht="12.75" customHeight="1" x14ac:dyDescent="0.2">
      <c r="A22" s="86">
        <v>5</v>
      </c>
      <c r="B22" s="42" t="s">
        <v>49</v>
      </c>
      <c r="C22" s="21">
        <v>128.29821000000001</v>
      </c>
      <c r="D22" s="21">
        <v>124.18236399999998</v>
      </c>
      <c r="E22" s="21">
        <v>179.218369</v>
      </c>
      <c r="F22" s="21">
        <v>151.83071999999993</v>
      </c>
      <c r="G22" s="21">
        <v>219.34338299999996</v>
      </c>
      <c r="H22" s="21">
        <v>273.57913600000001</v>
      </c>
      <c r="I22" s="21">
        <v>204.88506899999999</v>
      </c>
      <c r="J22" s="21">
        <v>231.691361</v>
      </c>
      <c r="K22" s="21">
        <v>254.31782600000003</v>
      </c>
      <c r="L22" s="21">
        <v>281.70447899999999</v>
      </c>
      <c r="M22" s="21">
        <v>377.34871600000002</v>
      </c>
      <c r="N22" s="21">
        <v>482.42253799999997</v>
      </c>
      <c r="O22" s="21">
        <v>562.86737500000004</v>
      </c>
      <c r="P22" s="21">
        <v>636.68432199999995</v>
      </c>
      <c r="Q22" s="21">
        <v>431.75111600000002</v>
      </c>
      <c r="R22" s="21">
        <v>685.65340000000003</v>
      </c>
      <c r="S22" s="21">
        <v>953.55522699999995</v>
      </c>
      <c r="T22" s="21">
        <v>703.148822</v>
      </c>
      <c r="U22" s="22">
        <v>821.64504699999998</v>
      </c>
      <c r="V22" s="22">
        <v>816.82840799999894</v>
      </c>
      <c r="W22" s="22">
        <v>668.80975200000023</v>
      </c>
      <c r="X22" s="22">
        <v>662.46529300000009</v>
      </c>
      <c r="Y22" s="22">
        <v>693.12856100000033</v>
      </c>
      <c r="Z22" s="22">
        <v>852.62578099999996</v>
      </c>
      <c r="AA22" s="22">
        <v>735.10429999999997</v>
      </c>
      <c r="AB22" s="22">
        <v>494.42610799999977</v>
      </c>
      <c r="AC22" s="22">
        <f t="shared" si="0"/>
        <v>12627.515682999998</v>
      </c>
      <c r="AD22" s="86"/>
      <c r="AE22" s="86"/>
      <c r="AF22" s="86"/>
      <c r="AG22" s="86"/>
      <c r="AH22" s="86"/>
      <c r="AI22" s="86"/>
    </row>
    <row r="23" spans="1:35" ht="12.75" customHeight="1" x14ac:dyDescent="0.2">
      <c r="B23" s="42" t="s">
        <v>19</v>
      </c>
      <c r="C23" s="21">
        <f>SUM(C9:C10,C19:C22)</f>
        <v>1442.144464</v>
      </c>
      <c r="D23" s="21">
        <f t="shared" ref="D23:G23" si="3">SUM(D9:D10,D19:D22)</f>
        <v>1764.5257940000004</v>
      </c>
      <c r="E23" s="21">
        <f t="shared" si="3"/>
        <v>2146.4878160000003</v>
      </c>
      <c r="F23" s="21">
        <f t="shared" si="3"/>
        <v>1820.4282689999989</v>
      </c>
      <c r="G23" s="21">
        <f t="shared" si="3"/>
        <v>2079.5637259999994</v>
      </c>
      <c r="H23" s="21">
        <f t="shared" ref="H23:AB23" si="4">SUM(H9:H10,H19:H22)</f>
        <v>1831.4873280000002</v>
      </c>
      <c r="I23" s="21">
        <f t="shared" si="4"/>
        <v>1730.1254969999998</v>
      </c>
      <c r="J23" s="21">
        <f t="shared" si="4"/>
        <v>2018.0865999999996</v>
      </c>
      <c r="K23" s="21">
        <f>SUM(K9:K10,K19:K22)</f>
        <v>2994.7507529999998</v>
      </c>
      <c r="L23" s="21">
        <f t="shared" si="4"/>
        <v>2707.4046819999999</v>
      </c>
      <c r="M23" s="21">
        <f t="shared" si="4"/>
        <v>3074.8394020000001</v>
      </c>
      <c r="N23" s="21">
        <f t="shared" si="4"/>
        <v>3676.3089619999996</v>
      </c>
      <c r="O23" s="21">
        <f t="shared" si="4"/>
        <v>4209.448547</v>
      </c>
      <c r="P23" s="21">
        <f t="shared" si="4"/>
        <v>5648.904039</v>
      </c>
      <c r="Q23" s="21">
        <f t="shared" si="4"/>
        <v>4722.8420970000006</v>
      </c>
      <c r="R23" s="21">
        <f t="shared" si="4"/>
        <v>6598.4646320000002</v>
      </c>
      <c r="S23" s="21">
        <f t="shared" si="4"/>
        <v>7705.1023579999992</v>
      </c>
      <c r="T23" s="21">
        <f t="shared" si="4"/>
        <v>6784.2320930000005</v>
      </c>
      <c r="U23" s="21">
        <f t="shared" si="4"/>
        <v>6955.0066810000008</v>
      </c>
      <c r="V23" s="21">
        <f t="shared" si="4"/>
        <v>6623.1673889999984</v>
      </c>
      <c r="W23" s="21">
        <f t="shared" si="4"/>
        <v>6061.3419730000005</v>
      </c>
      <c r="X23" s="21">
        <f t="shared" si="4"/>
        <v>5646.5301070000005</v>
      </c>
      <c r="Y23" s="21">
        <f t="shared" si="4"/>
        <v>5698.0097929999984</v>
      </c>
      <c r="Z23" s="21">
        <f t="shared" si="4"/>
        <v>6280.3854959999999</v>
      </c>
      <c r="AA23" s="21">
        <f t="shared" si="4"/>
        <v>5554.581643999999</v>
      </c>
      <c r="AB23" s="21">
        <f t="shared" si="4"/>
        <v>4431.2608019999989</v>
      </c>
      <c r="AC23" s="22">
        <f t="shared" si="0"/>
        <v>110205.43094400001</v>
      </c>
      <c r="AD23" s="86"/>
      <c r="AE23" s="86"/>
      <c r="AF23" s="86"/>
      <c r="AG23" s="86"/>
      <c r="AH23" s="86"/>
      <c r="AI23" s="86"/>
    </row>
    <row r="24" spans="1:35" ht="12.75" customHeight="1" x14ac:dyDescent="0.2">
      <c r="B24" s="42" t="s">
        <v>20</v>
      </c>
      <c r="C24" s="21">
        <f>C25-C23</f>
        <v>659.21784900000011</v>
      </c>
      <c r="D24" s="21">
        <f t="shared" ref="D24:G24" si="5">D25-D23</f>
        <v>958.55362999999875</v>
      </c>
      <c r="E24" s="21">
        <f t="shared" si="5"/>
        <v>1085.3984029999979</v>
      </c>
      <c r="F24" s="21">
        <f t="shared" si="5"/>
        <v>924.49337700000137</v>
      </c>
      <c r="G24" s="21">
        <f t="shared" si="5"/>
        <v>1149.6655310000019</v>
      </c>
      <c r="H24" s="21">
        <f t="shared" ref="H24:AB24" si="6">H25-H23</f>
        <v>1074.1768509999997</v>
      </c>
      <c r="I24" s="21">
        <f t="shared" si="6"/>
        <v>802.68536300000028</v>
      </c>
      <c r="J24" s="21">
        <f t="shared" si="6"/>
        <v>944.25820300000032</v>
      </c>
      <c r="K24" s="21">
        <f t="shared" ref="K24" si="7">K25-K23</f>
        <v>1643.5819309999983</v>
      </c>
      <c r="L24" s="21">
        <f t="shared" si="6"/>
        <v>1179.3849520000003</v>
      </c>
      <c r="M24" s="21">
        <f t="shared" si="6"/>
        <v>1517.4357359999999</v>
      </c>
      <c r="N24" s="21">
        <f t="shared" si="6"/>
        <v>2021.1806440000005</v>
      </c>
      <c r="O24" s="21">
        <f t="shared" si="6"/>
        <v>2562.2600220000004</v>
      </c>
      <c r="P24" s="21">
        <f t="shared" si="6"/>
        <v>5575.3765040000008</v>
      </c>
      <c r="Q24" s="21">
        <f t="shared" si="6"/>
        <v>4413.4835959999964</v>
      </c>
      <c r="R24" s="21">
        <f t="shared" si="6"/>
        <v>8171.5192080000006</v>
      </c>
      <c r="S24" s="21">
        <f t="shared" si="6"/>
        <v>8774.3240919999989</v>
      </c>
      <c r="T24" s="21">
        <f t="shared" si="6"/>
        <v>8724.9652379999989</v>
      </c>
      <c r="U24" s="21">
        <f t="shared" si="6"/>
        <v>9217.8793809999988</v>
      </c>
      <c r="V24" s="21">
        <f t="shared" si="6"/>
        <v>9774.9115579999961</v>
      </c>
      <c r="W24" s="21">
        <f t="shared" si="6"/>
        <v>8929.4357530000034</v>
      </c>
      <c r="X24" s="21">
        <f t="shared" si="6"/>
        <v>9189.9420280000013</v>
      </c>
      <c r="Y24" s="21">
        <f t="shared" si="6"/>
        <v>10269.870776000003</v>
      </c>
      <c r="Z24" s="21">
        <f t="shared" si="6"/>
        <v>12408.513079000008</v>
      </c>
      <c r="AA24" s="21">
        <f t="shared" si="6"/>
        <v>12252.753148000003</v>
      </c>
      <c r="AB24" s="21">
        <f t="shared" si="6"/>
        <v>9724.2013109999989</v>
      </c>
      <c r="AC24" s="22">
        <f t="shared" si="0"/>
        <v>133949.46816400002</v>
      </c>
      <c r="AD24" s="86"/>
      <c r="AE24" s="86"/>
      <c r="AF24" s="86"/>
      <c r="AG24" s="86"/>
      <c r="AH24" s="86"/>
      <c r="AI24" s="86"/>
    </row>
    <row r="25" spans="1:35" ht="12.75" customHeight="1" x14ac:dyDescent="0.2">
      <c r="B25" s="42" t="s">
        <v>11</v>
      </c>
      <c r="C25" s="21">
        <v>2101.3623130000001</v>
      </c>
      <c r="D25" s="21">
        <v>2723.0794239999991</v>
      </c>
      <c r="E25" s="21">
        <v>3231.8862189999982</v>
      </c>
      <c r="F25" s="21">
        <v>2744.9216460000002</v>
      </c>
      <c r="G25" s="21">
        <v>3229.2292570000013</v>
      </c>
      <c r="H25" s="21">
        <v>2905.6641789999999</v>
      </c>
      <c r="I25" s="21">
        <v>2532.81086</v>
      </c>
      <c r="J25" s="21">
        <v>2962.344803</v>
      </c>
      <c r="K25" s="21">
        <v>4638.3326839999982</v>
      </c>
      <c r="L25" s="21">
        <v>3886.7896340000002</v>
      </c>
      <c r="M25" s="21">
        <v>4592.275138</v>
      </c>
      <c r="N25" s="21">
        <v>5697.4896060000001</v>
      </c>
      <c r="O25" s="21">
        <v>6771.7085690000004</v>
      </c>
      <c r="P25" s="22">
        <v>11224.280543000001</v>
      </c>
      <c r="Q25" s="22">
        <v>9136.325692999997</v>
      </c>
      <c r="R25" s="22">
        <v>14769.983840000001</v>
      </c>
      <c r="S25" s="22">
        <v>16479.426449999999</v>
      </c>
      <c r="T25" s="22">
        <v>15509.197330999999</v>
      </c>
      <c r="U25" s="22">
        <v>16172.886062</v>
      </c>
      <c r="V25" s="22">
        <v>16398.078946999995</v>
      </c>
      <c r="W25" s="22">
        <v>14990.777726000004</v>
      </c>
      <c r="X25" s="22">
        <v>14836.472135000002</v>
      </c>
      <c r="Y25" s="22">
        <v>15967.880569000001</v>
      </c>
      <c r="Z25" s="22">
        <v>18688.898575000007</v>
      </c>
      <c r="AA25" s="22">
        <v>17807.334792000001</v>
      </c>
      <c r="AB25" s="22">
        <v>14155.462112999998</v>
      </c>
      <c r="AC25" s="22">
        <f t="shared" si="0"/>
        <v>244154.89910799998</v>
      </c>
      <c r="AD25" s="86"/>
      <c r="AE25" s="86"/>
      <c r="AF25" s="86"/>
      <c r="AG25" s="86"/>
      <c r="AH25" s="86"/>
      <c r="AI25" s="86"/>
    </row>
    <row r="26" spans="1:35" ht="12.75" customHeight="1" x14ac:dyDescent="0.2">
      <c r="B26" s="42"/>
      <c r="C26" s="272"/>
      <c r="D26" s="272"/>
      <c r="E26" s="272"/>
      <c r="F26" s="272"/>
      <c r="G26" s="272"/>
      <c r="H26" s="272"/>
      <c r="I26" s="272"/>
      <c r="J26" s="272"/>
      <c r="K26" s="272"/>
      <c r="L26" s="272"/>
      <c r="M26" s="272"/>
      <c r="N26" s="272"/>
      <c r="O26" s="272"/>
      <c r="P26" s="272"/>
      <c r="Q26" s="272"/>
      <c r="R26" s="272"/>
      <c r="S26" s="272"/>
      <c r="T26" s="272"/>
      <c r="U26" s="272"/>
      <c r="V26" s="272"/>
      <c r="W26" s="272"/>
      <c r="X26" s="272"/>
      <c r="Y26" s="272"/>
      <c r="Z26" s="272"/>
      <c r="AA26" s="272"/>
      <c r="AB26" s="272"/>
      <c r="AC26" s="272"/>
      <c r="AD26" s="86"/>
      <c r="AE26" s="86"/>
      <c r="AF26" s="86"/>
      <c r="AG26" s="86"/>
      <c r="AH26" s="86"/>
      <c r="AI26" s="86"/>
    </row>
    <row r="27" spans="1:35" ht="12.75" customHeight="1" x14ac:dyDescent="0.2">
      <c r="B27" s="45"/>
      <c r="C27" s="269" t="s">
        <v>15</v>
      </c>
      <c r="D27" s="269"/>
      <c r="E27" s="269"/>
      <c r="F27" s="269"/>
      <c r="G27" s="269"/>
      <c r="H27" s="269"/>
      <c r="I27" s="269"/>
      <c r="J27" s="269"/>
      <c r="K27" s="269"/>
      <c r="L27" s="269"/>
      <c r="M27" s="269"/>
      <c r="N27" s="269"/>
      <c r="O27" s="269"/>
      <c r="P27" s="269"/>
      <c r="Q27" s="269"/>
      <c r="R27" s="269"/>
      <c r="S27" s="269"/>
      <c r="T27" s="269"/>
      <c r="U27" s="269"/>
      <c r="V27" s="269"/>
      <c r="W27" s="269"/>
      <c r="X27" s="269"/>
      <c r="Y27" s="269"/>
      <c r="Z27" s="269"/>
      <c r="AA27" s="269"/>
      <c r="AB27" s="269"/>
      <c r="AC27" s="269"/>
      <c r="AD27" s="86"/>
      <c r="AE27" s="86"/>
      <c r="AF27" s="86"/>
      <c r="AG27" s="86"/>
      <c r="AH27" s="86"/>
      <c r="AI27" s="86"/>
    </row>
    <row r="28" spans="1:35" ht="12.75" customHeight="1" x14ac:dyDescent="0.2">
      <c r="B28" s="42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86"/>
      <c r="AE28" s="86"/>
      <c r="AF28" s="86"/>
      <c r="AG28" s="86"/>
      <c r="AH28" s="86"/>
      <c r="AI28" s="86"/>
    </row>
    <row r="29" spans="1:35" ht="12.75" customHeight="1" x14ac:dyDescent="0.2">
      <c r="A29" s="86">
        <v>1</v>
      </c>
      <c r="B29" s="42" t="s">
        <v>39</v>
      </c>
      <c r="C29" s="53">
        <f>C9/C$25*100</f>
        <v>0.74963127027395204</v>
      </c>
      <c r="D29" s="53">
        <f t="shared" ref="D29:I29" si="8">D9/D$25*100</f>
        <v>1.470215545207689</v>
      </c>
      <c r="E29" s="53">
        <f t="shared" si="8"/>
        <v>1.4873831794385959</v>
      </c>
      <c r="F29" s="53">
        <f t="shared" si="8"/>
        <v>1.4954951468221256</v>
      </c>
      <c r="G29" s="53">
        <f t="shared" si="8"/>
        <v>2.1924802596943631</v>
      </c>
      <c r="H29" s="53">
        <f t="shared" si="8"/>
        <v>0.7018674472911276</v>
      </c>
      <c r="I29" s="53">
        <f t="shared" si="8"/>
        <v>0.42325343630278028</v>
      </c>
      <c r="J29" s="53">
        <f t="shared" ref="J29:AC42" si="9">J9/J$25*100</f>
        <v>0.43705476104227831</v>
      </c>
      <c r="K29" s="53">
        <f t="shared" ref="K29:K45" si="10">K9/K$25*100</f>
        <v>2.0182311269503588</v>
      </c>
      <c r="L29" s="53">
        <f t="shared" si="9"/>
        <v>0.66307792360444473</v>
      </c>
      <c r="M29" s="53">
        <f t="shared" si="9"/>
        <v>1.478174890661353</v>
      </c>
      <c r="N29" s="53">
        <f t="shared" si="9"/>
        <v>1.713660467185063</v>
      </c>
      <c r="O29" s="53">
        <f t="shared" si="9"/>
        <v>1.8950142595836803</v>
      </c>
      <c r="P29" s="53">
        <f t="shared" si="9"/>
        <v>5.5582433155510982</v>
      </c>
      <c r="Q29" s="53">
        <f t="shared" si="9"/>
        <v>4.7954161631483787</v>
      </c>
      <c r="R29" s="53">
        <f t="shared" si="9"/>
        <v>4.0751798141439268</v>
      </c>
      <c r="S29" s="53">
        <f t="shared" si="9"/>
        <v>5.8274584246832202</v>
      </c>
      <c r="T29" s="53">
        <f t="shared" si="9"/>
        <v>6.2354586659814277</v>
      </c>
      <c r="U29" s="53">
        <f t="shared" si="9"/>
        <v>5.384599314318721</v>
      </c>
      <c r="V29" s="53">
        <f t="shared" si="9"/>
        <v>5.8669841089892412</v>
      </c>
      <c r="W29" s="53">
        <f t="shared" si="9"/>
        <v>6.6733242416431482</v>
      </c>
      <c r="X29" s="53">
        <f t="shared" si="9"/>
        <v>6.3960380363023557</v>
      </c>
      <c r="Y29" s="53">
        <f t="shared" si="9"/>
        <v>6.2951251899484308</v>
      </c>
      <c r="Z29" s="53">
        <f t="shared" si="9"/>
        <v>6.614237800260522</v>
      </c>
      <c r="AA29" s="53">
        <f t="shared" si="9"/>
        <v>4.1946903156758486</v>
      </c>
      <c r="AB29" s="53">
        <f t="shared" si="9"/>
        <v>4.7239701160012579</v>
      </c>
      <c r="AC29" s="53">
        <f t="shared" si="9"/>
        <v>4.7934877378082152</v>
      </c>
      <c r="AD29" s="86"/>
      <c r="AE29" s="86"/>
      <c r="AF29" s="86"/>
      <c r="AG29" s="86"/>
      <c r="AH29" s="86"/>
      <c r="AI29" s="86"/>
    </row>
    <row r="30" spans="1:35" ht="12.75" customHeight="1" x14ac:dyDescent="0.2">
      <c r="A30" s="86">
        <v>2</v>
      </c>
      <c r="B30" s="42" t="s">
        <v>29</v>
      </c>
      <c r="C30" s="53">
        <f t="shared" ref="C30:I30" si="11">C10/C$25*100</f>
        <v>48.694737678965879</v>
      </c>
      <c r="D30" s="53">
        <f t="shared" si="11"/>
        <v>43.90506844797784</v>
      </c>
      <c r="E30" s="53">
        <f t="shared" si="11"/>
        <v>44.792167325987194</v>
      </c>
      <c r="F30" s="53">
        <f t="shared" si="11"/>
        <v>44.269078272990484</v>
      </c>
      <c r="G30" s="53">
        <f t="shared" si="11"/>
        <v>36.441083501554552</v>
      </c>
      <c r="H30" s="53">
        <f t="shared" si="11"/>
        <v>35.221325003642136</v>
      </c>
      <c r="I30" s="53">
        <f t="shared" si="11"/>
        <v>42.501992272727378</v>
      </c>
      <c r="J30" s="53">
        <f t="shared" ref="J30:W30" si="12">J10/J$25*100</f>
        <v>43.281543144523674</v>
      </c>
      <c r="K30" s="53">
        <f t="shared" si="10"/>
        <v>42.963500092914011</v>
      </c>
      <c r="L30" s="53">
        <f t="shared" si="12"/>
        <v>44.959696061595494</v>
      </c>
      <c r="M30" s="53">
        <f t="shared" si="12"/>
        <v>39.102132734626231</v>
      </c>
      <c r="N30" s="53">
        <f t="shared" si="12"/>
        <v>34.447100086556958</v>
      </c>
      <c r="O30" s="53">
        <f t="shared" si="12"/>
        <v>29.249133801581941</v>
      </c>
      <c r="P30" s="53">
        <f t="shared" si="12"/>
        <v>21.613136554332822</v>
      </c>
      <c r="Q30" s="53">
        <f t="shared" si="12"/>
        <v>22.962466230898197</v>
      </c>
      <c r="R30" s="53">
        <f t="shared" si="12"/>
        <v>21.6120290623148</v>
      </c>
      <c r="S30" s="53">
        <f t="shared" si="12"/>
        <v>15.76950703281303</v>
      </c>
      <c r="T30" s="53">
        <f t="shared" si="12"/>
        <v>15.559765463661185</v>
      </c>
      <c r="U30" s="53">
        <f t="shared" si="12"/>
        <v>14.690290569611509</v>
      </c>
      <c r="V30" s="53">
        <f t="shared" si="12"/>
        <v>11.081227397874171</v>
      </c>
      <c r="W30" s="53">
        <f t="shared" si="12"/>
        <v>10.766333745318319</v>
      </c>
      <c r="X30" s="53">
        <f t="shared" si="9"/>
        <v>8.8592796187663261</v>
      </c>
      <c r="Y30" s="53">
        <f t="shared" si="9"/>
        <v>7.0363939669067985</v>
      </c>
      <c r="Z30" s="53">
        <f t="shared" si="9"/>
        <v>6.1286202362516677</v>
      </c>
      <c r="AA30" s="53">
        <f t="shared" ref="AA30:AC30" si="13">AA10/AA$25*100</f>
        <v>5.3650289791215835</v>
      </c>
      <c r="AB30" s="53">
        <f t="shared" si="13"/>
        <v>4.3651723699823801</v>
      </c>
      <c r="AC30" s="53">
        <f t="shared" si="13"/>
        <v>17.452468341072002</v>
      </c>
      <c r="AD30" s="86"/>
      <c r="AE30" s="86"/>
      <c r="AF30" s="86"/>
      <c r="AG30" s="86"/>
      <c r="AH30" s="86"/>
      <c r="AI30" s="86"/>
    </row>
    <row r="31" spans="1:35" ht="12.75" customHeight="1" x14ac:dyDescent="0.2">
      <c r="B31" s="42" t="s">
        <v>999</v>
      </c>
      <c r="C31" s="53">
        <f t="shared" ref="C31:I31" si="14">C11/C$25*100</f>
        <v>2.0380112337153159E-3</v>
      </c>
      <c r="D31" s="53">
        <f t="shared" si="14"/>
        <v>4.7069872024415853E-3</v>
      </c>
      <c r="E31" s="53">
        <f t="shared" si="14"/>
        <v>1.4627216676776217E-2</v>
      </c>
      <c r="F31" s="53">
        <f t="shared" si="14"/>
        <v>2.3472473283122623E-2</v>
      </c>
      <c r="G31" s="53">
        <f t="shared" si="14"/>
        <v>2.4301712190265824E-2</v>
      </c>
      <c r="H31" s="53">
        <f t="shared" si="14"/>
        <v>7.5672647097047768E-2</v>
      </c>
      <c r="I31" s="53">
        <f t="shared" si="14"/>
        <v>0.11903869521469124</v>
      </c>
      <c r="J31" s="53">
        <f t="shared" si="9"/>
        <v>0.12327339465351225</v>
      </c>
      <c r="K31" s="53">
        <f t="shared" si="10"/>
        <v>0.10067031233243037</v>
      </c>
      <c r="L31" s="53">
        <f t="shared" si="9"/>
        <v>0.15526528493360695</v>
      </c>
      <c r="M31" s="53">
        <f t="shared" si="9"/>
        <v>0.19326838513132663</v>
      </c>
      <c r="N31" s="53">
        <f t="shared" si="9"/>
        <v>0.42088970157570127</v>
      </c>
      <c r="O31" s="53">
        <f t="shared" si="9"/>
        <v>0.54962369719192183</v>
      </c>
      <c r="P31" s="53">
        <f t="shared" si="9"/>
        <v>0.45027246785558189</v>
      </c>
      <c r="Q31" s="53">
        <f t="shared" si="9"/>
        <v>0.67003957670754666</v>
      </c>
      <c r="R31" s="53">
        <f t="shared" si="9"/>
        <v>0.61432859360528602</v>
      </c>
      <c r="S31" s="53">
        <f t="shared" si="9"/>
        <v>0.91716386767817426</v>
      </c>
      <c r="T31" s="53">
        <f t="shared" si="9"/>
        <v>1.0351697033288587</v>
      </c>
      <c r="U31" s="53">
        <f t="shared" si="9"/>
        <v>1.1590480281712878</v>
      </c>
      <c r="V31" s="53">
        <f t="shared" si="9"/>
        <v>1.3794248809942629</v>
      </c>
      <c r="W31" s="53">
        <f t="shared" si="9"/>
        <v>1.6572554509237603</v>
      </c>
      <c r="X31" s="53">
        <f t="shared" si="9"/>
        <v>1.6135633176249016</v>
      </c>
      <c r="Y31" s="53">
        <f t="shared" si="9"/>
        <v>1.6315657915539856</v>
      </c>
      <c r="Z31" s="53">
        <f t="shared" si="9"/>
        <v>1.619193157828992</v>
      </c>
      <c r="AA31" s="53">
        <f t="shared" ref="AA31:AC31" si="15">AA11/AA$25*100</f>
        <v>1.4821064358186185</v>
      </c>
      <c r="AB31" s="53">
        <f t="shared" si="15"/>
        <v>1.3682992929077262</v>
      </c>
      <c r="AC31" s="53">
        <f t="shared" si="15"/>
        <v>1.0354617966857596</v>
      </c>
      <c r="AD31" s="86"/>
      <c r="AE31" s="86"/>
      <c r="AF31" s="86"/>
      <c r="AG31" s="86"/>
      <c r="AH31" s="86"/>
      <c r="AI31" s="86"/>
    </row>
    <row r="32" spans="1:35" ht="12.75" customHeight="1" x14ac:dyDescent="0.2">
      <c r="B32" s="42" t="s">
        <v>991</v>
      </c>
      <c r="C32" s="53">
        <f t="shared" ref="C32:I32" si="16">C12/C$25*100</f>
        <v>4.6994228167639172E-2</v>
      </c>
      <c r="D32" s="53">
        <f t="shared" si="16"/>
        <v>3.989615544904504E-2</v>
      </c>
      <c r="E32" s="53">
        <f t="shared" si="16"/>
        <v>2.3633659981889366E-2</v>
      </c>
      <c r="F32" s="53">
        <f t="shared" si="16"/>
        <v>4.0691398300117448E-2</v>
      </c>
      <c r="G32" s="53">
        <f t="shared" si="16"/>
        <v>4.018379918945468E-2</v>
      </c>
      <c r="H32" s="53">
        <f t="shared" si="16"/>
        <v>5.613756096760554E-2</v>
      </c>
      <c r="I32" s="53">
        <f t="shared" si="16"/>
        <v>4.873873606179973E-2</v>
      </c>
      <c r="J32" s="53">
        <f t="shared" si="9"/>
        <v>2.4465180395814988E-2</v>
      </c>
      <c r="K32" s="53">
        <f t="shared" si="10"/>
        <v>2.341511646515609E-2</v>
      </c>
      <c r="L32" s="53">
        <f t="shared" si="9"/>
        <v>4.9914690083276064E-2</v>
      </c>
      <c r="M32" s="53">
        <f t="shared" si="9"/>
        <v>4.8917866035752329E-2</v>
      </c>
      <c r="N32" s="53">
        <f t="shared" si="9"/>
        <v>5.765046059129221E-2</v>
      </c>
      <c r="O32" s="53">
        <f t="shared" si="9"/>
        <v>4.6176869074295801E-2</v>
      </c>
      <c r="P32" s="53">
        <f t="shared" si="9"/>
        <v>2.4979177856958877E-2</v>
      </c>
      <c r="Q32" s="53">
        <f t="shared" si="9"/>
        <v>1.3111310172729415E-2</v>
      </c>
      <c r="R32" s="53">
        <f t="shared" si="9"/>
        <v>1.5140429564613523E-2</v>
      </c>
      <c r="S32" s="53">
        <f t="shared" si="9"/>
        <v>1.8965738944148752E-2</v>
      </c>
      <c r="T32" s="53">
        <f t="shared" si="9"/>
        <v>2.1198440704784143E-2</v>
      </c>
      <c r="U32" s="53">
        <f t="shared" si="9"/>
        <v>2.0390386646872802E-2</v>
      </c>
      <c r="V32" s="53">
        <f t="shared" si="9"/>
        <v>1.8967740124028572E-2</v>
      </c>
      <c r="W32" s="53">
        <f t="shared" si="9"/>
        <v>2.1595644063117096E-2</v>
      </c>
      <c r="X32" s="53">
        <f t="shared" si="9"/>
        <v>2.551253401454253E-2</v>
      </c>
      <c r="Y32" s="53">
        <f t="shared" si="9"/>
        <v>2.5645357142450451E-2</v>
      </c>
      <c r="Z32" s="53">
        <f t="shared" si="9"/>
        <v>2.7547423296987943E-2</v>
      </c>
      <c r="AA32" s="53">
        <f t="shared" ref="AA32:AC32" si="17">AA12/AA$25*100</f>
        <v>3.2276127040538886E-2</v>
      </c>
      <c r="AB32" s="53">
        <f t="shared" si="17"/>
        <v>3.9121774731141909E-2</v>
      </c>
      <c r="AC32" s="53">
        <f t="shared" si="17"/>
        <v>2.7497778764743283E-2</v>
      </c>
      <c r="AD32" s="86"/>
      <c r="AE32" s="86"/>
      <c r="AF32" s="86"/>
      <c r="AG32" s="86"/>
      <c r="AH32" s="86"/>
      <c r="AI32" s="86"/>
    </row>
    <row r="33" spans="1:35" ht="12.75" customHeight="1" x14ac:dyDescent="0.2">
      <c r="B33" s="42" t="s">
        <v>992</v>
      </c>
      <c r="C33" s="53">
        <f t="shared" ref="C33:I33" si="18">C13/C$25*100</f>
        <v>1.5846719908315019E-2</v>
      </c>
      <c r="D33" s="53">
        <f t="shared" si="18"/>
        <v>6.5827679655663255E-3</v>
      </c>
      <c r="E33" s="53">
        <f t="shared" si="18"/>
        <v>2.8182613442431975E-2</v>
      </c>
      <c r="F33" s="53">
        <f t="shared" si="18"/>
        <v>5.3842119761548929E-2</v>
      </c>
      <c r="G33" s="53">
        <f t="shared" si="18"/>
        <v>4.9967681808352933E-2</v>
      </c>
      <c r="H33" s="53">
        <f t="shared" si="18"/>
        <v>4.0329677753858567E-2</v>
      </c>
      <c r="I33" s="53">
        <f t="shared" si="18"/>
        <v>4.2376516026151279E-2</v>
      </c>
      <c r="J33" s="53">
        <f t="shared" si="9"/>
        <v>5.4333479288771372E-2</v>
      </c>
      <c r="K33" s="53">
        <f t="shared" si="10"/>
        <v>3.5772832891518412E-2</v>
      </c>
      <c r="L33" s="53">
        <f t="shared" si="9"/>
        <v>5.4121889736417871E-2</v>
      </c>
      <c r="M33" s="53">
        <f t="shared" si="9"/>
        <v>3.5045809574487212E-2</v>
      </c>
      <c r="N33" s="53">
        <f t="shared" si="9"/>
        <v>6.6841227687182203E-2</v>
      </c>
      <c r="O33" s="53">
        <f t="shared" si="9"/>
        <v>5.1684917688607043E-2</v>
      </c>
      <c r="P33" s="53">
        <f t="shared" si="9"/>
        <v>2.616292410680526E-2</v>
      </c>
      <c r="Q33" s="53">
        <f t="shared" si="9"/>
        <v>3.4169567777031756E-2</v>
      </c>
      <c r="R33" s="53">
        <f t="shared" si="9"/>
        <v>5.3511812102294082E-2</v>
      </c>
      <c r="S33" s="53">
        <f t="shared" si="9"/>
        <v>2.6835509193343314E-2</v>
      </c>
      <c r="T33" s="53">
        <f t="shared" si="9"/>
        <v>2.9789504262514307E-2</v>
      </c>
      <c r="U33" s="53">
        <f t="shared" si="9"/>
        <v>3.8077279320413729E-2</v>
      </c>
      <c r="V33" s="53">
        <f t="shared" si="9"/>
        <v>3.9078217763870125E-2</v>
      </c>
      <c r="W33" s="53">
        <f t="shared" si="9"/>
        <v>4.4060689316633775E-2</v>
      </c>
      <c r="X33" s="53">
        <f t="shared" si="9"/>
        <v>4.7494201693521393E-2</v>
      </c>
      <c r="Y33" s="53">
        <f t="shared" si="9"/>
        <v>6.5574407040143223E-2</v>
      </c>
      <c r="Z33" s="53">
        <f t="shared" si="9"/>
        <v>9.3841624371916704E-2</v>
      </c>
      <c r="AA33" s="53">
        <f t="shared" ref="AA33:AC33" si="19">AA13/AA$25*100</f>
        <v>0.11617035475344481</v>
      </c>
      <c r="AB33" s="53">
        <f t="shared" si="19"/>
        <v>9.3702465480223901E-2</v>
      </c>
      <c r="AC33" s="53">
        <f t="shared" si="19"/>
        <v>5.4158978780724086E-2</v>
      </c>
      <c r="AD33" s="86"/>
      <c r="AE33" s="86"/>
      <c r="AF33" s="86"/>
      <c r="AG33" s="86"/>
      <c r="AH33" s="86"/>
      <c r="AI33" s="86"/>
    </row>
    <row r="34" spans="1:35" ht="12.75" customHeight="1" x14ac:dyDescent="0.2">
      <c r="B34" s="42" t="s">
        <v>993</v>
      </c>
      <c r="C34" s="53">
        <f t="shared" ref="C34:I34" si="20">C14/C$25*100</f>
        <v>6.7668483021851925E-2</v>
      </c>
      <c r="D34" s="53">
        <f t="shared" si="20"/>
        <v>3.8528696252966885E-2</v>
      </c>
      <c r="E34" s="53">
        <f t="shared" si="20"/>
        <v>4.3817662629168225E-2</v>
      </c>
      <c r="F34" s="53">
        <f t="shared" si="20"/>
        <v>5.9558275639027103E-2</v>
      </c>
      <c r="G34" s="53">
        <f t="shared" si="20"/>
        <v>5.5147865272793764E-2</v>
      </c>
      <c r="H34" s="53">
        <f t="shared" si="20"/>
        <v>5.6572538969927533E-2</v>
      </c>
      <c r="I34" s="53">
        <f t="shared" si="20"/>
        <v>0.10276566802149609</v>
      </c>
      <c r="J34" s="53">
        <f t="shared" si="9"/>
        <v>9.6145391215622114E-2</v>
      </c>
      <c r="K34" s="53">
        <f t="shared" si="10"/>
        <v>4.8059510860217557E-2</v>
      </c>
      <c r="L34" s="53">
        <f t="shared" si="9"/>
        <v>9.6800813892465976E-2</v>
      </c>
      <c r="M34" s="53">
        <f t="shared" si="9"/>
        <v>0.15589137812674322</v>
      </c>
      <c r="N34" s="53">
        <f t="shared" si="9"/>
        <v>0.20715860521396098</v>
      </c>
      <c r="O34" s="53">
        <f t="shared" si="9"/>
        <v>0.2346832241533813</v>
      </c>
      <c r="P34" s="53">
        <f t="shared" si="9"/>
        <v>0.18709441482284231</v>
      </c>
      <c r="Q34" s="53">
        <f t="shared" si="9"/>
        <v>0.1825272714695024</v>
      </c>
      <c r="R34" s="53">
        <f t="shared" si="9"/>
        <v>0.16379128279398306</v>
      </c>
      <c r="S34" s="53">
        <f t="shared" si="9"/>
        <v>0.16378855224054234</v>
      </c>
      <c r="T34" s="53">
        <f t="shared" si="9"/>
        <v>0.20133464249362706</v>
      </c>
      <c r="U34" s="53">
        <f t="shared" si="9"/>
        <v>0.21810783100043579</v>
      </c>
      <c r="V34" s="53">
        <f t="shared" si="9"/>
        <v>0.22603716032713167</v>
      </c>
      <c r="W34" s="53">
        <f t="shared" si="9"/>
        <v>0.28512761499936595</v>
      </c>
      <c r="X34" s="53">
        <f t="shared" si="9"/>
        <v>0.26944572561622643</v>
      </c>
      <c r="Y34" s="53">
        <f t="shared" si="9"/>
        <v>0.24731269018047974</v>
      </c>
      <c r="Z34" s="53">
        <f t="shared" si="9"/>
        <v>0.31395476177760773</v>
      </c>
      <c r="AA34" s="53">
        <f t="shared" ref="AA34:AC34" si="21">AA14/AA$25*100</f>
        <v>0.34107793619563009</v>
      </c>
      <c r="AB34" s="53">
        <f t="shared" si="21"/>
        <v>0.27705695290570981</v>
      </c>
      <c r="AC34" s="53">
        <f t="shared" si="21"/>
        <v>0.21646434658115077</v>
      </c>
      <c r="AD34" s="86"/>
      <c r="AE34" s="86"/>
      <c r="AF34" s="86"/>
      <c r="AG34" s="86"/>
      <c r="AH34" s="86"/>
      <c r="AI34" s="86"/>
    </row>
    <row r="35" spans="1:35" ht="12.75" customHeight="1" x14ac:dyDescent="0.2">
      <c r="B35" s="42" t="s">
        <v>994</v>
      </c>
      <c r="C35" s="53">
        <f t="shared" ref="C35:I35" si="22">C15/C$25*100</f>
        <v>3.5842652899048158E-2</v>
      </c>
      <c r="D35" s="53">
        <f t="shared" si="22"/>
        <v>4.7392007321781317E-2</v>
      </c>
      <c r="E35" s="53">
        <f t="shared" si="22"/>
        <v>9.6702971213108835E-2</v>
      </c>
      <c r="F35" s="53">
        <f t="shared" si="22"/>
        <v>0.1078524046146853</v>
      </c>
      <c r="G35" s="53">
        <f t="shared" si="22"/>
        <v>7.2009257161266924E-2</v>
      </c>
      <c r="H35" s="53">
        <f t="shared" si="22"/>
        <v>0.11029815569062015</v>
      </c>
      <c r="I35" s="53">
        <f t="shared" si="22"/>
        <v>0.1637527722855705</v>
      </c>
      <c r="J35" s="53">
        <f t="shared" si="9"/>
        <v>5.3299028472344925E-2</v>
      </c>
      <c r="K35" s="53">
        <f t="shared" si="10"/>
        <v>3.9997864025572358E-2</v>
      </c>
      <c r="L35" s="53">
        <f t="shared" si="9"/>
        <v>4.7878202198580834E-2</v>
      </c>
      <c r="M35" s="53">
        <f t="shared" si="9"/>
        <v>4.7914507164269995E-2</v>
      </c>
      <c r="N35" s="53">
        <f t="shared" si="9"/>
        <v>5.850039632349617E-2</v>
      </c>
      <c r="O35" s="53">
        <f t="shared" si="9"/>
        <v>3.9580838021737383E-2</v>
      </c>
      <c r="P35" s="53">
        <f t="shared" si="9"/>
        <v>3.6630632887772428E-2</v>
      </c>
      <c r="Q35" s="53">
        <f t="shared" si="9"/>
        <v>3.3234706183104111E-2</v>
      </c>
      <c r="R35" s="53">
        <f t="shared" si="9"/>
        <v>1.3838119405823262E-2</v>
      </c>
      <c r="S35" s="53">
        <f t="shared" si="9"/>
        <v>2.2478173079864681E-2</v>
      </c>
      <c r="T35" s="53">
        <f t="shared" si="9"/>
        <v>2.3389746887475464E-2</v>
      </c>
      <c r="U35" s="53">
        <f t="shared" si="9"/>
        <v>2.881443041232748E-2</v>
      </c>
      <c r="V35" s="53">
        <f t="shared" si="9"/>
        <v>1.6778422697515758E-2</v>
      </c>
      <c r="W35" s="53">
        <f t="shared" si="9"/>
        <v>2.6825506144523559E-2</v>
      </c>
      <c r="X35" s="53">
        <f t="shared" si="9"/>
        <v>3.1984328597938615E-2</v>
      </c>
      <c r="Y35" s="53">
        <f t="shared" si="9"/>
        <v>3.7308752243335998E-2</v>
      </c>
      <c r="Z35" s="53">
        <f t="shared" si="9"/>
        <v>3.7342457459401117E-2</v>
      </c>
      <c r="AA35" s="53">
        <f t="shared" ref="AA35:AC35" si="23">AA15/AA$25*100</f>
        <v>5.3894101010059793E-2</v>
      </c>
      <c r="AB35" s="53">
        <f t="shared" si="23"/>
        <v>6.2394649708317866E-2</v>
      </c>
      <c r="AC35" s="53">
        <f t="shared" si="23"/>
        <v>3.9066826980935505E-2</v>
      </c>
      <c r="AD35" s="86"/>
      <c r="AE35" s="86"/>
      <c r="AF35" s="86"/>
      <c r="AG35" s="86"/>
      <c r="AH35" s="86"/>
      <c r="AI35" s="86"/>
    </row>
    <row r="36" spans="1:35" ht="12.75" customHeight="1" x14ac:dyDescent="0.2">
      <c r="B36" s="42" t="s">
        <v>995</v>
      </c>
      <c r="C36" s="53">
        <f t="shared" ref="C36:I36" si="24">C16/C$25*100</f>
        <v>0</v>
      </c>
      <c r="D36" s="53">
        <f t="shared" si="24"/>
        <v>3.6723130114621301E-5</v>
      </c>
      <c r="E36" s="53">
        <f t="shared" si="24"/>
        <v>1.0892400788444965E-3</v>
      </c>
      <c r="F36" s="53">
        <f t="shared" si="24"/>
        <v>7.7524981563717823E-4</v>
      </c>
      <c r="G36" s="53">
        <f t="shared" si="24"/>
        <v>6.1771396244970876E-3</v>
      </c>
      <c r="H36" s="53">
        <f t="shared" si="24"/>
        <v>2.2586574344798022E-3</v>
      </c>
      <c r="I36" s="53">
        <f t="shared" si="24"/>
        <v>9.8676930025481651E-3</v>
      </c>
      <c r="J36" s="53">
        <f t="shared" si="9"/>
        <v>1.1021438141480251E-2</v>
      </c>
      <c r="K36" s="53">
        <f t="shared" si="10"/>
        <v>6.2031988561862313E-3</v>
      </c>
      <c r="L36" s="53">
        <f t="shared" si="9"/>
        <v>6.5850489504521497E-3</v>
      </c>
      <c r="M36" s="53">
        <f t="shared" si="9"/>
        <v>6.2306371330488868E-3</v>
      </c>
      <c r="N36" s="53">
        <f t="shared" si="9"/>
        <v>4.2738823032439947E-3</v>
      </c>
      <c r="O36" s="53">
        <f t="shared" si="9"/>
        <v>7.2779712088640522E-3</v>
      </c>
      <c r="P36" s="53">
        <f t="shared" si="9"/>
        <v>2.5579545958431768E-3</v>
      </c>
      <c r="Q36" s="53">
        <f t="shared" si="9"/>
        <v>2.2764184092008604E-3</v>
      </c>
      <c r="R36" s="53">
        <f t="shared" si="9"/>
        <v>9.4031382501499061E-3</v>
      </c>
      <c r="S36" s="53">
        <f t="shared" si="9"/>
        <v>1.3544458035431202E-2</v>
      </c>
      <c r="T36" s="53">
        <f t="shared" si="9"/>
        <v>1.446829872694203E-2</v>
      </c>
      <c r="U36" s="53">
        <f t="shared" si="9"/>
        <v>1.0793546639158904E-2</v>
      </c>
      <c r="V36" s="53">
        <f t="shared" si="9"/>
        <v>1.6147251202766152E-2</v>
      </c>
      <c r="W36" s="53">
        <f t="shared" si="9"/>
        <v>1.6466770738109465E-2</v>
      </c>
      <c r="X36" s="53">
        <f t="shared" si="9"/>
        <v>2.652145984703121E-2</v>
      </c>
      <c r="Y36" s="53">
        <f t="shared" si="9"/>
        <v>2.1057371925287227E-2</v>
      </c>
      <c r="Z36" s="53">
        <f t="shared" si="9"/>
        <v>1.6471858882673614E-2</v>
      </c>
      <c r="AA36" s="53">
        <f t="shared" ref="AA36:AC36" si="25">AA16/AA$25*100</f>
        <v>3.1981978586478631E-2</v>
      </c>
      <c r="AB36" s="53">
        <f t="shared" si="25"/>
        <v>4.0103190942714521E-2</v>
      </c>
      <c r="AC36" s="53">
        <f t="shared" si="25"/>
        <v>1.5332325968786352E-2</v>
      </c>
      <c r="AD36" s="86"/>
      <c r="AE36" s="86"/>
      <c r="AF36" s="86"/>
      <c r="AG36" s="86"/>
      <c r="AH36" s="86"/>
      <c r="AI36" s="86"/>
    </row>
    <row r="37" spans="1:35" ht="12.75" customHeight="1" x14ac:dyDescent="0.2">
      <c r="B37" s="42" t="s">
        <v>1002</v>
      </c>
      <c r="C37" s="53">
        <f t="shared" ref="C37:I37" si="26">C17/C$25*100</f>
        <v>8.4048238091724056E-2</v>
      </c>
      <c r="D37" s="53">
        <f t="shared" si="26"/>
        <v>5.0901710313095899E-2</v>
      </c>
      <c r="E37" s="53">
        <f t="shared" si="26"/>
        <v>7.7406190394105609E-2</v>
      </c>
      <c r="F37" s="53">
        <f t="shared" si="26"/>
        <v>6.0560125729723635E-2</v>
      </c>
      <c r="G37" s="53">
        <f t="shared" si="26"/>
        <v>4.6880846156039872E-2</v>
      </c>
      <c r="H37" s="53">
        <f t="shared" si="26"/>
        <v>4.4776853753545891E-2</v>
      </c>
      <c r="I37" s="53">
        <f t="shared" si="26"/>
        <v>5.6421307353364709E-2</v>
      </c>
      <c r="J37" s="53">
        <f t="shared" si="9"/>
        <v>3.4339047870789001E-2</v>
      </c>
      <c r="K37" s="53">
        <f t="shared" si="10"/>
        <v>1.9474519434880634E-2</v>
      </c>
      <c r="L37" s="53">
        <f t="shared" si="9"/>
        <v>4.5090503089470775E-2</v>
      </c>
      <c r="M37" s="53">
        <f t="shared" si="9"/>
        <v>2.5332040547262177E-2</v>
      </c>
      <c r="N37" s="53">
        <f t="shared" si="9"/>
        <v>5.0622558345041063E-2</v>
      </c>
      <c r="O37" s="53">
        <f t="shared" si="9"/>
        <v>0.46721535160028532</v>
      </c>
      <c r="P37" s="53">
        <f t="shared" si="9"/>
        <v>0.12006242135852857</v>
      </c>
      <c r="Q37" s="53">
        <f t="shared" si="9"/>
        <v>6.5067798585100214E-2</v>
      </c>
      <c r="R37" s="53">
        <f t="shared" si="9"/>
        <v>3.9208397671476394E-2</v>
      </c>
      <c r="S37" s="53">
        <f t="shared" si="9"/>
        <v>3.6223839574222566E-2</v>
      </c>
      <c r="T37" s="53">
        <f t="shared" si="9"/>
        <v>4.5537759622693658E-2</v>
      </c>
      <c r="U37" s="53">
        <f t="shared" si="9"/>
        <v>3.7850201729814181E-2</v>
      </c>
      <c r="V37" s="53">
        <f t="shared" si="9"/>
        <v>2.5106483590586662E-2</v>
      </c>
      <c r="W37" s="53">
        <f t="shared" si="9"/>
        <v>3.6201564049526208E-2</v>
      </c>
      <c r="X37" s="53">
        <f t="shared" si="9"/>
        <v>3.1030024915016632E-2</v>
      </c>
      <c r="Y37" s="53">
        <f t="shared" si="9"/>
        <v>2.9429785497790066E-2</v>
      </c>
      <c r="Z37" s="53">
        <f t="shared" si="9"/>
        <v>3.3841138227697812E-2</v>
      </c>
      <c r="AA37" s="53">
        <f t="shared" ref="AA37:AC37" si="27">AA17/AA$25*100</f>
        <v>3.6963470821905806E-2</v>
      </c>
      <c r="AB37" s="53">
        <f t="shared" si="27"/>
        <v>4.4345108269090973E-2</v>
      </c>
      <c r="AC37" s="53">
        <f t="shared" si="27"/>
        <v>5.4602970281185645E-2</v>
      </c>
      <c r="AD37" s="86"/>
      <c r="AE37" s="86"/>
      <c r="AF37" s="86"/>
      <c r="AG37" s="86"/>
      <c r="AH37" s="86"/>
      <c r="AI37" s="86"/>
    </row>
    <row r="38" spans="1:35" ht="12.75" customHeight="1" x14ac:dyDescent="0.2">
      <c r="B38" s="42" t="s">
        <v>1000</v>
      </c>
      <c r="C38" s="53">
        <f t="shared" ref="C38:I38" si="28">C18/C$25*100</f>
        <v>0.25040032208857838</v>
      </c>
      <c r="D38" s="53">
        <f t="shared" si="28"/>
        <v>0.18333806043257006</v>
      </c>
      <c r="E38" s="53">
        <f t="shared" si="28"/>
        <v>0.27083233773954857</v>
      </c>
      <c r="F38" s="53">
        <f t="shared" si="28"/>
        <v>0.32327957386073958</v>
      </c>
      <c r="G38" s="53">
        <f t="shared" si="28"/>
        <v>0.2703665892124052</v>
      </c>
      <c r="H38" s="53">
        <f t="shared" si="28"/>
        <v>0.31037344457003752</v>
      </c>
      <c r="I38" s="53">
        <f t="shared" si="28"/>
        <v>0.42392269275093042</v>
      </c>
      <c r="J38" s="53">
        <f t="shared" si="9"/>
        <v>0.27360356538482261</v>
      </c>
      <c r="K38" s="53">
        <f t="shared" si="10"/>
        <v>0.1729230425335313</v>
      </c>
      <c r="L38" s="53">
        <f t="shared" si="9"/>
        <v>0.30039114795066368</v>
      </c>
      <c r="M38" s="53">
        <f t="shared" si="9"/>
        <v>0.31933223858156384</v>
      </c>
      <c r="N38" s="53">
        <f t="shared" si="9"/>
        <v>0.44504713046421668</v>
      </c>
      <c r="O38" s="53">
        <f t="shared" si="9"/>
        <v>0.84661917174717105</v>
      </c>
      <c r="P38" s="53">
        <f t="shared" si="9"/>
        <v>0.39748752562875067</v>
      </c>
      <c r="Q38" s="53">
        <f t="shared" si="9"/>
        <v>0.33038707259666872</v>
      </c>
      <c r="R38" s="53">
        <f t="shared" si="9"/>
        <v>0.29489317978834023</v>
      </c>
      <c r="S38" s="53">
        <f t="shared" si="9"/>
        <v>0.28183627106755288</v>
      </c>
      <c r="T38" s="53">
        <f t="shared" si="9"/>
        <v>0.33571839269803672</v>
      </c>
      <c r="U38" s="53">
        <f t="shared" si="9"/>
        <v>0.35403367574902295</v>
      </c>
      <c r="V38" s="53">
        <f t="shared" si="9"/>
        <v>0.342115275705899</v>
      </c>
      <c r="W38" s="53">
        <f t="shared" si="9"/>
        <v>0.43027778931127608</v>
      </c>
      <c r="X38" s="53">
        <f t="shared" si="9"/>
        <v>0.43198827468427681</v>
      </c>
      <c r="Y38" s="53">
        <f t="shared" si="9"/>
        <v>0.42632836402948671</v>
      </c>
      <c r="Z38" s="53">
        <f t="shared" si="9"/>
        <v>0.52299926401628494</v>
      </c>
      <c r="AA38" s="53">
        <f t="shared" ref="AA38:AC38" si="29">AA18/AA$25*100</f>
        <v>0.61236396840805807</v>
      </c>
      <c r="AB38" s="53">
        <f t="shared" si="29"/>
        <v>0.556724142037199</v>
      </c>
      <c r="AC38" s="53">
        <f t="shared" si="29"/>
        <v>0.40712322735752554</v>
      </c>
      <c r="AD38" s="86"/>
      <c r="AE38" s="86"/>
      <c r="AF38" s="86"/>
      <c r="AG38" s="86"/>
      <c r="AH38" s="86"/>
      <c r="AI38" s="86"/>
    </row>
    <row r="39" spans="1:35" ht="12.75" customHeight="1" x14ac:dyDescent="0.2">
      <c r="B39" s="42" t="s">
        <v>1001</v>
      </c>
      <c r="C39" s="53">
        <f t="shared" ref="C39:I39" si="30">C19/C$25*100</f>
        <v>0.80970068296832542</v>
      </c>
      <c r="D39" s="53">
        <f t="shared" si="30"/>
        <v>0.67127179027151329</v>
      </c>
      <c r="E39" s="53">
        <f t="shared" si="30"/>
        <v>0.80592202927426171</v>
      </c>
      <c r="F39" s="53">
        <f t="shared" si="30"/>
        <v>1.1824703647661057</v>
      </c>
      <c r="G39" s="53">
        <f t="shared" si="30"/>
        <v>1.6017140897593443</v>
      </c>
      <c r="H39" s="53">
        <f t="shared" si="30"/>
        <v>1.612105429751385</v>
      </c>
      <c r="I39" s="53">
        <f t="shared" si="30"/>
        <v>1.5920873380967739</v>
      </c>
      <c r="J39" s="53">
        <f t="shared" si="9"/>
        <v>1.5934057018682575</v>
      </c>
      <c r="K39" s="53">
        <f t="shared" si="10"/>
        <v>1.1633150460752939</v>
      </c>
      <c r="L39" s="53">
        <f t="shared" si="9"/>
        <v>2.7130681855677707</v>
      </c>
      <c r="M39" s="53">
        <f t="shared" si="9"/>
        <v>2.9491207937288881</v>
      </c>
      <c r="N39" s="53">
        <f t="shared" si="9"/>
        <v>4.7779899539144504</v>
      </c>
      <c r="O39" s="53">
        <f t="shared" si="9"/>
        <v>7.6154600976301996</v>
      </c>
      <c r="P39" s="53">
        <f t="shared" si="9"/>
        <v>4.3460685086334978</v>
      </c>
      <c r="Q39" s="53">
        <f t="shared" si="9"/>
        <v>4.5739898186880472</v>
      </c>
      <c r="R39" s="53">
        <f t="shared" si="9"/>
        <v>3.9465041960397969</v>
      </c>
      <c r="S39" s="53">
        <f t="shared" si="9"/>
        <v>5.2997299126269048</v>
      </c>
      <c r="T39" s="53">
        <f t="shared" si="9"/>
        <v>5.4373495288142459</v>
      </c>
      <c r="U39" s="53">
        <f t="shared" si="9"/>
        <v>5.6634307166245588</v>
      </c>
      <c r="V39" s="53">
        <f t="shared" si="9"/>
        <v>6.2021525099808406</v>
      </c>
      <c r="W39" s="53">
        <f t="shared" si="9"/>
        <v>6.0270249850544664</v>
      </c>
      <c r="X39" s="53">
        <f t="shared" si="9"/>
        <v>6.6197946658968334</v>
      </c>
      <c r="Y39" s="53">
        <f t="shared" si="9"/>
        <v>7.1744385865715703</v>
      </c>
      <c r="Z39" s="53">
        <f t="shared" si="9"/>
        <v>7.1300408188982827</v>
      </c>
      <c r="AA39" s="53">
        <f t="shared" ref="AA39:AC39" si="31">AA19/AA$25*100</f>
        <v>7.6565926396381716</v>
      </c>
      <c r="AB39" s="53">
        <f t="shared" si="31"/>
        <v>8.3498250326601653</v>
      </c>
      <c r="AC39" s="53">
        <f t="shared" si="31"/>
        <v>5.4924375423112712</v>
      </c>
      <c r="AD39" s="86"/>
      <c r="AE39" s="86"/>
      <c r="AF39" s="86"/>
      <c r="AG39" s="86"/>
      <c r="AH39" s="86"/>
      <c r="AI39" s="86"/>
    </row>
    <row r="40" spans="1:35" ht="12.75" customHeight="1" x14ac:dyDescent="0.2">
      <c r="A40" s="86">
        <v>3</v>
      </c>
      <c r="B40" s="42" t="s">
        <v>48</v>
      </c>
      <c r="C40" s="53">
        <f t="shared" ref="C40:I40" si="32">C20/C$25*100</f>
        <v>7.7289694878048394</v>
      </c>
      <c r="D40" s="53">
        <f t="shared" si="32"/>
        <v>11.107204928885693</v>
      </c>
      <c r="E40" s="53">
        <f t="shared" si="32"/>
        <v>11.470911748703498</v>
      </c>
      <c r="F40" s="53">
        <f t="shared" si="32"/>
        <v>10.217544767031935</v>
      </c>
      <c r="G40" s="53">
        <f t="shared" si="32"/>
        <v>12.78226341797323</v>
      </c>
      <c r="H40" s="53">
        <f t="shared" si="32"/>
        <v>9.772802688359123</v>
      </c>
      <c r="I40" s="53">
        <f t="shared" si="32"/>
        <v>8.9336075019829941</v>
      </c>
      <c r="J40" s="53">
        <f t="shared" si="9"/>
        <v>8.2063444050743062</v>
      </c>
      <c r="K40" s="53">
        <f t="shared" si="10"/>
        <v>8.5506410389255265</v>
      </c>
      <c r="L40" s="53">
        <f t="shared" si="9"/>
        <v>6.2521739760305231</v>
      </c>
      <c r="M40" s="53">
        <f t="shared" si="9"/>
        <v>7.1625380691639204</v>
      </c>
      <c r="N40" s="53">
        <f t="shared" si="9"/>
        <v>8.6317650932104222</v>
      </c>
      <c r="O40" s="53">
        <f t="shared" si="9"/>
        <v>8.4713055819635343</v>
      </c>
      <c r="P40" s="53">
        <f t="shared" si="9"/>
        <v>7.7950309834838558</v>
      </c>
      <c r="Q40" s="53">
        <f t="shared" si="9"/>
        <v>8.2737812705075182</v>
      </c>
      <c r="R40" s="53">
        <f t="shared" si="9"/>
        <v>6.1734894897488255</v>
      </c>
      <c r="S40" s="53">
        <f t="shared" si="9"/>
        <v>8.326040236673407</v>
      </c>
      <c r="T40" s="53">
        <f t="shared" si="9"/>
        <v>6.7335012554944713</v>
      </c>
      <c r="U40" s="53">
        <f t="shared" si="9"/>
        <v>6.7748400118544039</v>
      </c>
      <c r="V40" s="53">
        <f t="shared" si="9"/>
        <v>6.8541321128693822</v>
      </c>
      <c r="W40" s="53">
        <f t="shared" si="9"/>
        <v>7.1052536730808429</v>
      </c>
      <c r="X40" s="53">
        <f t="shared" si="9"/>
        <v>6.6566829163528727</v>
      </c>
      <c r="Y40" s="53">
        <f t="shared" si="9"/>
        <v>5.7868711317513846</v>
      </c>
      <c r="Z40" s="53">
        <f t="shared" si="9"/>
        <v>4.9847620032899629</v>
      </c>
      <c r="AA40" s="53">
        <f t="shared" ref="AA40:AC40" si="33">AA20/AA$25*100</f>
        <v>4.9654935077496241</v>
      </c>
      <c r="AB40" s="53">
        <f t="shared" si="33"/>
        <v>5.2995569131653948</v>
      </c>
      <c r="AC40" s="53">
        <f t="shared" si="33"/>
        <v>6.9782121756498245</v>
      </c>
      <c r="AD40" s="86"/>
      <c r="AE40" s="86"/>
      <c r="AF40" s="86"/>
      <c r="AG40" s="86"/>
      <c r="AH40" s="86"/>
      <c r="AI40" s="86"/>
    </row>
    <row r="41" spans="1:35" ht="12.75" customHeight="1" x14ac:dyDescent="0.2">
      <c r="A41" s="86">
        <v>4</v>
      </c>
      <c r="B41" s="42" t="s">
        <v>41</v>
      </c>
      <c r="C41" s="53">
        <f t="shared" ref="C41:I41" si="34">C21/C$25*100</f>
        <v>4.5405079081191264</v>
      </c>
      <c r="D41" s="53">
        <f t="shared" si="34"/>
        <v>3.0847845002114784</v>
      </c>
      <c r="E41" s="53">
        <f t="shared" si="34"/>
        <v>2.3142440027836888</v>
      </c>
      <c r="F41" s="53">
        <f t="shared" si="34"/>
        <v>3.6239425684502771</v>
      </c>
      <c r="G41" s="53">
        <f t="shared" si="34"/>
        <v>4.5881656955395238</v>
      </c>
      <c r="H41" s="53">
        <f t="shared" si="34"/>
        <v>6.3081501752580884</v>
      </c>
      <c r="I41" s="53">
        <f t="shared" si="34"/>
        <v>6.7683380432125908</v>
      </c>
      <c r="J41" s="53">
        <f t="shared" si="9"/>
        <v>6.7850723452735089</v>
      </c>
      <c r="K41" s="53">
        <f t="shared" si="10"/>
        <v>4.3865975095287082</v>
      </c>
      <c r="L41" s="53">
        <f t="shared" si="9"/>
        <v>7.8208207447329006</v>
      </c>
      <c r="M41" s="53">
        <f t="shared" si="9"/>
        <v>8.0477780815405495</v>
      </c>
      <c r="N41" s="53">
        <f t="shared" si="9"/>
        <v>6.4872685263131311</v>
      </c>
      <c r="O41" s="53">
        <f t="shared" si="9"/>
        <v>6.6193241252582915</v>
      </c>
      <c r="P41" s="53">
        <f t="shared" si="9"/>
        <v>5.3426742382520649</v>
      </c>
      <c r="Q41" s="53">
        <f t="shared" si="9"/>
        <v>6.3617065386068674</v>
      </c>
      <c r="R41" s="53">
        <f t="shared" si="9"/>
        <v>4.2254155912468487</v>
      </c>
      <c r="S41" s="53">
        <f t="shared" si="9"/>
        <v>5.7468160428605213</v>
      </c>
      <c r="T41" s="53">
        <f t="shared" si="9"/>
        <v>5.2434543815786592</v>
      </c>
      <c r="U41" s="53">
        <f t="shared" si="9"/>
        <v>5.4105693297129962</v>
      </c>
      <c r="V41" s="53">
        <f t="shared" si="9"/>
        <v>5.4041575288434931</v>
      </c>
      <c r="W41" s="53">
        <f t="shared" si="9"/>
        <v>5.4003946079188241</v>
      </c>
      <c r="X41" s="53">
        <f t="shared" si="9"/>
        <v>5.0615332079414159</v>
      </c>
      <c r="Y41" s="53">
        <f t="shared" si="9"/>
        <v>5.0505996429212132</v>
      </c>
      <c r="Z41" s="53">
        <f t="shared" si="9"/>
        <v>4.1850336222930657</v>
      </c>
      <c r="AA41" s="53">
        <f t="shared" ref="AA41:AC41" si="35">AA21/AA$25*100</f>
        <v>4.8827575611742873</v>
      </c>
      <c r="AB41" s="53">
        <f t="shared" si="35"/>
        <v>5.0728932568052549</v>
      </c>
      <c r="AC41" s="53">
        <f t="shared" si="35"/>
        <v>5.2489716367850194</v>
      </c>
      <c r="AD41" s="86"/>
      <c r="AE41" s="86"/>
      <c r="AF41" s="86"/>
      <c r="AG41" s="86"/>
      <c r="AH41" s="86"/>
      <c r="AI41" s="86"/>
    </row>
    <row r="42" spans="1:35" ht="12.75" customHeight="1" x14ac:dyDescent="0.2">
      <c r="A42" s="86">
        <v>5</v>
      </c>
      <c r="B42" s="42" t="s">
        <v>49</v>
      </c>
      <c r="C42" s="53">
        <f t="shared" ref="C42:I42" si="36">C22/C$25*100</f>
        <v>6.1054778229478988</v>
      </c>
      <c r="D42" s="53">
        <f t="shared" si="36"/>
        <v>4.5603651111132635</v>
      </c>
      <c r="E42" s="53">
        <f t="shared" si="36"/>
        <v>5.5453180234622641</v>
      </c>
      <c r="F42" s="53">
        <f t="shared" si="36"/>
        <v>5.531331658273495</v>
      </c>
      <c r="G42" s="53">
        <f t="shared" si="36"/>
        <v>6.7924376234523836</v>
      </c>
      <c r="H42" s="53">
        <f t="shared" si="36"/>
        <v>9.4153735306794388</v>
      </c>
      <c r="I42" s="53">
        <f t="shared" si="36"/>
        <v>8.0892368331048612</v>
      </c>
      <c r="J42" s="53">
        <f t="shared" si="9"/>
        <v>7.8212151659510925</v>
      </c>
      <c r="K42" s="53">
        <f t="shared" si="10"/>
        <v>5.4829578498600018</v>
      </c>
      <c r="L42" s="53">
        <f t="shared" si="9"/>
        <v>7.2477418519327044</v>
      </c>
      <c r="M42" s="53">
        <f t="shared" si="9"/>
        <v>8.2170319647777177</v>
      </c>
      <c r="N42" s="53">
        <f t="shared" si="9"/>
        <v>8.4672824587861122</v>
      </c>
      <c r="O42" s="53">
        <f t="shared" si="9"/>
        <v>8.3120436927355907</v>
      </c>
      <c r="P42" s="53">
        <f t="shared" si="9"/>
        <v>5.672384252699981</v>
      </c>
      <c r="Q42" s="53">
        <f t="shared" si="9"/>
        <v>4.7256537311360942</v>
      </c>
      <c r="R42" s="53">
        <f t="shared" si="9"/>
        <v>4.6422081935060531</v>
      </c>
      <c r="S42" s="53">
        <f t="shared" ref="J42:AC45" si="37">S22/S$25*100</f>
        <v>5.78633746686008</v>
      </c>
      <c r="T42" s="53">
        <f t="shared" si="37"/>
        <v>4.5337537913360375</v>
      </c>
      <c r="U42" s="53">
        <f t="shared" si="37"/>
        <v>5.0803860476736222</v>
      </c>
      <c r="V42" s="53">
        <f t="shared" si="37"/>
        <v>4.9812445143120661</v>
      </c>
      <c r="W42" s="53">
        <f t="shared" si="37"/>
        <v>4.4614746761271542</v>
      </c>
      <c r="X42" s="53">
        <f t="shared" si="37"/>
        <v>4.4651133165087833</v>
      </c>
      <c r="Y42" s="53">
        <f t="shared" si="37"/>
        <v>4.3407674425223233</v>
      </c>
      <c r="Z42" s="53">
        <f t="shared" si="37"/>
        <v>4.5622045492854824</v>
      </c>
      <c r="AA42" s="53">
        <f t="shared" si="37"/>
        <v>4.1280983852240913</v>
      </c>
      <c r="AB42" s="53">
        <f t="shared" si="37"/>
        <v>3.4928291570639156</v>
      </c>
      <c r="AC42" s="53">
        <f t="shared" si="37"/>
        <v>5.1719280379519708</v>
      </c>
      <c r="AD42" s="86"/>
      <c r="AE42" s="86"/>
      <c r="AF42" s="86"/>
      <c r="AG42" s="86"/>
      <c r="AH42" s="86"/>
      <c r="AI42" s="86"/>
    </row>
    <row r="43" spans="1:35" ht="12.75" customHeight="1" x14ac:dyDescent="0.2">
      <c r="B43" s="42" t="s">
        <v>19</v>
      </c>
      <c r="C43" s="53">
        <f t="shared" ref="C43:I43" si="38">C23/C$25*100</f>
        <v>68.629024851080018</v>
      </c>
      <c r="D43" s="53">
        <f t="shared" si="38"/>
        <v>64.798910323667485</v>
      </c>
      <c r="E43" s="53">
        <f t="shared" si="38"/>
        <v>66.415946309649513</v>
      </c>
      <c r="F43" s="53">
        <f t="shared" si="38"/>
        <v>66.319862778334425</v>
      </c>
      <c r="G43" s="53">
        <f t="shared" si="38"/>
        <v>64.398144587973377</v>
      </c>
      <c r="H43" s="53">
        <f t="shared" si="38"/>
        <v>63.031624274981304</v>
      </c>
      <c r="I43" s="53">
        <f t="shared" si="38"/>
        <v>68.308515425427373</v>
      </c>
      <c r="J43" s="53">
        <f t="shared" si="37"/>
        <v>68.124635523733119</v>
      </c>
      <c r="K43" s="53">
        <f t="shared" si="10"/>
        <v>64.565242664253901</v>
      </c>
      <c r="L43" s="53">
        <f t="shared" si="37"/>
        <v>69.656578743463839</v>
      </c>
      <c r="M43" s="53">
        <f t="shared" si="37"/>
        <v>66.956776534498658</v>
      </c>
      <c r="N43" s="53">
        <f t="shared" si="37"/>
        <v>64.52506658596613</v>
      </c>
      <c r="O43" s="53">
        <f t="shared" si="37"/>
        <v>62.162281558753243</v>
      </c>
      <c r="P43" s="53">
        <f t="shared" si="37"/>
        <v>50.32753785295332</v>
      </c>
      <c r="Q43" s="53">
        <f t="shared" si="37"/>
        <v>51.693013752985109</v>
      </c>
      <c r="R43" s="53">
        <f t="shared" si="37"/>
        <v>44.674826347000248</v>
      </c>
      <c r="S43" s="53">
        <f t="shared" si="37"/>
        <v>46.75588911651716</v>
      </c>
      <c r="T43" s="53">
        <f t="shared" si="37"/>
        <v>43.743283086866029</v>
      </c>
      <c r="U43" s="53">
        <f t="shared" si="37"/>
        <v>43.004115989795814</v>
      </c>
      <c r="V43" s="53">
        <f t="shared" si="37"/>
        <v>40.389898172869195</v>
      </c>
      <c r="W43" s="53">
        <f t="shared" si="37"/>
        <v>40.43380592914275</v>
      </c>
      <c r="X43" s="53">
        <f t="shared" si="37"/>
        <v>38.058441761768592</v>
      </c>
      <c r="Y43" s="53">
        <f t="shared" si="37"/>
        <v>35.684195960621715</v>
      </c>
      <c r="Z43" s="53">
        <f t="shared" si="37"/>
        <v>33.604899030278986</v>
      </c>
      <c r="AA43" s="53">
        <f t="shared" si="37"/>
        <v>31.192661388583602</v>
      </c>
      <c r="AB43" s="53">
        <f t="shared" si="37"/>
        <v>31.304246845678374</v>
      </c>
      <c r="AC43" s="53">
        <f t="shared" si="37"/>
        <v>45.137505471578315</v>
      </c>
      <c r="AD43" s="86"/>
      <c r="AE43" s="86"/>
      <c r="AF43" s="86"/>
      <c r="AG43" s="86"/>
      <c r="AH43" s="86"/>
      <c r="AI43" s="86"/>
    </row>
    <row r="44" spans="1:35" ht="12.75" customHeight="1" x14ac:dyDescent="0.2">
      <c r="B44" s="42" t="s">
        <v>20</v>
      </c>
      <c r="C44" s="53">
        <f t="shared" ref="C44:I44" si="39">C24/C$25*100</f>
        <v>31.370975148919982</v>
      </c>
      <c r="D44" s="53">
        <f t="shared" si="39"/>
        <v>35.201089676332522</v>
      </c>
      <c r="E44" s="53">
        <f t="shared" si="39"/>
        <v>33.584053690350487</v>
      </c>
      <c r="F44" s="53">
        <f t="shared" si="39"/>
        <v>33.680137221665575</v>
      </c>
      <c r="G44" s="53">
        <f t="shared" si="39"/>
        <v>35.601855412026616</v>
      </c>
      <c r="H44" s="53">
        <f t="shared" si="39"/>
        <v>36.968375725018696</v>
      </c>
      <c r="I44" s="53">
        <f t="shared" si="39"/>
        <v>31.691484574572627</v>
      </c>
      <c r="J44" s="53">
        <f t="shared" si="37"/>
        <v>31.875364476266888</v>
      </c>
      <c r="K44" s="53">
        <f t="shared" si="10"/>
        <v>35.434757335746106</v>
      </c>
      <c r="L44" s="53">
        <f t="shared" si="37"/>
        <v>30.343421256536168</v>
      </c>
      <c r="M44" s="53">
        <f t="shared" si="37"/>
        <v>33.043223465501335</v>
      </c>
      <c r="N44" s="53">
        <f t="shared" si="37"/>
        <v>35.474933414033863</v>
      </c>
      <c r="O44" s="53">
        <f t="shared" si="37"/>
        <v>37.837718441246764</v>
      </c>
      <c r="P44" s="53">
        <f t="shared" si="37"/>
        <v>49.67246214704668</v>
      </c>
      <c r="Q44" s="53">
        <f t="shared" si="37"/>
        <v>48.306986247014891</v>
      </c>
      <c r="R44" s="53">
        <f t="shared" si="37"/>
        <v>55.325173652999752</v>
      </c>
      <c r="S44" s="53">
        <f t="shared" si="37"/>
        <v>53.24411088348284</v>
      </c>
      <c r="T44" s="53">
        <f t="shared" si="37"/>
        <v>56.256716913133978</v>
      </c>
      <c r="U44" s="53">
        <f t="shared" si="37"/>
        <v>56.995884010204179</v>
      </c>
      <c r="V44" s="53">
        <f t="shared" si="37"/>
        <v>59.610101827130812</v>
      </c>
      <c r="W44" s="53">
        <f t="shared" si="37"/>
        <v>59.56619407085725</v>
      </c>
      <c r="X44" s="53">
        <f t="shared" si="37"/>
        <v>61.941558238231408</v>
      </c>
      <c r="Y44" s="53">
        <f t="shared" si="37"/>
        <v>64.315804039378293</v>
      </c>
      <c r="Z44" s="53">
        <f t="shared" si="37"/>
        <v>66.395100969721028</v>
      </c>
      <c r="AA44" s="53">
        <f t="shared" si="37"/>
        <v>68.807338611416398</v>
      </c>
      <c r="AB44" s="53">
        <f t="shared" si="37"/>
        <v>68.695753154321622</v>
      </c>
      <c r="AC44" s="53">
        <f t="shared" si="37"/>
        <v>54.862494528421699</v>
      </c>
      <c r="AD44" s="86"/>
      <c r="AE44" s="86"/>
      <c r="AF44" s="86"/>
      <c r="AG44" s="86"/>
      <c r="AH44" s="86"/>
      <c r="AI44" s="86"/>
    </row>
    <row r="45" spans="1:35" ht="12.75" customHeight="1" x14ac:dyDescent="0.2">
      <c r="B45" s="42" t="s">
        <v>11</v>
      </c>
      <c r="C45" s="53">
        <f t="shared" ref="C45:I45" si="40">C25/C$25*100</f>
        <v>100</v>
      </c>
      <c r="D45" s="53">
        <f t="shared" si="40"/>
        <v>100</v>
      </c>
      <c r="E45" s="53">
        <f t="shared" si="40"/>
        <v>100</v>
      </c>
      <c r="F45" s="53">
        <f t="shared" si="40"/>
        <v>100</v>
      </c>
      <c r="G45" s="53">
        <f t="shared" si="40"/>
        <v>100</v>
      </c>
      <c r="H45" s="53">
        <f t="shared" si="40"/>
        <v>100</v>
      </c>
      <c r="I45" s="53">
        <f t="shared" si="40"/>
        <v>100</v>
      </c>
      <c r="J45" s="53">
        <f t="shared" si="37"/>
        <v>100</v>
      </c>
      <c r="K45" s="53">
        <f t="shared" si="10"/>
        <v>100</v>
      </c>
      <c r="L45" s="53">
        <f t="shared" si="37"/>
        <v>100</v>
      </c>
      <c r="M45" s="53">
        <f t="shared" si="37"/>
        <v>100</v>
      </c>
      <c r="N45" s="53">
        <f t="shared" si="37"/>
        <v>100</v>
      </c>
      <c r="O45" s="53">
        <f t="shared" si="37"/>
        <v>100</v>
      </c>
      <c r="P45" s="53">
        <f t="shared" si="37"/>
        <v>100</v>
      </c>
      <c r="Q45" s="53">
        <f t="shared" si="37"/>
        <v>100</v>
      </c>
      <c r="R45" s="53">
        <f t="shared" si="37"/>
        <v>100</v>
      </c>
      <c r="S45" s="53">
        <f t="shared" si="37"/>
        <v>100</v>
      </c>
      <c r="T45" s="53">
        <f t="shared" si="37"/>
        <v>100</v>
      </c>
      <c r="U45" s="53">
        <f t="shared" si="37"/>
        <v>100</v>
      </c>
      <c r="V45" s="53">
        <f t="shared" si="37"/>
        <v>100</v>
      </c>
      <c r="W45" s="53">
        <f t="shared" si="37"/>
        <v>100</v>
      </c>
      <c r="X45" s="53">
        <f t="shared" si="37"/>
        <v>100</v>
      </c>
      <c r="Y45" s="53">
        <f t="shared" si="37"/>
        <v>100</v>
      </c>
      <c r="Z45" s="53">
        <f t="shared" si="37"/>
        <v>100</v>
      </c>
      <c r="AA45" s="53">
        <f t="shared" si="37"/>
        <v>100</v>
      </c>
      <c r="AB45" s="53">
        <f t="shared" si="37"/>
        <v>100</v>
      </c>
      <c r="AC45" s="53">
        <f t="shared" si="37"/>
        <v>100</v>
      </c>
      <c r="AD45" s="86"/>
      <c r="AE45" s="86"/>
      <c r="AF45" s="86"/>
      <c r="AG45" s="86"/>
      <c r="AH45" s="86"/>
      <c r="AI45" s="86"/>
    </row>
    <row r="46" spans="1:35" ht="12.75" customHeight="1" x14ac:dyDescent="0.2">
      <c r="B46" s="42"/>
      <c r="C46" s="272"/>
      <c r="D46" s="272"/>
      <c r="E46" s="272"/>
      <c r="F46" s="272"/>
      <c r="G46" s="272"/>
      <c r="H46" s="272"/>
      <c r="I46" s="272"/>
      <c r="J46" s="272"/>
      <c r="K46" s="272"/>
      <c r="L46" s="272"/>
      <c r="M46" s="272"/>
      <c r="N46" s="272"/>
      <c r="O46" s="272"/>
      <c r="P46" s="272"/>
      <c r="Q46" s="272"/>
      <c r="R46" s="272"/>
      <c r="S46" s="272"/>
      <c r="T46" s="272"/>
      <c r="U46" s="272"/>
      <c r="V46" s="272"/>
      <c r="W46" s="272"/>
      <c r="X46" s="272"/>
      <c r="Y46" s="272"/>
      <c r="Z46" s="272"/>
      <c r="AA46" s="272"/>
      <c r="AB46" s="272"/>
      <c r="AC46" s="272"/>
      <c r="AD46" s="86"/>
      <c r="AE46" s="86"/>
      <c r="AF46" s="86"/>
      <c r="AG46" s="86"/>
      <c r="AH46" s="86"/>
      <c r="AI46" s="86"/>
    </row>
    <row r="47" spans="1:35" ht="12.75" customHeight="1" x14ac:dyDescent="0.2">
      <c r="B47" s="42"/>
      <c r="C47" s="269" t="s">
        <v>16</v>
      </c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269"/>
      <c r="T47" s="269"/>
      <c r="U47" s="269"/>
      <c r="V47" s="269"/>
      <c r="W47" s="269"/>
      <c r="X47" s="269"/>
      <c r="Y47" s="269"/>
      <c r="Z47" s="269"/>
      <c r="AA47" s="269"/>
      <c r="AB47" s="269"/>
      <c r="AC47" s="269"/>
      <c r="AD47" s="86"/>
      <c r="AE47" s="86"/>
      <c r="AF47" s="86"/>
      <c r="AG47" s="86"/>
      <c r="AH47" s="86"/>
      <c r="AI47" s="86"/>
    </row>
    <row r="48" spans="1:35" ht="12.75" customHeight="1" x14ac:dyDescent="0.2">
      <c r="B48" s="42"/>
      <c r="C48" s="54"/>
      <c r="D48" s="54"/>
      <c r="E48" s="54"/>
      <c r="F48" s="54"/>
      <c r="G48" s="54"/>
      <c r="H48" s="55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86"/>
      <c r="AE48" s="86"/>
      <c r="AF48" s="86"/>
      <c r="AG48" s="86"/>
      <c r="AH48" s="86"/>
      <c r="AI48" s="86"/>
    </row>
    <row r="49" spans="1:35" ht="12.75" customHeight="1" x14ac:dyDescent="0.2">
      <c r="A49" s="86">
        <v>1</v>
      </c>
      <c r="B49" s="42" t="s">
        <v>39</v>
      </c>
      <c r="C49" s="54" t="s">
        <v>12</v>
      </c>
      <c r="D49" s="56">
        <f t="shared" ref="D49" si="41">IF(C9=0,"--",((D9/C9)*100-100))</f>
        <v>154.15150475776201</v>
      </c>
      <c r="E49" s="56">
        <f t="shared" ref="E49" si="42">IF(D9=0,"--",((E9/D9)*100-100))</f>
        <v>20.070856757652678</v>
      </c>
      <c r="F49" s="56">
        <f t="shared" ref="F49" si="43">IF(E9=0,"--",((F9/E9)*100-100))</f>
        <v>-14.60429437310988</v>
      </c>
      <c r="G49" s="56">
        <f t="shared" ref="G49" si="44">IF(F9=0,"--",((G9/F9)*100-100))</f>
        <v>72.472401454123002</v>
      </c>
      <c r="H49" s="56">
        <f t="shared" ref="H49" si="45">IF(G9=0,"--",((H9/G9)*100-100))</f>
        <v>-71.195128026025458</v>
      </c>
      <c r="I49" s="56">
        <f t="shared" ref="I49" si="46">IF(H9=0,"--",((I9/H9)*100-100))</f>
        <v>-47.434266041466977</v>
      </c>
      <c r="J49" s="56">
        <f t="shared" ref="J49:M49" si="47">IF(I9=0,"--",((J9/I9)*100-100))</f>
        <v>20.772542774119415</v>
      </c>
      <c r="K49" s="56">
        <f t="shared" si="47"/>
        <v>623.03834945191056</v>
      </c>
      <c r="L49" s="56">
        <f t="shared" si="47"/>
        <v>-72.468947821949072</v>
      </c>
      <c r="M49" s="56">
        <f t="shared" si="47"/>
        <v>163.3892928431622</v>
      </c>
      <c r="N49" s="56">
        <f t="shared" ref="N49:AA49" si="48">IF(M9=0,"--",((N9/M9)*100-100))</f>
        <v>43.831695060556541</v>
      </c>
      <c r="O49" s="56">
        <f t="shared" si="48"/>
        <v>31.432395062101648</v>
      </c>
      <c r="P49" s="56">
        <f t="shared" si="48"/>
        <v>386.16683131262437</v>
      </c>
      <c r="Q49" s="56">
        <f t="shared" si="48"/>
        <v>-29.773373218406732</v>
      </c>
      <c r="R49" s="56">
        <f t="shared" si="48"/>
        <v>37.381710969370545</v>
      </c>
      <c r="S49" s="56">
        <f t="shared" si="48"/>
        <v>59.549144430817279</v>
      </c>
      <c r="T49" s="56">
        <f t="shared" si="48"/>
        <v>0.70161839129076498</v>
      </c>
      <c r="U49" s="56">
        <f t="shared" si="48"/>
        <v>-9.9501088747399109</v>
      </c>
      <c r="V49" s="56">
        <f t="shared" si="48"/>
        <v>10.475751972757251</v>
      </c>
      <c r="W49" s="56">
        <f t="shared" si="48"/>
        <v>3.9820814536667797</v>
      </c>
      <c r="X49" s="56">
        <f t="shared" si="48"/>
        <v>-5.1417099761702616</v>
      </c>
      <c r="Y49" s="56">
        <f t="shared" si="48"/>
        <v>5.9278027653323306</v>
      </c>
      <c r="Z49" s="56">
        <f t="shared" si="48"/>
        <v>22.973593805301348</v>
      </c>
      <c r="AA49" s="56">
        <f t="shared" si="48"/>
        <v>-39.572404251787518</v>
      </c>
      <c r="AB49" s="56">
        <f>IF(AA9=0,"--",((AB9/AA9)*100-100))</f>
        <v>-10.477466133951324</v>
      </c>
      <c r="AC49" s="56">
        <f>IFERROR(POWER(AB9/C9,1/26)*100-100,"--")</f>
        <v>15.507681768469396</v>
      </c>
      <c r="AD49" s="86"/>
      <c r="AE49" s="86"/>
      <c r="AF49" s="86"/>
      <c r="AG49" s="86"/>
      <c r="AH49" s="86"/>
      <c r="AI49" s="86"/>
    </row>
    <row r="50" spans="1:35" ht="12.75" customHeight="1" x14ac:dyDescent="0.2">
      <c r="A50" s="86">
        <v>2</v>
      </c>
      <c r="B50" s="42" t="s">
        <v>29</v>
      </c>
      <c r="C50" s="54" t="s">
        <v>12</v>
      </c>
      <c r="D50" s="56">
        <f t="shared" ref="D50:D65" si="49">IF(C10=0,"--",((D10/C10)*100-100))</f>
        <v>16.840120826986322</v>
      </c>
      <c r="E50" s="56">
        <f t="shared" ref="E50:E65" si="50">IF(D10=0,"--",((E10/D10)*100-100))</f>
        <v>21.082999928523577</v>
      </c>
      <c r="F50" s="56">
        <f t="shared" ref="F50:F65" si="51">IF(E10=0,"--",((F10/E10)*100-100))</f>
        <v>-16.059356921472343</v>
      </c>
      <c r="G50" s="56">
        <f t="shared" ref="G50:G65" si="52">IF(F10=0,"--",((G10/F10)*100-100))</f>
        <v>-3.158896781259898</v>
      </c>
      <c r="H50" s="56">
        <f t="shared" ref="H50:H65" si="53">IF(G10=0,"--",((H10/G10)*100-100))</f>
        <v>-13.031706308542383</v>
      </c>
      <c r="I50" s="56">
        <f t="shared" ref="I50:I65" si="54">IF(H10=0,"--",((I10/H10)*100-100))</f>
        <v>5.1867261807580149</v>
      </c>
      <c r="J50" s="56">
        <f t="shared" ref="J50:J65" si="55">IF(I10=0,"--",((J10/I10)*100-100))</f>
        <v>19.10398594335976</v>
      </c>
      <c r="K50" s="56">
        <f t="shared" ref="K50:M50" si="56">IF(J10=0,"--",((K10/J10)*100-100))</f>
        <v>55.425833950796914</v>
      </c>
      <c r="L50" s="56">
        <f t="shared" si="56"/>
        <v>-12.309438162208579</v>
      </c>
      <c r="M50" s="56">
        <f t="shared" si="56"/>
        <v>2.7575978646926984</v>
      </c>
      <c r="N50" s="56">
        <f t="shared" ref="N50:Z65" si="57">IF(M10=0,"--",((N10/M10)*100-100))</f>
        <v>9.2969046580256816</v>
      </c>
      <c r="O50" s="56">
        <f t="shared" si="57"/>
        <v>0.91949299850868726</v>
      </c>
      <c r="P50" s="56">
        <f t="shared" si="57"/>
        <v>22.479961715909624</v>
      </c>
      <c r="Q50" s="56">
        <f t="shared" si="57"/>
        <v>-13.520375909026455</v>
      </c>
      <c r="R50" s="56">
        <f t="shared" si="57"/>
        <v>52.154730596841688</v>
      </c>
      <c r="S50" s="56">
        <f t="shared" si="57"/>
        <v>-18.588708092858923</v>
      </c>
      <c r="T50" s="56">
        <f t="shared" si="57"/>
        <v>-7.1392560600559563</v>
      </c>
      <c r="U50" s="56">
        <f t="shared" si="57"/>
        <v>-1.547772897713898</v>
      </c>
      <c r="V50" s="56">
        <f t="shared" si="57"/>
        <v>-23.517350017409981</v>
      </c>
      <c r="W50" s="56">
        <f t="shared" si="57"/>
        <v>-11.179919376269083</v>
      </c>
      <c r="X50" s="56">
        <f t="shared" si="57"/>
        <v>-18.560133827492592</v>
      </c>
      <c r="Y50" s="56">
        <f t="shared" si="57"/>
        <v>-14.519241181082094</v>
      </c>
      <c r="Z50" s="56">
        <f t="shared" si="57"/>
        <v>1.9410246947571892</v>
      </c>
      <c r="AA50" s="56">
        <f t="shared" ref="AA50:AA65" si="58">IF(Z10=0,"--",((AA10/Z10)*100-100))</f>
        <v>-16.588759899603573</v>
      </c>
      <c r="AB50" s="56">
        <f t="shared" ref="AB50:AB65" si="59">IF(AA10=0,"--",((AB10/AA10)*100-100))</f>
        <v>-35.322317016482643</v>
      </c>
      <c r="AC50" s="56">
        <f t="shared" ref="AC50:AC55" si="60">IFERROR(POWER(AB10/C10,1/26)*100-100,"--")</f>
        <v>-1.9212977488763414</v>
      </c>
      <c r="AD50" s="86"/>
      <c r="AE50" s="86"/>
      <c r="AF50" s="86"/>
      <c r="AG50" s="86"/>
      <c r="AH50" s="86"/>
      <c r="AI50" s="86"/>
    </row>
    <row r="51" spans="1:35" ht="12.75" customHeight="1" x14ac:dyDescent="0.2">
      <c r="B51" s="42" t="s">
        <v>999</v>
      </c>
      <c r="C51" s="54" t="s">
        <v>12</v>
      </c>
      <c r="D51" s="56">
        <f t="shared" si="49"/>
        <v>199.29248587306773</v>
      </c>
      <c r="E51" s="56">
        <f t="shared" si="50"/>
        <v>268.81997269358311</v>
      </c>
      <c r="F51" s="56">
        <f t="shared" si="51"/>
        <v>36.292214454186734</v>
      </c>
      <c r="G51" s="56">
        <f t="shared" si="52"/>
        <v>21.799904082098294</v>
      </c>
      <c r="H51" s="56">
        <f t="shared" si="53"/>
        <v>180.18739534990414</v>
      </c>
      <c r="I51" s="56">
        <f t="shared" si="54"/>
        <v>37.121820926299108</v>
      </c>
      <c r="J51" s="56">
        <f t="shared" si="55"/>
        <v>21.119493204865634</v>
      </c>
      <c r="K51" s="56">
        <f t="shared" ref="K51:M51" si="61">IF(J11=0,"--",((K11/J11)*100-100))</f>
        <v>27.866962522143268</v>
      </c>
      <c r="L51" s="56">
        <f t="shared" si="61"/>
        <v>29.241529576238946</v>
      </c>
      <c r="M51" s="56">
        <f t="shared" si="61"/>
        <v>47.069737615030135</v>
      </c>
      <c r="N51" s="56">
        <f t="shared" si="57"/>
        <v>170.18617493534941</v>
      </c>
      <c r="O51" s="56">
        <f t="shared" si="57"/>
        <v>55.207201190217859</v>
      </c>
      <c r="P51" s="56">
        <f t="shared" si="57"/>
        <v>35.790753169457048</v>
      </c>
      <c r="Q51" s="56">
        <f t="shared" si="57"/>
        <v>21.126208440093137</v>
      </c>
      <c r="R51" s="56">
        <f t="shared" si="57"/>
        <v>48.22065270172186</v>
      </c>
      <c r="S51" s="56">
        <f t="shared" si="57"/>
        <v>66.574408411087461</v>
      </c>
      <c r="T51" s="56">
        <f t="shared" si="57"/>
        <v>6.2213569509130195</v>
      </c>
      <c r="U51" s="56">
        <f t="shared" si="57"/>
        <v>16.758386504217569</v>
      </c>
      <c r="V51" s="56">
        <f t="shared" si="57"/>
        <v>20.670765763928117</v>
      </c>
      <c r="W51" s="56">
        <f t="shared" si="57"/>
        <v>9.830406945637904</v>
      </c>
      <c r="X51" s="56">
        <f t="shared" si="57"/>
        <v>-3.6386143249803666</v>
      </c>
      <c r="Y51" s="56">
        <f t="shared" si="57"/>
        <v>8.826637161061754</v>
      </c>
      <c r="Z51" s="56">
        <f t="shared" si="57"/>
        <v>16.153018489556501</v>
      </c>
      <c r="AA51" s="56">
        <f t="shared" si="58"/>
        <v>-12.784043132412378</v>
      </c>
      <c r="AB51" s="56">
        <f t="shared" si="59"/>
        <v>-26.611698371637033</v>
      </c>
      <c r="AC51" s="56">
        <f t="shared" si="60"/>
        <v>38.226788198368922</v>
      </c>
      <c r="AD51" s="86"/>
      <c r="AE51" s="86"/>
      <c r="AF51" s="86"/>
      <c r="AG51" s="86"/>
      <c r="AH51" s="86"/>
      <c r="AI51" s="86"/>
    </row>
    <row r="52" spans="1:35" ht="12.75" customHeight="1" x14ac:dyDescent="0.2">
      <c r="B52" s="42" t="s">
        <v>991</v>
      </c>
      <c r="C52" s="54" t="s">
        <v>12</v>
      </c>
      <c r="D52" s="56">
        <f t="shared" si="49"/>
        <v>10.013478221684835</v>
      </c>
      <c r="E52" s="56">
        <f t="shared" si="50"/>
        <v>-29.693465782526587</v>
      </c>
      <c r="F52" s="56">
        <f t="shared" si="51"/>
        <v>46.233043951857354</v>
      </c>
      <c r="G52" s="56">
        <f t="shared" si="52"/>
        <v>16.176237547529098</v>
      </c>
      <c r="H52" s="56">
        <f t="shared" si="53"/>
        <v>25.703996603030021</v>
      </c>
      <c r="I52" s="56">
        <f t="shared" si="54"/>
        <v>-24.320533310772845</v>
      </c>
      <c r="J52" s="56">
        <f t="shared" si="55"/>
        <v>-41.290685805939432</v>
      </c>
      <c r="K52" s="56">
        <f t="shared" ref="K52:M52" si="62">IF(J12=0,"--",((K12/J12)*100-100))</f>
        <v>49.856017926354582</v>
      </c>
      <c r="L52" s="56">
        <f t="shared" si="62"/>
        <v>78.632796566706958</v>
      </c>
      <c r="M52" s="56">
        <f t="shared" si="62"/>
        <v>15.791315714463167</v>
      </c>
      <c r="N52" s="56">
        <f t="shared" si="57"/>
        <v>46.214660242881735</v>
      </c>
      <c r="O52" s="56">
        <f t="shared" si="57"/>
        <v>-4.8001159339456621</v>
      </c>
      <c r="P52" s="56">
        <f t="shared" si="57"/>
        <v>-10.336866793754837</v>
      </c>
      <c r="Q52" s="56">
        <f t="shared" si="57"/>
        <v>-57.275104298447815</v>
      </c>
      <c r="R52" s="56">
        <f t="shared" si="57"/>
        <v>86.681186617825318</v>
      </c>
      <c r="S52" s="56">
        <f t="shared" si="57"/>
        <v>39.763459987952984</v>
      </c>
      <c r="T52" s="56">
        <f t="shared" si="57"/>
        <v>5.1916767052371711</v>
      </c>
      <c r="U52" s="56">
        <f t="shared" si="57"/>
        <v>0.30434576306655003</v>
      </c>
      <c r="V52" s="56">
        <f t="shared" si="57"/>
        <v>-5.6817844118683354</v>
      </c>
      <c r="W52" s="56">
        <f t="shared" si="57"/>
        <v>4.0834698401624081</v>
      </c>
      <c r="X52" s="56">
        <f t="shared" si="57"/>
        <v>16.921375629178755</v>
      </c>
      <c r="Y52" s="56">
        <f t="shared" si="57"/>
        <v>8.1861797123503379</v>
      </c>
      <c r="Z52" s="56">
        <f t="shared" si="57"/>
        <v>25.721241898696462</v>
      </c>
      <c r="AA52" s="56">
        <f t="shared" si="58"/>
        <v>11.638926171889437</v>
      </c>
      <c r="AB52" s="56">
        <f t="shared" si="59"/>
        <v>-3.6476614775282457</v>
      </c>
      <c r="AC52" s="56">
        <f t="shared" si="60"/>
        <v>6.8562403900058797</v>
      </c>
      <c r="AD52" s="86"/>
      <c r="AE52" s="86"/>
      <c r="AF52" s="86"/>
      <c r="AG52" s="86"/>
      <c r="AH52" s="86"/>
      <c r="AI52" s="86"/>
    </row>
    <row r="53" spans="1:35" ht="12.75" customHeight="1" x14ac:dyDescent="0.2">
      <c r="B53" s="42" t="s">
        <v>992</v>
      </c>
      <c r="C53" s="54" t="s">
        <v>12</v>
      </c>
      <c r="D53" s="56">
        <f t="shared" si="49"/>
        <v>-46.169485010375475</v>
      </c>
      <c r="E53" s="56">
        <f t="shared" si="50"/>
        <v>408.12255235587497</v>
      </c>
      <c r="F53" s="56">
        <f t="shared" si="51"/>
        <v>62.2612342588628</v>
      </c>
      <c r="G53" s="56">
        <f t="shared" si="52"/>
        <v>9.1782121408137414</v>
      </c>
      <c r="H53" s="56">
        <f t="shared" si="53"/>
        <v>-27.375677921826806</v>
      </c>
      <c r="I53" s="56">
        <f t="shared" si="54"/>
        <v>-8.4079379098771483</v>
      </c>
      <c r="J53" s="56">
        <f t="shared" si="55"/>
        <v>49.959890693988797</v>
      </c>
      <c r="K53" s="56">
        <f t="shared" ref="K53:M53" si="63">IF(J13=0,"--",((K13/J13)*100-100))</f>
        <v>3.0889474975847264</v>
      </c>
      <c r="L53" s="56">
        <f t="shared" si="63"/>
        <v>26.779419537469323</v>
      </c>
      <c r="M53" s="56">
        <f t="shared" si="63"/>
        <v>-23.493204994856441</v>
      </c>
      <c r="N53" s="56">
        <f t="shared" si="57"/>
        <v>136.62681744749597</v>
      </c>
      <c r="O53" s="56">
        <f t="shared" si="57"/>
        <v>-8.0960603654360881</v>
      </c>
      <c r="P53" s="56">
        <f t="shared" si="57"/>
        <v>-16.095992173606959</v>
      </c>
      <c r="Q53" s="56">
        <f t="shared" si="57"/>
        <v>6.3080773683852129</v>
      </c>
      <c r="R53" s="56">
        <f t="shared" si="57"/>
        <v>153.17371821709162</v>
      </c>
      <c r="S53" s="56">
        <f t="shared" si="57"/>
        <v>-44.04714458545039</v>
      </c>
      <c r="T53" s="56">
        <f t="shared" si="57"/>
        <v>4.4721819092073076</v>
      </c>
      <c r="U53" s="56">
        <f t="shared" si="57"/>
        <v>33.291003921332674</v>
      </c>
      <c r="V53" s="56">
        <f t="shared" si="57"/>
        <v>4.0577149635566911</v>
      </c>
      <c r="W53" s="56">
        <f t="shared" si="57"/>
        <v>3.0736678101714432</v>
      </c>
      <c r="X53" s="56">
        <f t="shared" si="57"/>
        <v>6.6831389363274099</v>
      </c>
      <c r="Y53" s="56">
        <f t="shared" si="57"/>
        <v>48.59712616143355</v>
      </c>
      <c r="Z53" s="56">
        <f t="shared" si="57"/>
        <v>67.493352731962517</v>
      </c>
      <c r="AA53" s="56">
        <f t="shared" si="58"/>
        <v>17.954636244590773</v>
      </c>
      <c r="AB53" s="56">
        <f t="shared" si="59"/>
        <v>-35.881872556297182</v>
      </c>
      <c r="AC53" s="56">
        <f t="shared" si="60"/>
        <v>15.225205233756853</v>
      </c>
      <c r="AD53" s="86"/>
      <c r="AE53" s="86"/>
      <c r="AF53" s="86"/>
      <c r="AG53" s="86"/>
      <c r="AH53" s="86"/>
      <c r="AI53" s="86"/>
    </row>
    <row r="54" spans="1:35" ht="12.75" customHeight="1" x14ac:dyDescent="0.2">
      <c r="B54" s="42" t="s">
        <v>993</v>
      </c>
      <c r="C54" s="54" t="s">
        <v>12</v>
      </c>
      <c r="D54" s="56">
        <f t="shared" si="49"/>
        <v>-26.216841542659424</v>
      </c>
      <c r="E54" s="56">
        <f t="shared" si="50"/>
        <v>34.977272445664056</v>
      </c>
      <c r="F54" s="56">
        <f t="shared" si="51"/>
        <v>15.442785549703174</v>
      </c>
      <c r="G54" s="56">
        <f t="shared" si="52"/>
        <v>8.932009972914571</v>
      </c>
      <c r="H54" s="56">
        <f t="shared" si="53"/>
        <v>-7.6953658672174043</v>
      </c>
      <c r="I54" s="56">
        <f t="shared" si="54"/>
        <v>58.343310167610838</v>
      </c>
      <c r="J54" s="56">
        <f t="shared" si="55"/>
        <v>9.4241718724787233</v>
      </c>
      <c r="K54" s="56">
        <f t="shared" ref="K54:M54" si="64">IF(J14=0,"--",((K14/J14)*100-100))</f>
        <v>-21.733274628724956</v>
      </c>
      <c r="L54" s="56">
        <f t="shared" si="64"/>
        <v>68.783039351145732</v>
      </c>
      <c r="M54" s="56">
        <f t="shared" si="64"/>
        <v>90.274220692719922</v>
      </c>
      <c r="N54" s="56">
        <f t="shared" si="57"/>
        <v>64.868058367687723</v>
      </c>
      <c r="O54" s="56">
        <f t="shared" si="57"/>
        <v>34.646102124573389</v>
      </c>
      <c r="P54" s="56">
        <f t="shared" si="57"/>
        <v>32.141438645099839</v>
      </c>
      <c r="Q54" s="56">
        <f t="shared" si="57"/>
        <v>-20.589121848655054</v>
      </c>
      <c r="R54" s="56">
        <f t="shared" si="57"/>
        <v>45.067948582795935</v>
      </c>
      <c r="S54" s="56">
        <f t="shared" si="57"/>
        <v>11.571900830135775</v>
      </c>
      <c r="T54" s="56">
        <f t="shared" si="57"/>
        <v>15.686369747061065</v>
      </c>
      <c r="U54" s="56">
        <f t="shared" si="57"/>
        <v>12.966833685680172</v>
      </c>
      <c r="V54" s="56">
        <f t="shared" si="57"/>
        <v>5.0785399728771665</v>
      </c>
      <c r="W54" s="56">
        <f t="shared" si="57"/>
        <v>15.316281725513065</v>
      </c>
      <c r="X54" s="56">
        <f t="shared" si="57"/>
        <v>-6.4726783407759427</v>
      </c>
      <c r="Y54" s="56">
        <f t="shared" si="57"/>
        <v>-1.2148341114622099</v>
      </c>
      <c r="Z54" s="56">
        <f t="shared" si="57"/>
        <v>48.578888213763292</v>
      </c>
      <c r="AA54" s="56">
        <f t="shared" si="58"/>
        <v>3.5146382630043149</v>
      </c>
      <c r="AB54" s="56">
        <f t="shared" si="59"/>
        <v>-35.428547625668699</v>
      </c>
      <c r="AC54" s="56">
        <f t="shared" si="60"/>
        <v>13.607737911322928</v>
      </c>
      <c r="AD54" s="86"/>
      <c r="AE54" s="86"/>
      <c r="AF54" s="86"/>
      <c r="AG54" s="86"/>
      <c r="AH54" s="86"/>
      <c r="AI54" s="86"/>
    </row>
    <row r="55" spans="1:35" ht="12.75" customHeight="1" x14ac:dyDescent="0.2">
      <c r="B55" s="42" t="s">
        <v>994</v>
      </c>
      <c r="C55" s="54" t="s">
        <v>12</v>
      </c>
      <c r="D55" s="56">
        <f t="shared" si="49"/>
        <v>71.342195267026398</v>
      </c>
      <c r="E55" s="56">
        <f t="shared" si="50"/>
        <v>142.17564675379415</v>
      </c>
      <c r="F55" s="56">
        <f t="shared" si="51"/>
        <v>-5.2751549436379435</v>
      </c>
      <c r="G55" s="56">
        <f t="shared" si="52"/>
        <v>-21.453393792324448</v>
      </c>
      <c r="H55" s="56">
        <f t="shared" si="53"/>
        <v>37.824511126095757</v>
      </c>
      <c r="I55" s="56">
        <f t="shared" si="54"/>
        <v>29.412954063379317</v>
      </c>
      <c r="J55" s="56">
        <f t="shared" si="55"/>
        <v>-61.931700368506881</v>
      </c>
      <c r="K55" s="56">
        <f t="shared" ref="K55:M55" si="65">IF(J15=0,"--",((K15/J15)*100-100))</f>
        <v>17.501603963769739</v>
      </c>
      <c r="L55" s="56">
        <f t="shared" si="65"/>
        <v>0.3067537572079857</v>
      </c>
      <c r="M55" s="56">
        <f t="shared" si="65"/>
        <v>18.240444940016374</v>
      </c>
      <c r="N55" s="56">
        <f t="shared" si="57"/>
        <v>51.477254238613057</v>
      </c>
      <c r="O55" s="56">
        <f t="shared" si="57"/>
        <v>-19.584291163599516</v>
      </c>
      <c r="P55" s="56">
        <f t="shared" si="57"/>
        <v>53.397997760697592</v>
      </c>
      <c r="Q55" s="56">
        <f t="shared" si="57"/>
        <v>-26.148302637099391</v>
      </c>
      <c r="R55" s="56">
        <f t="shared" si="57"/>
        <v>-32.687816716401599</v>
      </c>
      <c r="S55" s="56">
        <f t="shared" si="57"/>
        <v>81.236643103731723</v>
      </c>
      <c r="T55" s="56">
        <f t="shared" si="57"/>
        <v>-2.070905122029302</v>
      </c>
      <c r="U55" s="56">
        <f t="shared" si="57"/>
        <v>28.464379106408103</v>
      </c>
      <c r="V55" s="56">
        <f t="shared" si="57"/>
        <v>-40.959974249617758</v>
      </c>
      <c r="W55" s="56">
        <f t="shared" si="57"/>
        <v>46.159815275398643</v>
      </c>
      <c r="X55" s="56">
        <f t="shared" si="57"/>
        <v>18.003746003831523</v>
      </c>
      <c r="Y55" s="56">
        <f t="shared" si="57"/>
        <v>25.542310297289191</v>
      </c>
      <c r="Z55" s="56">
        <f t="shared" si="57"/>
        <v>17.146306864199687</v>
      </c>
      <c r="AA55" s="56">
        <f t="shared" si="58"/>
        <v>37.516102121625607</v>
      </c>
      <c r="AB55" s="56">
        <f t="shared" si="59"/>
        <v>-7.9696133301893468</v>
      </c>
      <c r="AC55" s="56">
        <f t="shared" si="60"/>
        <v>9.9314446586796805</v>
      </c>
      <c r="AD55" s="86"/>
      <c r="AE55" s="86"/>
      <c r="AF55" s="86"/>
      <c r="AG55" s="86"/>
      <c r="AH55" s="86"/>
      <c r="AI55" s="86"/>
    </row>
    <row r="56" spans="1:35" ht="12.75" customHeight="1" x14ac:dyDescent="0.2">
      <c r="B56" s="42" t="s">
        <v>995</v>
      </c>
      <c r="C56" s="54" t="s">
        <v>12</v>
      </c>
      <c r="D56" s="56" t="str">
        <f t="shared" si="49"/>
        <v>--</v>
      </c>
      <c r="E56" s="56">
        <f t="shared" si="50"/>
        <v>3420.2999999999997</v>
      </c>
      <c r="F56" s="56">
        <f t="shared" si="51"/>
        <v>-39.55060648240206</v>
      </c>
      <c r="G56" s="56">
        <f t="shared" si="52"/>
        <v>837.37781954887214</v>
      </c>
      <c r="H56" s="56">
        <f t="shared" si="53"/>
        <v>-67.098970291867602</v>
      </c>
      <c r="I56" s="56">
        <f t="shared" si="54"/>
        <v>280.82250224748202</v>
      </c>
      <c r="J56" s="56">
        <f t="shared" si="55"/>
        <v>30.633777457688126</v>
      </c>
      <c r="K56" s="56">
        <f t="shared" ref="K56:M56" si="66">IF(J16=0,"--",((K16/J16)*100-100))</f>
        <v>-11.874067744178276</v>
      </c>
      <c r="L56" s="56">
        <f t="shared" si="66"/>
        <v>-11.044573811799481</v>
      </c>
      <c r="M56" s="56">
        <f t="shared" si="66"/>
        <v>11.791894415640741</v>
      </c>
      <c r="N56" s="56">
        <f t="shared" si="57"/>
        <v>-14.896829391041763</v>
      </c>
      <c r="O56" s="56">
        <f t="shared" si="57"/>
        <v>102.39626453774883</v>
      </c>
      <c r="P56" s="56">
        <f t="shared" si="57"/>
        <v>-41.743719602388595</v>
      </c>
      <c r="Q56" s="56">
        <f t="shared" si="57"/>
        <v>-27.56102148290563</v>
      </c>
      <c r="R56" s="56">
        <f t="shared" si="57"/>
        <v>567.77349854073202</v>
      </c>
      <c r="S56" s="56">
        <f t="shared" si="57"/>
        <v>60.71295366931588</v>
      </c>
      <c r="T56" s="56">
        <f t="shared" si="57"/>
        <v>0.53170875728983447</v>
      </c>
      <c r="U56" s="56">
        <f t="shared" si="57"/>
        <v>-22.206213509679728</v>
      </c>
      <c r="V56" s="56">
        <f t="shared" si="57"/>
        <v>51.68403577394497</v>
      </c>
      <c r="W56" s="56">
        <f t="shared" si="57"/>
        <v>-6.7731459503391136</v>
      </c>
      <c r="X56" s="56">
        <f t="shared" si="57"/>
        <v>59.4026243499587</v>
      </c>
      <c r="Y56" s="56">
        <f t="shared" si="57"/>
        <v>-14.547775530903451</v>
      </c>
      <c r="Z56" s="56">
        <f t="shared" si="57"/>
        <v>-8.446515838611262</v>
      </c>
      <c r="AA56" s="56">
        <f t="shared" si="58"/>
        <v>85.002642598822916</v>
      </c>
      <c r="AB56" s="56">
        <f t="shared" si="59"/>
        <v>-0.32213442413510052</v>
      </c>
      <c r="AC56" s="56">
        <f>IFERROR(POWER(AB16/D16,1/25)*100-100,"--")</f>
        <v>41.307144143954417</v>
      </c>
      <c r="AD56" s="86"/>
      <c r="AE56" s="86"/>
      <c r="AF56" s="86"/>
      <c r="AG56" s="86"/>
      <c r="AH56" s="86"/>
      <c r="AI56" s="86"/>
    </row>
    <row r="57" spans="1:35" ht="12.75" customHeight="1" x14ac:dyDescent="0.2">
      <c r="B57" s="42" t="s">
        <v>1002</v>
      </c>
      <c r="C57" s="54" t="s">
        <v>12</v>
      </c>
      <c r="D57" s="56">
        <f t="shared" si="49"/>
        <v>-21.519252524406085</v>
      </c>
      <c r="E57" s="56">
        <f t="shared" si="50"/>
        <v>80.48415186848797</v>
      </c>
      <c r="F57" s="56">
        <f t="shared" si="51"/>
        <v>-33.551533369575651</v>
      </c>
      <c r="G57" s="56">
        <f t="shared" si="52"/>
        <v>-8.9295253403660126</v>
      </c>
      <c r="H57" s="56">
        <f t="shared" si="53"/>
        <v>-14.058154819702878</v>
      </c>
      <c r="I57" s="56">
        <f t="shared" si="54"/>
        <v>9.8365569744786114</v>
      </c>
      <c r="J57" s="56">
        <f t="shared" si="55"/>
        <v>-28.81672725491498</v>
      </c>
      <c r="K57" s="56">
        <f t="shared" ref="K57:M57" si="67">IF(J17=0,"--",((K17/J17)*100-100))</f>
        <v>-11.201671973504801</v>
      </c>
      <c r="L57" s="56">
        <f t="shared" si="67"/>
        <v>94.02043412270433</v>
      </c>
      <c r="M57" s="56">
        <f t="shared" si="67"/>
        <v>-33.622336986818809</v>
      </c>
      <c r="N57" s="56">
        <f t="shared" si="57"/>
        <v>147.93027180037774</v>
      </c>
      <c r="O57" s="56">
        <f t="shared" si="57"/>
        <v>996.952272975489</v>
      </c>
      <c r="P57" s="56">
        <f t="shared" si="57"/>
        <v>-57.405821433418602</v>
      </c>
      <c r="Q57" s="56">
        <f t="shared" si="57"/>
        <v>-55.88644317591465</v>
      </c>
      <c r="R57" s="56">
        <f t="shared" si="57"/>
        <v>-2.5859885082877412</v>
      </c>
      <c r="S57" s="56">
        <f t="shared" si="57"/>
        <v>3.0807238864500874</v>
      </c>
      <c r="T57" s="56">
        <f t="shared" si="57"/>
        <v>18.310804574133016</v>
      </c>
      <c r="U57" s="56">
        <f t="shared" si="57"/>
        <v>-13.32482176032677</v>
      </c>
      <c r="V57" s="56">
        <f t="shared" si="57"/>
        <v>-32.745222961151484</v>
      </c>
      <c r="W57" s="56">
        <f t="shared" si="57"/>
        <v>31.817368115130961</v>
      </c>
      <c r="X57" s="56">
        <f t="shared" si="57"/>
        <v>-15.167694387362502</v>
      </c>
      <c r="Y57" s="56">
        <f t="shared" si="57"/>
        <v>2.0755204277546113</v>
      </c>
      <c r="Z57" s="56">
        <f t="shared" si="57"/>
        <v>34.584267955762868</v>
      </c>
      <c r="AA57" s="56">
        <f t="shared" si="58"/>
        <v>4.0741803035037236</v>
      </c>
      <c r="AB57" s="56">
        <f t="shared" si="59"/>
        <v>-4.6330039049200735</v>
      </c>
      <c r="AC57" s="56">
        <f>IFERROR(POWER(AB17/C17,1/26)*100-100,"--")</f>
        <v>4.9983117294916752</v>
      </c>
      <c r="AD57" s="86"/>
      <c r="AE57" s="86"/>
      <c r="AF57" s="86"/>
      <c r="AG57" s="86"/>
      <c r="AH57" s="86"/>
      <c r="AI57" s="86"/>
    </row>
    <row r="58" spans="1:35" ht="12.75" customHeight="1" x14ac:dyDescent="0.2">
      <c r="B58" s="42" t="s">
        <v>1000</v>
      </c>
      <c r="C58" s="54" t="s">
        <v>12</v>
      </c>
      <c r="D58" s="56">
        <f t="shared" si="49"/>
        <v>-5.1194663137341507</v>
      </c>
      <c r="E58" s="56">
        <f t="shared" si="50"/>
        <v>75.324916208323742</v>
      </c>
      <c r="F58" s="56">
        <f t="shared" si="51"/>
        <v>1.3798480131310527</v>
      </c>
      <c r="G58" s="56">
        <f t="shared" si="52"/>
        <v>-1.6116485313853701</v>
      </c>
      <c r="H58" s="56">
        <f t="shared" si="53"/>
        <v>3.2947085802525748</v>
      </c>
      <c r="I58" s="56">
        <f t="shared" si="54"/>
        <v>19.058237538546123</v>
      </c>
      <c r="J58" s="56">
        <f t="shared" si="55"/>
        <v>-24.513735475675119</v>
      </c>
      <c r="K58" s="56">
        <f t="shared" ref="K58:M58" si="68">IF(J18=0,"--",((K18/J18)*100-100))</f>
        <v>-1.0405201379233517</v>
      </c>
      <c r="L58" s="56">
        <f t="shared" si="68"/>
        <v>45.567157967600508</v>
      </c>
      <c r="M58" s="56">
        <f t="shared" si="68"/>
        <v>25.600827094381316</v>
      </c>
      <c r="N58" s="56">
        <f t="shared" si="57"/>
        <v>72.909510409922149</v>
      </c>
      <c r="O58" s="56">
        <f t="shared" si="57"/>
        <v>126.09804723157131</v>
      </c>
      <c r="P58" s="56">
        <f t="shared" si="57"/>
        <v>-22.179205817600007</v>
      </c>
      <c r="Q58" s="56">
        <f t="shared" si="57"/>
        <v>-32.343020969462927</v>
      </c>
      <c r="R58" s="56">
        <f t="shared" si="57"/>
        <v>44.29461698149882</v>
      </c>
      <c r="S58" s="56">
        <f t="shared" si="57"/>
        <v>6.6336384409150071</v>
      </c>
      <c r="T58" s="56">
        <f t="shared" si="57"/>
        <v>12.105128386152899</v>
      </c>
      <c r="U58" s="56">
        <f t="shared" si="57"/>
        <v>9.968333632049692</v>
      </c>
      <c r="V58" s="56">
        <f t="shared" si="57"/>
        <v>-2.020924329113214</v>
      </c>
      <c r="W58" s="56">
        <f t="shared" si="57"/>
        <v>14.976121442986795</v>
      </c>
      <c r="X58" s="56">
        <f t="shared" si="57"/>
        <v>-0.63589823984801797</v>
      </c>
      <c r="Y58" s="56">
        <f t="shared" si="57"/>
        <v>6.2157448485625793</v>
      </c>
      <c r="Z58" s="56">
        <f t="shared" si="57"/>
        <v>43.579779328876754</v>
      </c>
      <c r="AA58" s="56">
        <f t="shared" si="58"/>
        <v>11.56392058414697</v>
      </c>
      <c r="AB58" s="56">
        <f t="shared" si="59"/>
        <v>-27.73041618825107</v>
      </c>
      <c r="AC58" s="56">
        <f t="shared" ref="AC58:AC65" si="69">IFERROR(POWER(AB18/C18,1/26)*100-100,"--")</f>
        <v>10.970816158355845</v>
      </c>
      <c r="AD58" s="86"/>
      <c r="AE58" s="86"/>
      <c r="AF58" s="86"/>
      <c r="AG58" s="86"/>
      <c r="AH58" s="86"/>
      <c r="AI58" s="86"/>
    </row>
    <row r="59" spans="1:35" ht="12.75" customHeight="1" x14ac:dyDescent="0.2">
      <c r="B59" s="42" t="s">
        <v>1001</v>
      </c>
      <c r="C59" s="54" t="s">
        <v>12</v>
      </c>
      <c r="D59" s="56">
        <f t="shared" si="49"/>
        <v>7.4319009776520488</v>
      </c>
      <c r="E59" s="56">
        <f t="shared" si="50"/>
        <v>42.491967947943579</v>
      </c>
      <c r="F59" s="56">
        <f t="shared" si="51"/>
        <v>24.615231161919255</v>
      </c>
      <c r="G59" s="56">
        <f t="shared" si="52"/>
        <v>59.354252441278959</v>
      </c>
      <c r="H59" s="56">
        <f t="shared" si="53"/>
        <v>-9.4361272794976259</v>
      </c>
      <c r="I59" s="56">
        <f t="shared" si="54"/>
        <v>-13.914345068364383</v>
      </c>
      <c r="J59" s="56">
        <f t="shared" si="55"/>
        <v>17.05563515000199</v>
      </c>
      <c r="K59" s="56">
        <f t="shared" ref="K59:M59" si="70">IF(J19=0,"--",((K19/J19)*100-100))</f>
        <v>14.313432744438813</v>
      </c>
      <c r="L59" s="56">
        <f t="shared" si="70"/>
        <v>95.430572450765879</v>
      </c>
      <c r="M59" s="56">
        <f t="shared" si="70"/>
        <v>28.430660752793528</v>
      </c>
      <c r="N59" s="56">
        <f t="shared" si="57"/>
        <v>101.00567192738077</v>
      </c>
      <c r="O59" s="56">
        <f t="shared" si="57"/>
        <v>89.437359833336103</v>
      </c>
      <c r="P59" s="56">
        <f t="shared" si="57"/>
        <v>-5.4066350511363623</v>
      </c>
      <c r="Q59" s="56">
        <f t="shared" si="57"/>
        <v>-14.333369449489695</v>
      </c>
      <c r="R59" s="56">
        <f t="shared" si="57"/>
        <v>39.48445905644337</v>
      </c>
      <c r="S59" s="56">
        <f t="shared" si="57"/>
        <v>49.831539146455725</v>
      </c>
      <c r="T59" s="56">
        <f t="shared" si="57"/>
        <v>-3.4436715230614254</v>
      </c>
      <c r="U59" s="56">
        <f t="shared" si="57"/>
        <v>8.6151848193566849</v>
      </c>
      <c r="V59" s="56">
        <f t="shared" si="57"/>
        <v>11.037147221086528</v>
      </c>
      <c r="W59" s="56">
        <f t="shared" si="57"/>
        <v>-11.163438102427392</v>
      </c>
      <c r="X59" s="56">
        <f t="shared" si="57"/>
        <v>8.7046212665377425</v>
      </c>
      <c r="Y59" s="56">
        <f t="shared" si="57"/>
        <v>16.643363447508989</v>
      </c>
      <c r="Z59" s="56">
        <f t="shared" si="57"/>
        <v>16.316285623505294</v>
      </c>
      <c r="AA59" s="56">
        <f t="shared" si="58"/>
        <v>2.3195784359936198</v>
      </c>
      <c r="AB59" s="56">
        <f t="shared" si="59"/>
        <v>-13.310407513827471</v>
      </c>
      <c r="AC59" s="56">
        <f t="shared" si="69"/>
        <v>17.716553341299402</v>
      </c>
      <c r="AD59" s="86"/>
      <c r="AE59" s="86"/>
      <c r="AF59" s="86"/>
      <c r="AG59" s="86"/>
      <c r="AH59" s="86"/>
      <c r="AI59" s="86"/>
    </row>
    <row r="60" spans="1:35" ht="12.75" customHeight="1" x14ac:dyDescent="0.2">
      <c r="A60" s="86">
        <v>3</v>
      </c>
      <c r="B60" s="42" t="s">
        <v>48</v>
      </c>
      <c r="C60" s="54" t="s">
        <v>12</v>
      </c>
      <c r="D60" s="56">
        <f t="shared" si="49"/>
        <v>86.226963235824542</v>
      </c>
      <c r="E60" s="56">
        <f t="shared" si="50"/>
        <v>22.571332645008596</v>
      </c>
      <c r="F60" s="56">
        <f t="shared" si="51"/>
        <v>-24.347636616607787</v>
      </c>
      <c r="G60" s="56">
        <f t="shared" si="52"/>
        <v>47.173677063074734</v>
      </c>
      <c r="H60" s="56">
        <f t="shared" si="53"/>
        <v>-31.204836346680338</v>
      </c>
      <c r="I60" s="56">
        <f t="shared" si="54"/>
        <v>-20.317109907418228</v>
      </c>
      <c r="J60" s="56">
        <f t="shared" si="55"/>
        <v>7.4374567060250456</v>
      </c>
      <c r="K60" s="56">
        <f t="shared" ref="K60:M60" si="71">IF(J20=0,"--",((K20/J20)*100-100))</f>
        <v>63.145546677977592</v>
      </c>
      <c r="L60" s="56">
        <f t="shared" si="71"/>
        <v>-38.72807566785891</v>
      </c>
      <c r="M60" s="56">
        <f t="shared" si="71"/>
        <v>35.354516923972113</v>
      </c>
      <c r="N60" s="56">
        <f t="shared" si="57"/>
        <v>49.516220726794927</v>
      </c>
      <c r="O60" s="56">
        <f t="shared" si="57"/>
        <v>16.644818863650883</v>
      </c>
      <c r="P60" s="56">
        <f t="shared" si="57"/>
        <v>52.520335294634663</v>
      </c>
      <c r="Q60" s="56">
        <f t="shared" si="57"/>
        <v>-13.602883198289987</v>
      </c>
      <c r="R60" s="56">
        <f t="shared" si="57"/>
        <v>20.624388516321631</v>
      </c>
      <c r="S60" s="56">
        <f t="shared" si="57"/>
        <v>50.476910002528996</v>
      </c>
      <c r="T60" s="56">
        <f t="shared" si="57"/>
        <v>-23.888607196075554</v>
      </c>
      <c r="U60" s="56">
        <f t="shared" si="57"/>
        <v>4.9195220535228685</v>
      </c>
      <c r="V60" s="56">
        <f t="shared" si="57"/>
        <v>2.5790974043324582</v>
      </c>
      <c r="W60" s="56">
        <f t="shared" si="57"/>
        <v>-5.2327434113059894</v>
      </c>
      <c r="X60" s="56">
        <f t="shared" si="57"/>
        <v>-7.2775789170737681</v>
      </c>
      <c r="Y60" s="56">
        <f t="shared" si="57"/>
        <v>-6.4373376573203132</v>
      </c>
      <c r="Z60" s="56">
        <f t="shared" si="57"/>
        <v>0.81776097493873579</v>
      </c>
      <c r="AA60" s="56">
        <f t="shared" si="58"/>
        <v>-5.0853594582030865</v>
      </c>
      <c r="AB60" s="56">
        <f t="shared" si="59"/>
        <v>-15.159685459688518</v>
      </c>
      <c r="AC60" s="56">
        <f t="shared" si="69"/>
        <v>6.0618681264874965</v>
      </c>
      <c r="AD60" s="86"/>
      <c r="AE60" s="86"/>
      <c r="AF60" s="86"/>
      <c r="AG60" s="86"/>
      <c r="AH60" s="86"/>
      <c r="AI60" s="86"/>
    </row>
    <row r="61" spans="1:35" ht="12.75" customHeight="1" x14ac:dyDescent="0.2">
      <c r="A61" s="86">
        <v>4</v>
      </c>
      <c r="B61" s="42" t="s">
        <v>41</v>
      </c>
      <c r="C61" s="54" t="s">
        <v>12</v>
      </c>
      <c r="D61" s="56">
        <f t="shared" si="49"/>
        <v>-11.960054886716037</v>
      </c>
      <c r="E61" s="56">
        <f t="shared" si="50"/>
        <v>-10.961041572630251</v>
      </c>
      <c r="F61" s="56">
        <f t="shared" si="51"/>
        <v>32.998287436729555</v>
      </c>
      <c r="G61" s="56">
        <f t="shared" si="52"/>
        <v>48.945269165979312</v>
      </c>
      <c r="H61" s="56">
        <f t="shared" si="53"/>
        <v>23.71132865574954</v>
      </c>
      <c r="I61" s="56">
        <f t="shared" si="54"/>
        <v>-6.4729238316262467</v>
      </c>
      <c r="J61" s="56">
        <f t="shared" si="55"/>
        <v>17.247958240206714</v>
      </c>
      <c r="K61" s="56">
        <f t="shared" ref="K61:M61" si="72">IF(J21=0,"--",((K21/J21)*100-100))</f>
        <v>1.227752194286353</v>
      </c>
      <c r="L61" s="56">
        <f t="shared" si="72"/>
        <v>49.40106205792091</v>
      </c>
      <c r="M61" s="56">
        <f t="shared" si="72"/>
        <v>21.579548050793676</v>
      </c>
      <c r="N61" s="56">
        <f t="shared" si="57"/>
        <v>9.5617651824682071E-3</v>
      </c>
      <c r="O61" s="56">
        <f t="shared" si="57"/>
        <v>21.27366157081984</v>
      </c>
      <c r="P61" s="56">
        <f t="shared" si="57"/>
        <v>33.784346249242304</v>
      </c>
      <c r="Q61" s="56">
        <f t="shared" si="57"/>
        <v>-3.0767436212654928</v>
      </c>
      <c r="R61" s="56">
        <f t="shared" si="57"/>
        <v>7.375264374037755</v>
      </c>
      <c r="S61" s="56">
        <f t="shared" si="57"/>
        <v>51.746938277808511</v>
      </c>
      <c r="T61" s="56">
        <f t="shared" si="57"/>
        <v>-14.130797827078752</v>
      </c>
      <c r="U61" s="56">
        <f t="shared" si="57"/>
        <v>7.6028260315002143</v>
      </c>
      <c r="V61" s="56">
        <f t="shared" si="57"/>
        <v>1.2722548314769</v>
      </c>
      <c r="W61" s="56">
        <f t="shared" si="57"/>
        <v>-8.6457646707277718</v>
      </c>
      <c r="X61" s="56">
        <f t="shared" si="57"/>
        <v>-7.2395010377178295</v>
      </c>
      <c r="Y61" s="56">
        <f t="shared" si="57"/>
        <v>7.3933731753670742</v>
      </c>
      <c r="Z61" s="56">
        <f t="shared" si="57"/>
        <v>-3.017708999888697</v>
      </c>
      <c r="AA61" s="56">
        <f t="shared" si="58"/>
        <v>11.168418286538113</v>
      </c>
      <c r="AB61" s="56">
        <f t="shared" si="59"/>
        <v>-17.412239308112405</v>
      </c>
      <c r="AC61" s="56">
        <f t="shared" si="69"/>
        <v>8.0723014349134132</v>
      </c>
      <c r="AD61" s="86"/>
      <c r="AE61" s="86"/>
      <c r="AF61" s="86"/>
      <c r="AG61" s="86"/>
      <c r="AH61" s="86"/>
      <c r="AI61" s="86"/>
    </row>
    <row r="62" spans="1:35" ht="12.75" customHeight="1" x14ac:dyDescent="0.2">
      <c r="A62" s="86">
        <v>5</v>
      </c>
      <c r="B62" s="42" t="s">
        <v>49</v>
      </c>
      <c r="C62" s="54" t="s">
        <v>12</v>
      </c>
      <c r="D62" s="56">
        <f t="shared" si="49"/>
        <v>-3.208030727786479</v>
      </c>
      <c r="E62" s="56">
        <f t="shared" si="50"/>
        <v>44.318696493811331</v>
      </c>
      <c r="F62" s="56">
        <f t="shared" si="51"/>
        <v>-15.281719810763406</v>
      </c>
      <c r="G62" s="56">
        <f t="shared" si="52"/>
        <v>44.465746457633912</v>
      </c>
      <c r="H62" s="56">
        <f t="shared" si="53"/>
        <v>24.726414017239833</v>
      </c>
      <c r="I62" s="56">
        <f t="shared" si="54"/>
        <v>-25.109395403602718</v>
      </c>
      <c r="J62" s="56">
        <f t="shared" si="55"/>
        <v>13.083575162814824</v>
      </c>
      <c r="K62" s="56">
        <f t="shared" ref="K62:M62" si="73">IF(J22=0,"--",((K22/J22)*100-100))</f>
        <v>9.7657784486837329</v>
      </c>
      <c r="L62" s="56">
        <f t="shared" si="73"/>
        <v>10.768672188948329</v>
      </c>
      <c r="M62" s="56">
        <f t="shared" si="73"/>
        <v>33.951975964145049</v>
      </c>
      <c r="N62" s="56">
        <f t="shared" si="57"/>
        <v>27.845284095255792</v>
      </c>
      <c r="O62" s="56">
        <f t="shared" si="57"/>
        <v>16.675182161576402</v>
      </c>
      <c r="P62" s="56">
        <f t="shared" si="57"/>
        <v>13.114447608550762</v>
      </c>
      <c r="Q62" s="56">
        <f t="shared" si="57"/>
        <v>-32.187569085453305</v>
      </c>
      <c r="R62" s="56">
        <f t="shared" si="57"/>
        <v>58.80755708341934</v>
      </c>
      <c r="S62" s="56">
        <f t="shared" si="57"/>
        <v>39.072485748630413</v>
      </c>
      <c r="T62" s="56">
        <f t="shared" si="57"/>
        <v>-26.260293888567816</v>
      </c>
      <c r="U62" s="56">
        <f t="shared" si="57"/>
        <v>16.852225488048973</v>
      </c>
      <c r="V62" s="56">
        <f t="shared" si="57"/>
        <v>-0.58621895398599122</v>
      </c>
      <c r="W62" s="56">
        <f t="shared" si="57"/>
        <v>-18.121144483995337</v>
      </c>
      <c r="X62" s="56">
        <f t="shared" si="57"/>
        <v>-0.94861939154262132</v>
      </c>
      <c r="Y62" s="56">
        <f t="shared" si="57"/>
        <v>4.6286602972270998</v>
      </c>
      <c r="Z62" s="56">
        <f t="shared" si="57"/>
        <v>23.011202967871867</v>
      </c>
      <c r="AA62" s="56">
        <f t="shared" si="58"/>
        <v>-13.783477302570574</v>
      </c>
      <c r="AB62" s="56">
        <f t="shared" si="59"/>
        <v>-32.74068618562022</v>
      </c>
      <c r="AC62" s="56">
        <f t="shared" si="69"/>
        <v>5.3255842456434834</v>
      </c>
      <c r="AD62" s="86"/>
      <c r="AE62" s="86"/>
      <c r="AF62" s="86"/>
      <c r="AG62" s="86"/>
      <c r="AH62" s="86"/>
      <c r="AI62" s="86"/>
    </row>
    <row r="63" spans="1:35" ht="12.75" customHeight="1" x14ac:dyDescent="0.2">
      <c r="B63" s="42" t="s">
        <v>19</v>
      </c>
      <c r="C63" s="54" t="s">
        <v>12</v>
      </c>
      <c r="D63" s="56">
        <f t="shared" si="49"/>
        <v>22.354302086063441</v>
      </c>
      <c r="E63" s="56">
        <f t="shared" si="50"/>
        <v>21.646723629589502</v>
      </c>
      <c r="F63" s="56">
        <f t="shared" si="51"/>
        <v>-15.190374926404957</v>
      </c>
      <c r="G63" s="56">
        <f t="shared" si="52"/>
        <v>14.234862280091349</v>
      </c>
      <c r="H63" s="56">
        <f t="shared" si="53"/>
        <v>-11.929252030048119</v>
      </c>
      <c r="I63" s="56">
        <f t="shared" si="54"/>
        <v>-5.534399799024996</v>
      </c>
      <c r="J63" s="56">
        <f t="shared" si="55"/>
        <v>16.643943083858261</v>
      </c>
      <c r="K63" s="56">
        <f t="shared" ref="K63:M63" si="74">IF(J23=0,"--",((K23/J23)*100-100))</f>
        <v>48.395552153212861</v>
      </c>
      <c r="L63" s="56">
        <f t="shared" si="74"/>
        <v>-9.5949911929114791</v>
      </c>
      <c r="M63" s="56">
        <f t="shared" si="74"/>
        <v>13.571473907940884</v>
      </c>
      <c r="N63" s="56">
        <f t="shared" si="57"/>
        <v>19.561007303626312</v>
      </c>
      <c r="O63" s="56">
        <f t="shared" si="57"/>
        <v>14.502034255302632</v>
      </c>
      <c r="P63" s="56">
        <f t="shared" si="57"/>
        <v>34.195821042304345</v>
      </c>
      <c r="Q63" s="56">
        <f t="shared" si="57"/>
        <v>-16.393656815666773</v>
      </c>
      <c r="R63" s="56">
        <f t="shared" si="57"/>
        <v>39.71385230497998</v>
      </c>
      <c r="S63" s="56">
        <f t="shared" si="57"/>
        <v>16.771139768382398</v>
      </c>
      <c r="T63" s="56">
        <f t="shared" si="57"/>
        <v>-11.95143454575765</v>
      </c>
      <c r="U63" s="56">
        <f t="shared" si="57"/>
        <v>2.5172279730259532</v>
      </c>
      <c r="V63" s="56">
        <f t="shared" si="57"/>
        <v>-4.7712289465736291</v>
      </c>
      <c r="W63" s="56">
        <f t="shared" si="57"/>
        <v>-8.4827301350272108</v>
      </c>
      <c r="X63" s="56">
        <f t="shared" si="57"/>
        <v>-6.843564805413763</v>
      </c>
      <c r="Y63" s="56">
        <f t="shared" si="57"/>
        <v>0.91170479966410767</v>
      </c>
      <c r="Z63" s="56">
        <f t="shared" si="57"/>
        <v>10.220686242334125</v>
      </c>
      <c r="AA63" s="56">
        <f t="shared" si="58"/>
        <v>-11.556676775052551</v>
      </c>
      <c r="AB63" s="56">
        <f t="shared" si="59"/>
        <v>-20.223320386574912</v>
      </c>
      <c r="AC63" s="56">
        <f t="shared" si="69"/>
        <v>4.4120717715471187</v>
      </c>
      <c r="AD63" s="86"/>
      <c r="AE63" s="86"/>
      <c r="AF63" s="86"/>
      <c r="AG63" s="86"/>
      <c r="AH63" s="86"/>
      <c r="AI63" s="86"/>
    </row>
    <row r="64" spans="1:35" ht="12.75" customHeight="1" x14ac:dyDescent="0.2">
      <c r="A64" s="242"/>
      <c r="B64" s="42" t="s">
        <v>20</v>
      </c>
      <c r="C64" s="54" t="s">
        <v>12</v>
      </c>
      <c r="D64" s="56">
        <f t="shared" si="49"/>
        <v>45.407717866571062</v>
      </c>
      <c r="E64" s="56">
        <f t="shared" si="50"/>
        <v>13.232934395126051</v>
      </c>
      <c r="F64" s="56">
        <f t="shared" si="51"/>
        <v>-14.824512875204306</v>
      </c>
      <c r="G64" s="56">
        <f t="shared" si="52"/>
        <v>24.35627551283153</v>
      </c>
      <c r="H64" s="56">
        <f t="shared" si="53"/>
        <v>-6.5661427575671212</v>
      </c>
      <c r="I64" s="56">
        <f t="shared" si="54"/>
        <v>-25.274375234139129</v>
      </c>
      <c r="J64" s="56">
        <f t="shared" si="55"/>
        <v>17.63740146835093</v>
      </c>
      <c r="K64" s="56">
        <f t="shared" ref="K64:M64" si="75">IF(J24=0,"--",((K24/J24)*100-100))</f>
        <v>74.060646312436404</v>
      </c>
      <c r="L64" s="56">
        <f t="shared" si="75"/>
        <v>-28.243008166776846</v>
      </c>
      <c r="M64" s="56">
        <f t="shared" si="75"/>
        <v>28.663311620750562</v>
      </c>
      <c r="N64" s="56">
        <f t="shared" si="57"/>
        <v>33.197116428000129</v>
      </c>
      <c r="O64" s="56">
        <f t="shared" si="57"/>
        <v>26.770461096895403</v>
      </c>
      <c r="P64" s="56">
        <f t="shared" si="57"/>
        <v>117.59604630790278</v>
      </c>
      <c r="Q64" s="56">
        <f t="shared" si="57"/>
        <v>-20.839720997611821</v>
      </c>
      <c r="R64" s="56">
        <f t="shared" si="57"/>
        <v>85.148965216636697</v>
      </c>
      <c r="S64" s="56">
        <f t="shared" si="57"/>
        <v>7.3769010223930849</v>
      </c>
      <c r="T64" s="56">
        <f t="shared" si="57"/>
        <v>-0.56253739299421568</v>
      </c>
      <c r="U64" s="56">
        <f t="shared" si="57"/>
        <v>5.6494682735605863</v>
      </c>
      <c r="V64" s="56">
        <f t="shared" si="57"/>
        <v>6.0429536336541645</v>
      </c>
      <c r="W64" s="56">
        <f t="shared" si="57"/>
        <v>-8.6494471073555417</v>
      </c>
      <c r="X64" s="56">
        <f t="shared" si="57"/>
        <v>2.917387864204926</v>
      </c>
      <c r="Y64" s="56">
        <f t="shared" si="57"/>
        <v>11.751203051223456</v>
      </c>
      <c r="Z64" s="56">
        <f t="shared" si="57"/>
        <v>20.824432455351499</v>
      </c>
      <c r="AA64" s="56">
        <f t="shared" si="58"/>
        <v>-1.2552666867363058</v>
      </c>
      <c r="AB64" s="56">
        <f t="shared" si="59"/>
        <v>-20.636601476075072</v>
      </c>
      <c r="AC64" s="56">
        <f t="shared" si="69"/>
        <v>10.905939985030287</v>
      </c>
      <c r="AD64" s="86"/>
      <c r="AE64" s="86"/>
      <c r="AF64" s="86"/>
      <c r="AG64" s="86"/>
      <c r="AH64" s="86"/>
      <c r="AI64" s="86"/>
    </row>
    <row r="65" spans="1:35" ht="12.75" customHeight="1" x14ac:dyDescent="0.2">
      <c r="A65" s="242"/>
      <c r="B65" s="224" t="s">
        <v>11</v>
      </c>
      <c r="C65" s="54" t="s">
        <v>12</v>
      </c>
      <c r="D65" s="56">
        <f t="shared" si="49"/>
        <v>29.586383421543701</v>
      </c>
      <c r="E65" s="56">
        <f t="shared" si="50"/>
        <v>18.684978135988416</v>
      </c>
      <c r="F65" s="56">
        <f t="shared" si="51"/>
        <v>-15.067503618697103</v>
      </c>
      <c r="G65" s="56">
        <f t="shared" si="52"/>
        <v>17.643768145650057</v>
      </c>
      <c r="H65" s="56">
        <f t="shared" si="53"/>
        <v>-10.019885621270447</v>
      </c>
      <c r="I65" s="56">
        <f t="shared" si="54"/>
        <v>-12.831948085904386</v>
      </c>
      <c r="J65" s="56">
        <f t="shared" si="55"/>
        <v>16.958784794534566</v>
      </c>
      <c r="K65" s="56">
        <f t="shared" ref="K65:M65" si="76">IF(J25=0,"--",((K25/J25)*100-100))</f>
        <v>56.576394459642472</v>
      </c>
      <c r="L65" s="56">
        <f t="shared" si="76"/>
        <v>-16.202870755529403</v>
      </c>
      <c r="M65" s="56">
        <f t="shared" si="76"/>
        <v>18.150853800491532</v>
      </c>
      <c r="N65" s="56">
        <f t="shared" si="57"/>
        <v>24.066817313592765</v>
      </c>
      <c r="O65" s="56">
        <f t="shared" si="57"/>
        <v>18.854250508307118</v>
      </c>
      <c r="P65" s="56">
        <f t="shared" si="57"/>
        <v>65.752563457667037</v>
      </c>
      <c r="Q65" s="56">
        <f t="shared" si="57"/>
        <v>-18.602126363476827</v>
      </c>
      <c r="R65" s="56">
        <f t="shared" si="57"/>
        <v>61.662186050529698</v>
      </c>
      <c r="S65" s="56">
        <f t="shared" si="57"/>
        <v>11.573760868786437</v>
      </c>
      <c r="T65" s="56">
        <f t="shared" si="57"/>
        <v>-5.8875175173344729</v>
      </c>
      <c r="U65" s="56">
        <f t="shared" si="57"/>
        <v>4.279323531936825</v>
      </c>
      <c r="V65" s="56">
        <f t="shared" si="57"/>
        <v>1.3924100135047013</v>
      </c>
      <c r="W65" s="56">
        <f t="shared" si="57"/>
        <v>-8.5821102919952352</v>
      </c>
      <c r="X65" s="56">
        <f t="shared" si="57"/>
        <v>-1.0293367950641681</v>
      </c>
      <c r="Y65" s="56">
        <f t="shared" si="57"/>
        <v>7.6258589218858077</v>
      </c>
      <c r="Z65" s="56">
        <f t="shared" si="57"/>
        <v>17.040570877531366</v>
      </c>
      <c r="AA65" s="56">
        <f t="shared" si="58"/>
        <v>-4.7170451456099585</v>
      </c>
      <c r="AB65" s="56">
        <f t="shared" si="59"/>
        <v>-20.507688105244242</v>
      </c>
      <c r="AC65" s="56">
        <f t="shared" si="69"/>
        <v>7.6124272948867144</v>
      </c>
      <c r="AD65" s="86"/>
      <c r="AE65" s="86"/>
      <c r="AF65" s="86"/>
      <c r="AG65" s="86"/>
      <c r="AH65" s="86"/>
      <c r="AI65" s="86"/>
    </row>
    <row r="66" spans="1:35" ht="12.75" customHeight="1" x14ac:dyDescent="0.2">
      <c r="A66" s="242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6"/>
      <c r="AA66" s="56"/>
      <c r="AB66" s="56"/>
      <c r="AC66" s="53"/>
      <c r="AD66" s="86"/>
      <c r="AE66" s="86"/>
      <c r="AF66" s="86"/>
      <c r="AG66" s="86"/>
      <c r="AH66" s="86"/>
      <c r="AI66" s="86"/>
    </row>
    <row r="67" spans="1:35" ht="12.75" customHeight="1" x14ac:dyDescent="0.2">
      <c r="A67" s="242"/>
      <c r="B67" s="42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86"/>
      <c r="AE67" s="86"/>
      <c r="AF67" s="86"/>
      <c r="AG67" s="86"/>
      <c r="AH67" s="86"/>
      <c r="AI67" s="86"/>
    </row>
    <row r="68" spans="1:35" ht="12.75" customHeight="1" thickBot="1" x14ac:dyDescent="0.25">
      <c r="A68" s="220"/>
      <c r="B68" s="220"/>
      <c r="C68" s="220"/>
      <c r="D68" s="220"/>
      <c r="E68" s="220"/>
      <c r="F68" s="220"/>
      <c r="G68" s="220"/>
      <c r="H68" s="220"/>
      <c r="I68" s="220"/>
      <c r="J68" s="220"/>
      <c r="K68" s="220"/>
      <c r="L68" s="220"/>
      <c r="M68" s="220"/>
      <c r="N68" s="220"/>
      <c r="O68" s="220"/>
      <c r="P68" s="220"/>
      <c r="Q68" s="220"/>
      <c r="R68" s="220"/>
      <c r="S68" s="220"/>
      <c r="T68" s="220"/>
      <c r="U68" s="220"/>
      <c r="V68" s="220"/>
      <c r="W68" s="220"/>
      <c r="X68" s="220"/>
      <c r="Y68" s="220"/>
      <c r="Z68" s="220"/>
      <c r="AA68" s="220"/>
      <c r="AB68" s="220"/>
      <c r="AC68" s="220"/>
      <c r="AD68" s="86"/>
      <c r="AE68" s="86"/>
      <c r="AF68" s="86"/>
      <c r="AG68" s="86"/>
      <c r="AH68" s="86"/>
      <c r="AI68" s="86"/>
    </row>
    <row r="69" spans="1:35" ht="12.75" customHeight="1" thickTop="1" x14ac:dyDescent="0.2">
      <c r="A69" s="91" t="s">
        <v>1030</v>
      </c>
      <c r="B69" s="42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86"/>
      <c r="AE69" s="86"/>
      <c r="AF69" s="86"/>
      <c r="AG69" s="86"/>
      <c r="AH69" s="86"/>
      <c r="AI69" s="86"/>
    </row>
    <row r="70" spans="1:35" ht="12.75" customHeight="1" x14ac:dyDescent="0.2">
      <c r="B70" s="42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86"/>
      <c r="AE70" s="86"/>
      <c r="AF70" s="86"/>
      <c r="AG70" s="86"/>
      <c r="AH70" s="86"/>
      <c r="AI70" s="86"/>
    </row>
    <row r="71" spans="1:35" ht="12.75" customHeight="1" x14ac:dyDescent="0.2">
      <c r="B71" s="42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86"/>
      <c r="AE71" s="86"/>
      <c r="AF71" s="86"/>
      <c r="AG71" s="86"/>
      <c r="AH71" s="86"/>
      <c r="AI71" s="86"/>
    </row>
    <row r="72" spans="1:35" ht="12.75" customHeight="1" x14ac:dyDescent="0.2">
      <c r="A72" s="26"/>
      <c r="B72" s="42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86"/>
      <c r="AE72" s="86"/>
      <c r="AF72" s="86"/>
      <c r="AG72" s="86"/>
      <c r="AH72" s="86"/>
      <c r="AI72" s="86"/>
    </row>
    <row r="73" spans="1:35" ht="12.75" customHeight="1" x14ac:dyDescent="0.2">
      <c r="B73" s="27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86"/>
      <c r="AE73" s="86"/>
      <c r="AF73" s="86"/>
      <c r="AG73" s="86"/>
      <c r="AH73" s="86"/>
      <c r="AI73" s="86"/>
    </row>
    <row r="74" spans="1:35" ht="12.75" customHeight="1" x14ac:dyDescent="0.2">
      <c r="B74" s="42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86"/>
      <c r="AE74" s="86"/>
      <c r="AF74" s="86"/>
      <c r="AG74" s="86"/>
      <c r="AH74" s="86"/>
      <c r="AI74" s="86"/>
    </row>
    <row r="75" spans="1:35" ht="12.75" customHeight="1" x14ac:dyDescent="0.2">
      <c r="B75" s="42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86"/>
      <c r="AE75" s="86"/>
      <c r="AF75" s="86"/>
      <c r="AG75" s="86"/>
      <c r="AH75" s="86"/>
      <c r="AI75" s="86"/>
    </row>
    <row r="76" spans="1:35" ht="12.75" customHeight="1" x14ac:dyDescent="0.2">
      <c r="B76" s="42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86"/>
      <c r="AE76" s="86"/>
      <c r="AF76" s="86"/>
      <c r="AG76" s="86"/>
      <c r="AH76" s="86"/>
      <c r="AI76" s="86"/>
    </row>
    <row r="77" spans="1:35" ht="12.75" customHeight="1" x14ac:dyDescent="0.2">
      <c r="B77" s="42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86"/>
      <c r="AE77" s="86"/>
      <c r="AF77" s="86"/>
      <c r="AG77" s="86"/>
      <c r="AH77" s="86"/>
      <c r="AI77" s="86"/>
    </row>
    <row r="78" spans="1:35" x14ac:dyDescent="0.2">
      <c r="C78" s="53"/>
      <c r="D78" s="53"/>
      <c r="E78" s="53"/>
      <c r="F78" s="53"/>
      <c r="G78" s="53"/>
      <c r="H78" s="53"/>
      <c r="I78" s="53"/>
      <c r="J78" s="86"/>
      <c r="K78" s="259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230"/>
      <c r="AA78" s="240"/>
      <c r="AB78" s="263"/>
      <c r="AC78" s="86"/>
      <c r="AD78" s="86"/>
      <c r="AE78" s="86"/>
      <c r="AF78" s="86"/>
      <c r="AG78" s="86"/>
      <c r="AH78" s="86"/>
      <c r="AI78" s="86"/>
    </row>
    <row r="79" spans="1:35" x14ac:dyDescent="0.2">
      <c r="C79" s="53"/>
      <c r="D79" s="53"/>
      <c r="E79" s="53"/>
      <c r="F79" s="53"/>
      <c r="G79" s="53"/>
      <c r="H79" s="53"/>
      <c r="I79" s="53"/>
      <c r="J79" s="86"/>
      <c r="K79" s="259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230"/>
      <c r="AA79" s="240"/>
      <c r="AB79" s="263"/>
      <c r="AC79" s="86"/>
      <c r="AD79" s="86"/>
      <c r="AE79" s="86"/>
      <c r="AF79" s="86"/>
      <c r="AG79" s="86"/>
      <c r="AH79" s="86"/>
      <c r="AI79" s="86"/>
    </row>
    <row r="80" spans="1:35" x14ac:dyDescent="0.2">
      <c r="C80" s="53"/>
      <c r="D80" s="53"/>
      <c r="E80" s="53"/>
      <c r="F80" s="53"/>
      <c r="G80" s="53"/>
      <c r="H80" s="53"/>
      <c r="I80" s="53"/>
      <c r="J80" s="86"/>
      <c r="K80" s="259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230"/>
      <c r="AA80" s="240"/>
      <c r="AB80" s="263"/>
      <c r="AC80" s="86"/>
      <c r="AD80" s="86"/>
      <c r="AE80" s="86"/>
      <c r="AF80" s="86"/>
      <c r="AG80" s="86"/>
      <c r="AH80" s="86"/>
      <c r="AI80" s="86"/>
    </row>
    <row r="81" spans="3:35" x14ac:dyDescent="0.2">
      <c r="C81" s="58"/>
      <c r="D81" s="58"/>
      <c r="E81" s="58"/>
      <c r="F81" s="58"/>
      <c r="G81" s="58"/>
      <c r="H81" s="58"/>
      <c r="I81" s="58"/>
      <c r="J81" s="86"/>
      <c r="K81" s="259"/>
      <c r="L81" s="86"/>
      <c r="M81" s="86"/>
      <c r="N81" s="86"/>
      <c r="O81" s="86"/>
      <c r="P81" s="86"/>
      <c r="Q81" s="86"/>
      <c r="R81" s="86"/>
      <c r="S81" s="86"/>
      <c r="T81" s="86"/>
      <c r="U81" s="86"/>
      <c r="V81" s="86"/>
      <c r="W81" s="86"/>
      <c r="X81" s="86"/>
      <c r="Y81" s="86"/>
      <c r="Z81" s="230"/>
      <c r="AA81" s="240"/>
      <c r="AB81" s="263"/>
      <c r="AC81" s="86"/>
      <c r="AD81" s="86"/>
      <c r="AE81" s="86"/>
      <c r="AF81" s="86"/>
      <c r="AG81" s="86"/>
      <c r="AH81" s="86"/>
      <c r="AI81" s="86"/>
    </row>
    <row r="82" spans="3:35" x14ac:dyDescent="0.2">
      <c r="C82" s="58"/>
      <c r="D82" s="58"/>
      <c r="E82" s="58"/>
      <c r="F82" s="58"/>
      <c r="G82" s="58"/>
      <c r="H82" s="58"/>
      <c r="I82" s="58"/>
      <c r="J82" s="86"/>
      <c r="K82" s="259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230"/>
      <c r="AA82" s="240"/>
      <c r="AB82" s="263"/>
      <c r="AC82" s="86"/>
      <c r="AD82" s="86"/>
      <c r="AE82" s="86"/>
      <c r="AF82" s="86"/>
      <c r="AG82" s="86"/>
      <c r="AH82" s="86"/>
      <c r="AI82" s="86"/>
    </row>
    <row r="83" spans="3:35" x14ac:dyDescent="0.2">
      <c r="C83" s="28"/>
      <c r="D83" s="28"/>
      <c r="E83" s="28"/>
      <c r="F83" s="28"/>
      <c r="G83" s="28"/>
      <c r="H83" s="28"/>
      <c r="I83" s="28"/>
    </row>
    <row r="84" spans="3:35" x14ac:dyDescent="0.2">
      <c r="C84" s="28"/>
      <c r="D84" s="28"/>
      <c r="E84" s="28"/>
      <c r="F84" s="28"/>
      <c r="G84" s="28"/>
      <c r="H84" s="28"/>
      <c r="I84" s="28"/>
    </row>
    <row r="85" spans="3:35" x14ac:dyDescent="0.2">
      <c r="C85" s="28"/>
      <c r="D85" s="28"/>
      <c r="E85" s="28"/>
      <c r="F85" s="28"/>
      <c r="G85" s="28"/>
      <c r="H85" s="28"/>
      <c r="I85" s="28"/>
    </row>
    <row r="86" spans="3:35" x14ac:dyDescent="0.2">
      <c r="C86" s="28"/>
      <c r="D86" s="28"/>
      <c r="E86" s="28"/>
      <c r="F86" s="28"/>
      <c r="G86" s="28"/>
      <c r="H86" s="28"/>
      <c r="I86" s="28"/>
    </row>
    <row r="87" spans="3:35" x14ac:dyDescent="0.2">
      <c r="C87" s="28"/>
      <c r="D87" s="28"/>
      <c r="E87" s="28"/>
      <c r="F87" s="28"/>
      <c r="G87" s="28"/>
      <c r="H87" s="28"/>
      <c r="I87" s="28"/>
    </row>
    <row r="88" spans="3:35" x14ac:dyDescent="0.2">
      <c r="C88" s="28"/>
      <c r="D88" s="28"/>
      <c r="E88" s="28"/>
      <c r="F88" s="28"/>
      <c r="G88" s="28"/>
      <c r="H88" s="28"/>
      <c r="I88" s="28"/>
    </row>
    <row r="89" spans="3:35" x14ac:dyDescent="0.2">
      <c r="C89" s="28"/>
      <c r="D89" s="28"/>
      <c r="E89" s="28"/>
      <c r="F89" s="28"/>
      <c r="G89" s="28"/>
      <c r="H89" s="28"/>
      <c r="I89" s="28"/>
    </row>
  </sheetData>
  <mergeCells count="7">
    <mergeCell ref="C46:AC46"/>
    <mergeCell ref="C47:AC47"/>
    <mergeCell ref="C7:AC7"/>
    <mergeCell ref="C2:AC2"/>
    <mergeCell ref="C4:AC4"/>
    <mergeCell ref="C26:AC26"/>
    <mergeCell ref="C27:AC27"/>
  </mergeCells>
  <phoneticPr fontId="0" type="noConversion"/>
  <hyperlinks>
    <hyperlink ref="A1" location="ÍNDICE!A1" display="INDICE"/>
  </hyperlinks>
  <pageMargins left="0.75" right="0.75" top="1" bottom="1" header="0" footer="0"/>
  <ignoredErrors>
    <ignoredError sqref="K18:Z18 L23:AA24 H23:J24 H18:J18 K23 C18 C23:C24 D18:G18 D23:G23 AB23 AA18:AB18" formulaRange="1"/>
    <ignoredError sqref="AC56" 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89"/>
  <sheetViews>
    <sheetView zoomScaleNormal="100" workbookViewId="0"/>
  </sheetViews>
  <sheetFormatPr baseColWidth="10" defaultColWidth="12.42578125" defaultRowHeight="12.75" x14ac:dyDescent="0.2"/>
  <cols>
    <col min="1" max="1" width="5.42578125" style="88" customWidth="1"/>
    <col min="2" max="2" width="18" style="16" customWidth="1"/>
    <col min="3" max="3" width="11.7109375" style="16" customWidth="1"/>
    <col min="4" max="7" width="11.7109375" style="217" customWidth="1"/>
    <col min="8" max="10" width="11.7109375" style="16" customWidth="1"/>
    <col min="11" max="11" width="11.7109375" style="217" customWidth="1"/>
    <col min="12" max="25" width="11.7109375" style="16" customWidth="1"/>
    <col min="26" max="28" width="11.7109375" style="217" customWidth="1"/>
    <col min="29" max="29" width="11.7109375" style="16" customWidth="1"/>
    <col min="30" max="16384" width="12.42578125" style="16"/>
  </cols>
  <sheetData>
    <row r="1" spans="1:35" x14ac:dyDescent="0.2">
      <c r="A1" s="9" t="s">
        <v>59</v>
      </c>
    </row>
    <row r="2" spans="1:35" ht="12.75" customHeight="1" x14ac:dyDescent="0.2">
      <c r="A2" s="16"/>
      <c r="B2" s="63"/>
      <c r="C2" s="267" t="s">
        <v>23</v>
      </c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7"/>
      <c r="U2" s="267"/>
      <c r="V2" s="267"/>
      <c r="W2" s="267"/>
      <c r="X2" s="267"/>
      <c r="Y2" s="267"/>
      <c r="Z2" s="267"/>
      <c r="AA2" s="267"/>
      <c r="AB2" s="267"/>
      <c r="AC2" s="267"/>
    </row>
    <row r="3" spans="1:35" ht="12.75" customHeight="1" x14ac:dyDescent="0.2">
      <c r="B3" s="88"/>
      <c r="C3" s="88"/>
      <c r="D3" s="260"/>
      <c r="E3" s="260"/>
      <c r="F3" s="260"/>
      <c r="G3" s="260"/>
      <c r="H3" s="88"/>
      <c r="I3" s="88"/>
      <c r="J3" s="88"/>
      <c r="K3" s="259"/>
      <c r="L3" s="88"/>
    </row>
    <row r="4" spans="1:35" ht="12.75" customHeight="1" x14ac:dyDescent="0.2">
      <c r="A4" s="16"/>
      <c r="B4" s="63"/>
      <c r="C4" s="267" t="s">
        <v>1034</v>
      </c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267"/>
      <c r="U4" s="267"/>
      <c r="V4" s="267"/>
      <c r="W4" s="267"/>
      <c r="X4" s="267"/>
      <c r="Y4" s="267"/>
      <c r="Z4" s="267"/>
      <c r="AA4" s="267"/>
      <c r="AB4" s="267"/>
      <c r="AC4" s="267"/>
    </row>
    <row r="5" spans="1:35" ht="12.75" customHeight="1" thickBot="1" x14ac:dyDescent="0.25">
      <c r="A5" s="17"/>
      <c r="B5" s="18"/>
      <c r="C5" s="18"/>
      <c r="D5" s="219"/>
      <c r="E5" s="219"/>
      <c r="F5" s="219"/>
      <c r="G5" s="219"/>
      <c r="H5" s="18"/>
      <c r="I5" s="18"/>
      <c r="J5" s="18"/>
      <c r="K5" s="219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219"/>
      <c r="AA5" s="219"/>
      <c r="AB5" s="219"/>
      <c r="AC5" s="18"/>
    </row>
    <row r="6" spans="1:35" s="20" customFormat="1" ht="12.75" customHeight="1" thickTop="1" x14ac:dyDescent="0.2">
      <c r="A6" s="89"/>
      <c r="B6" s="41"/>
      <c r="C6" s="10">
        <v>1995</v>
      </c>
      <c r="D6" s="215">
        <v>1996</v>
      </c>
      <c r="E6" s="215">
        <v>1997</v>
      </c>
      <c r="F6" s="215">
        <v>1998</v>
      </c>
      <c r="G6" s="215">
        <v>1999</v>
      </c>
      <c r="H6" s="215">
        <v>2000</v>
      </c>
      <c r="I6" s="10">
        <v>2001</v>
      </c>
      <c r="J6" s="10">
        <v>2002</v>
      </c>
      <c r="K6" s="215">
        <v>2003</v>
      </c>
      <c r="L6" s="10">
        <v>2004</v>
      </c>
      <c r="M6" s="10">
        <v>2005</v>
      </c>
      <c r="N6" s="10">
        <v>2006</v>
      </c>
      <c r="O6" s="10">
        <v>2007</v>
      </c>
      <c r="P6" s="10">
        <v>2008</v>
      </c>
      <c r="Q6" s="10">
        <v>2009</v>
      </c>
      <c r="R6" s="10">
        <v>2010</v>
      </c>
      <c r="S6" s="10">
        <v>2011</v>
      </c>
      <c r="T6" s="10">
        <v>2012</v>
      </c>
      <c r="U6" s="10">
        <v>2013</v>
      </c>
      <c r="V6" s="10">
        <v>2014</v>
      </c>
      <c r="W6" s="10">
        <v>2015</v>
      </c>
      <c r="X6" s="10">
        <v>2016</v>
      </c>
      <c r="Y6" s="10">
        <v>2017</v>
      </c>
      <c r="Z6" s="215">
        <v>2018</v>
      </c>
      <c r="AA6" s="215">
        <v>2019</v>
      </c>
      <c r="AB6" s="215">
        <v>2020</v>
      </c>
      <c r="AC6" s="10" t="s">
        <v>1028</v>
      </c>
    </row>
    <row r="7" spans="1:35" ht="12.75" customHeight="1" thickBot="1" x14ac:dyDescent="0.25">
      <c r="A7" s="89"/>
      <c r="B7" s="41"/>
      <c r="C7" s="268" t="s">
        <v>14</v>
      </c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  <c r="AB7" s="268"/>
      <c r="AC7" s="268"/>
    </row>
    <row r="8" spans="1:35" ht="12.75" customHeight="1" thickTop="1" x14ac:dyDescent="0.2">
      <c r="A8" s="89"/>
      <c r="B8" s="41"/>
      <c r="C8" s="21"/>
      <c r="D8" s="21"/>
      <c r="E8" s="21"/>
      <c r="F8" s="21"/>
      <c r="G8" s="21"/>
      <c r="H8" s="88"/>
      <c r="I8" s="88"/>
      <c r="J8" s="88"/>
      <c r="K8" s="259"/>
      <c r="L8" s="88"/>
    </row>
    <row r="9" spans="1:35" ht="12.75" customHeight="1" x14ac:dyDescent="0.2">
      <c r="A9" s="88">
        <v>1</v>
      </c>
      <c r="B9" s="42" t="s">
        <v>39</v>
      </c>
      <c r="C9" s="21">
        <v>981.13755200000003</v>
      </c>
      <c r="D9" s="21">
        <v>1028.7466869999998</v>
      </c>
      <c r="E9" s="21">
        <v>893.16571999999974</v>
      </c>
      <c r="F9" s="21">
        <v>326.41213299999998</v>
      </c>
      <c r="G9" s="21">
        <v>158.59608299999996</v>
      </c>
      <c r="H9" s="21">
        <v>77.296591000000006</v>
      </c>
      <c r="I9" s="21">
        <v>92.879498999999996</v>
      </c>
      <c r="J9" s="21">
        <v>156.542925</v>
      </c>
      <c r="K9" s="21">
        <v>811.40309100000013</v>
      </c>
      <c r="L9" s="21">
        <v>1829.0283899999999</v>
      </c>
      <c r="M9" s="21">
        <v>1527.465013</v>
      </c>
      <c r="N9" s="21">
        <v>2363.6519239999998</v>
      </c>
      <c r="O9" s="21">
        <v>1682.4612930000001</v>
      </c>
      <c r="P9" s="21">
        <v>2159.618242</v>
      </c>
      <c r="Q9" s="21">
        <v>1368.5181150000001</v>
      </c>
      <c r="R9" s="21">
        <v>2302.3449999999998</v>
      </c>
      <c r="S9" s="21">
        <v>3728.2904480000002</v>
      </c>
      <c r="T9" s="21">
        <v>4508.870199</v>
      </c>
      <c r="U9" s="22">
        <v>3335.4492959999998</v>
      </c>
      <c r="V9" s="22">
        <v>2049.6049210000001</v>
      </c>
      <c r="W9" s="22">
        <v>1550.6301010000011</v>
      </c>
      <c r="X9" s="22">
        <v>842.28508400000021</v>
      </c>
      <c r="Y9" s="22">
        <v>1328.5781139999995</v>
      </c>
      <c r="Z9" s="22">
        <v>1134.917115</v>
      </c>
      <c r="AA9" s="22">
        <v>922.09058100000027</v>
      </c>
      <c r="AB9" s="22">
        <v>1756.8889600000007</v>
      </c>
      <c r="AC9" s="22">
        <f>SUM(C9:AA9)</f>
        <v>37159.984116999993</v>
      </c>
      <c r="AD9" s="88"/>
      <c r="AE9" s="88"/>
      <c r="AF9" s="88"/>
      <c r="AG9" s="88"/>
      <c r="AH9" s="88"/>
      <c r="AI9" s="88"/>
    </row>
    <row r="10" spans="1:35" ht="12.75" customHeight="1" x14ac:dyDescent="0.2">
      <c r="B10" s="42" t="s">
        <v>999</v>
      </c>
      <c r="C10" s="21">
        <v>88.742600999999979</v>
      </c>
      <c r="D10" s="21">
        <v>122.03856699999999</v>
      </c>
      <c r="E10" s="21">
        <v>87.826483000000025</v>
      </c>
      <c r="F10" s="21">
        <v>57.268307</v>
      </c>
      <c r="G10" s="21">
        <v>22.955187000000006</v>
      </c>
      <c r="H10" s="21">
        <v>29.709074000000005</v>
      </c>
      <c r="I10" s="21">
        <v>36.478729000000001</v>
      </c>
      <c r="J10" s="21">
        <v>47.028395000000003</v>
      </c>
      <c r="K10" s="21">
        <v>48.660239000000004</v>
      </c>
      <c r="L10" s="21">
        <v>100.61745400000001</v>
      </c>
      <c r="M10" s="21">
        <v>113.42326800000001</v>
      </c>
      <c r="N10" s="21">
        <v>56.246596000000004</v>
      </c>
      <c r="O10" s="21">
        <v>47.43085700000001</v>
      </c>
      <c r="P10" s="21">
        <v>77.87204899999999</v>
      </c>
      <c r="Q10" s="21">
        <v>40.455829999999999</v>
      </c>
      <c r="R10" s="21">
        <v>76.732208000000014</v>
      </c>
      <c r="S10" s="21">
        <v>133.17327399999996</v>
      </c>
      <c r="T10" s="21">
        <v>185.072911</v>
      </c>
      <c r="U10" s="22">
        <v>118.22487199999999</v>
      </c>
      <c r="V10" s="22">
        <v>60.788094999999998</v>
      </c>
      <c r="W10" s="22">
        <v>32.846261000000005</v>
      </c>
      <c r="X10" s="22">
        <v>26.785983999999999</v>
      </c>
      <c r="Y10" s="22">
        <v>25.736468000000002</v>
      </c>
      <c r="Z10" s="22">
        <v>37.617441000000007</v>
      </c>
      <c r="AA10" s="22">
        <v>74.573009000000027</v>
      </c>
      <c r="AB10" s="22">
        <v>19.889457999999994</v>
      </c>
      <c r="AC10" s="22">
        <f t="shared" ref="AC10:AC25" si="0">SUM(C10:AA10)</f>
        <v>1748.304159</v>
      </c>
      <c r="AD10" s="88"/>
      <c r="AE10" s="88"/>
      <c r="AF10" s="88"/>
      <c r="AG10" s="88"/>
      <c r="AH10" s="88"/>
      <c r="AI10" s="88"/>
    </row>
    <row r="11" spans="1:35" ht="12.75" customHeight="1" x14ac:dyDescent="0.2">
      <c r="B11" s="42" t="s">
        <v>991</v>
      </c>
      <c r="C11" s="21">
        <v>0.193081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5.0000000000000004E-6</v>
      </c>
      <c r="L11" s="21">
        <v>2.398E-3</v>
      </c>
      <c r="M11" s="21">
        <v>6.3895999999999994E-2</v>
      </c>
      <c r="N11" s="21">
        <v>0.46968399999999999</v>
      </c>
      <c r="O11" s="21">
        <v>0.30178199999999999</v>
      </c>
      <c r="P11" s="21">
        <v>1.02878</v>
      </c>
      <c r="Q11" s="21">
        <v>6.7497000000000001E-2</v>
      </c>
      <c r="R11" s="21">
        <v>1.2005E-2</v>
      </c>
      <c r="S11" s="21">
        <v>6.7840000000000001E-3</v>
      </c>
      <c r="T11" s="21">
        <v>8.8780000000000005E-3</v>
      </c>
      <c r="U11" s="22">
        <v>1.7420000000000001E-3</v>
      </c>
      <c r="V11" s="22">
        <v>3.3199999999999999E-4</v>
      </c>
      <c r="W11" s="22">
        <v>6.9800000000000005E-4</v>
      </c>
      <c r="X11" s="22">
        <v>0</v>
      </c>
      <c r="Y11" s="22">
        <v>5.3999999999999998E-5</v>
      </c>
      <c r="Z11" s="22">
        <v>4.8820000000000002E-2</v>
      </c>
      <c r="AA11" s="22">
        <v>1.0520999999999999E-2</v>
      </c>
      <c r="AB11" s="22">
        <v>0.25640199999999996</v>
      </c>
      <c r="AC11" s="22">
        <f t="shared" si="0"/>
        <v>2.2169569999999998</v>
      </c>
      <c r="AD11" s="88"/>
      <c r="AE11" s="88"/>
      <c r="AF11" s="88"/>
      <c r="AG11" s="88"/>
      <c r="AH11" s="88"/>
      <c r="AI11" s="88"/>
    </row>
    <row r="12" spans="1:35" ht="12.75" customHeight="1" x14ac:dyDescent="0.2">
      <c r="B12" s="42" t="s">
        <v>992</v>
      </c>
      <c r="C12" s="21">
        <v>0</v>
      </c>
      <c r="D12" s="21">
        <v>7.4799999999999997E-3</v>
      </c>
      <c r="E12" s="21">
        <v>0</v>
      </c>
      <c r="F12" s="21">
        <v>0</v>
      </c>
      <c r="G12" s="21">
        <v>0</v>
      </c>
      <c r="H12" s="21">
        <v>0</v>
      </c>
      <c r="I12" s="21"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1">
        <v>0</v>
      </c>
      <c r="P12" s="21">
        <v>0</v>
      </c>
      <c r="Q12" s="21">
        <v>0</v>
      </c>
      <c r="R12" s="21">
        <v>1.2591E-2</v>
      </c>
      <c r="S12" s="21">
        <v>0</v>
      </c>
      <c r="T12" s="21">
        <v>4.5300000000000001E-4</v>
      </c>
      <c r="U12" s="22">
        <v>0</v>
      </c>
      <c r="V12" s="22">
        <v>0</v>
      </c>
      <c r="W12" s="22">
        <v>1.5165E-2</v>
      </c>
      <c r="X12" s="22">
        <v>1.678E-3</v>
      </c>
      <c r="Y12" s="22">
        <v>0.43227899999999997</v>
      </c>
      <c r="Z12" s="22">
        <v>0.29350999999999999</v>
      </c>
      <c r="AA12" s="22">
        <v>0.45936199999999999</v>
      </c>
      <c r="AB12" s="22">
        <v>5.1693000000000003E-2</v>
      </c>
      <c r="AC12" s="22">
        <f t="shared" si="0"/>
        <v>1.222518</v>
      </c>
      <c r="AD12" s="88"/>
      <c r="AE12" s="88"/>
      <c r="AF12" s="88"/>
      <c r="AG12" s="88"/>
      <c r="AH12" s="88"/>
      <c r="AI12" s="88"/>
    </row>
    <row r="13" spans="1:35" ht="12.75" customHeight="1" x14ac:dyDescent="0.2">
      <c r="B13" s="42" t="s">
        <v>993</v>
      </c>
      <c r="C13" s="21">
        <v>0</v>
      </c>
      <c r="D13" s="21">
        <v>0</v>
      </c>
      <c r="E13" s="21">
        <v>1.0853E-2</v>
      </c>
      <c r="F13" s="21">
        <v>0.182199</v>
      </c>
      <c r="G13" s="21">
        <v>0</v>
      </c>
      <c r="H13" s="21">
        <v>0</v>
      </c>
      <c r="I13" s="21">
        <v>0</v>
      </c>
      <c r="J13" s="21">
        <v>0</v>
      </c>
      <c r="K13" s="21">
        <v>1.85E-4</v>
      </c>
      <c r="L13" s="21">
        <v>0.17810799999999999</v>
      </c>
      <c r="M13" s="21">
        <v>0.58168900000000001</v>
      </c>
      <c r="N13" s="21">
        <v>0</v>
      </c>
      <c r="O13" s="21">
        <v>2.068E-3</v>
      </c>
      <c r="P13" s="21">
        <v>2.7269999999999999E-2</v>
      </c>
      <c r="Q13" s="21">
        <v>3.1081000000000001E-2</v>
      </c>
      <c r="R13" s="21">
        <v>0</v>
      </c>
      <c r="S13" s="21">
        <v>7.8999999999999996E-5</v>
      </c>
      <c r="T13" s="21">
        <v>0</v>
      </c>
      <c r="U13" s="22">
        <v>3.2239999999999999E-3</v>
      </c>
      <c r="V13" s="22">
        <v>6.3755000000000006E-2</v>
      </c>
      <c r="W13" s="22">
        <v>0</v>
      </c>
      <c r="X13" s="22">
        <v>4.8099999999999998E-4</v>
      </c>
      <c r="Y13" s="22">
        <v>0</v>
      </c>
      <c r="Z13" s="22">
        <v>2.1599E-2</v>
      </c>
      <c r="AA13" s="22">
        <v>0.14809899999999998</v>
      </c>
      <c r="AB13" s="22">
        <v>6.9911000000000001E-2</v>
      </c>
      <c r="AC13" s="22">
        <f t="shared" si="0"/>
        <v>1.2506899999999996</v>
      </c>
      <c r="AD13" s="88"/>
      <c r="AE13" s="88"/>
      <c r="AF13" s="88"/>
      <c r="AG13" s="88"/>
      <c r="AH13" s="88"/>
      <c r="AI13" s="88"/>
    </row>
    <row r="14" spans="1:35" ht="12.75" customHeight="1" x14ac:dyDescent="0.2">
      <c r="B14" s="42" t="s">
        <v>994</v>
      </c>
      <c r="C14" s="21">
        <v>0</v>
      </c>
      <c r="D14" s="21">
        <v>0.25483800000000001</v>
      </c>
      <c r="E14" s="21">
        <v>0</v>
      </c>
      <c r="F14" s="21">
        <v>0</v>
      </c>
      <c r="G14" s="21">
        <v>0</v>
      </c>
      <c r="H14" s="21">
        <v>0</v>
      </c>
      <c r="I14" s="21">
        <v>0</v>
      </c>
      <c r="J14" s="21">
        <v>0</v>
      </c>
      <c r="K14" s="21">
        <v>1.5100000000000001E-4</v>
      </c>
      <c r="L14" s="21">
        <v>0</v>
      </c>
      <c r="M14" s="21">
        <v>0</v>
      </c>
      <c r="N14" s="21">
        <v>0</v>
      </c>
      <c r="O14" s="21">
        <v>7.3999999999999996E-5</v>
      </c>
      <c r="P14" s="21">
        <v>2.6078E-2</v>
      </c>
      <c r="Q14" s="21">
        <v>1.4711E-2</v>
      </c>
      <c r="R14" s="21">
        <v>0.31878600000000001</v>
      </c>
      <c r="S14" s="21">
        <v>1.9040999999999999E-2</v>
      </c>
      <c r="T14" s="21">
        <v>9.0419999999999997E-3</v>
      </c>
      <c r="U14" s="22">
        <v>0</v>
      </c>
      <c r="V14" s="22">
        <v>1.83E-4</v>
      </c>
      <c r="W14" s="22">
        <v>0</v>
      </c>
      <c r="X14" s="22">
        <v>0.117411</v>
      </c>
      <c r="Y14" s="22">
        <v>0</v>
      </c>
      <c r="Z14" s="22">
        <v>0</v>
      </c>
      <c r="AA14" s="22">
        <v>0</v>
      </c>
      <c r="AB14" s="22">
        <v>0</v>
      </c>
      <c r="AC14" s="22">
        <f t="shared" si="0"/>
        <v>0.76031500000000007</v>
      </c>
      <c r="AD14" s="88"/>
      <c r="AE14" s="88"/>
      <c r="AF14" s="88"/>
      <c r="AG14" s="88"/>
      <c r="AH14" s="88"/>
      <c r="AI14" s="88"/>
    </row>
    <row r="15" spans="1:35" ht="12.75" customHeight="1" x14ac:dyDescent="0.2">
      <c r="B15" s="42" t="s">
        <v>995</v>
      </c>
      <c r="C15" s="21"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1.8309999999999999E-3</v>
      </c>
      <c r="O15" s="21">
        <v>0</v>
      </c>
      <c r="P15" s="21">
        <v>0</v>
      </c>
      <c r="Q15" s="21">
        <v>0</v>
      </c>
      <c r="R15" s="21">
        <v>0</v>
      </c>
      <c r="S15" s="21">
        <v>1.6429999999999999E-3</v>
      </c>
      <c r="T15" s="21">
        <v>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f t="shared" si="0"/>
        <v>3.4739999999999997E-3</v>
      </c>
      <c r="AD15" s="88"/>
      <c r="AE15" s="88"/>
      <c r="AF15" s="88"/>
      <c r="AG15" s="88"/>
      <c r="AH15" s="88"/>
      <c r="AI15" s="88"/>
    </row>
    <row r="16" spans="1:35" ht="12.75" customHeight="1" x14ac:dyDescent="0.2">
      <c r="B16" s="42" t="s">
        <v>1002</v>
      </c>
      <c r="C16" s="21">
        <v>0</v>
      </c>
      <c r="D16" s="21">
        <v>1.8870999999999999E-2</v>
      </c>
      <c r="E16" s="21">
        <v>0.16219800000000001</v>
      </c>
      <c r="F16" s="21">
        <v>0</v>
      </c>
      <c r="G16" s="21">
        <v>0</v>
      </c>
      <c r="H16" s="21">
        <v>0</v>
      </c>
      <c r="I16" s="21">
        <v>0</v>
      </c>
      <c r="J16" s="21">
        <v>0</v>
      </c>
      <c r="K16" s="21">
        <v>0</v>
      </c>
      <c r="L16" s="21">
        <v>0</v>
      </c>
      <c r="M16" s="21">
        <v>0.73003899999999999</v>
      </c>
      <c r="N16" s="21">
        <v>0.19298899999999999</v>
      </c>
      <c r="O16" s="21">
        <v>7.1219999999999999E-3</v>
      </c>
      <c r="P16" s="21">
        <v>0</v>
      </c>
      <c r="Q16" s="21">
        <v>0</v>
      </c>
      <c r="R16" s="21">
        <v>0</v>
      </c>
      <c r="S16" s="21">
        <v>6.7599999999999995E-4</v>
      </c>
      <c r="T16" s="21">
        <v>4.3090000000000003E-3</v>
      </c>
      <c r="U16" s="22">
        <v>1.2614E-2</v>
      </c>
      <c r="V16" s="22">
        <v>0</v>
      </c>
      <c r="W16" s="22">
        <v>0</v>
      </c>
      <c r="X16" s="22">
        <v>0</v>
      </c>
      <c r="Y16" s="22">
        <v>5.3680000000000004E-3</v>
      </c>
      <c r="Z16" s="22">
        <v>0</v>
      </c>
      <c r="AA16" s="22">
        <v>3.2000000000000002E-3</v>
      </c>
      <c r="AB16" s="22">
        <v>0.121728</v>
      </c>
      <c r="AC16" s="22">
        <f t="shared" si="0"/>
        <v>1.137386</v>
      </c>
      <c r="AD16" s="88"/>
      <c r="AE16" s="88"/>
      <c r="AF16" s="88"/>
      <c r="AG16" s="88"/>
      <c r="AH16" s="88"/>
      <c r="AI16" s="88"/>
    </row>
    <row r="17" spans="1:35" ht="12.75" customHeight="1" x14ac:dyDescent="0.2">
      <c r="B17" s="42" t="s">
        <v>1000</v>
      </c>
      <c r="C17" s="21">
        <f t="shared" ref="C17:AB17" si="1">SUM(C11:C16)</f>
        <v>0.193081</v>
      </c>
      <c r="D17" s="21">
        <f t="shared" si="1"/>
        <v>0.28118900000000002</v>
      </c>
      <c r="E17" s="21">
        <f t="shared" si="1"/>
        <v>0.17305100000000001</v>
      </c>
      <c r="F17" s="21">
        <f t="shared" si="1"/>
        <v>0.182199</v>
      </c>
      <c r="G17" s="21">
        <f t="shared" si="1"/>
        <v>0</v>
      </c>
      <c r="H17" s="21">
        <f t="shared" si="1"/>
        <v>0</v>
      </c>
      <c r="I17" s="21">
        <f t="shared" si="1"/>
        <v>0</v>
      </c>
      <c r="J17" s="21">
        <f t="shared" si="1"/>
        <v>0</v>
      </c>
      <c r="K17" s="21">
        <f t="shared" si="1"/>
        <v>3.4100000000000005E-4</v>
      </c>
      <c r="L17" s="21">
        <f t="shared" si="1"/>
        <v>0.180506</v>
      </c>
      <c r="M17" s="21">
        <f t="shared" si="1"/>
        <v>1.375624</v>
      </c>
      <c r="N17" s="21">
        <f t="shared" si="1"/>
        <v>0.66450399999999998</v>
      </c>
      <c r="O17" s="21">
        <f t="shared" si="1"/>
        <v>0.31104600000000004</v>
      </c>
      <c r="P17" s="21">
        <f t="shared" si="1"/>
        <v>1.082128</v>
      </c>
      <c r="Q17" s="21">
        <f t="shared" si="1"/>
        <v>0.113289</v>
      </c>
      <c r="R17" s="21">
        <f t="shared" si="1"/>
        <v>0.34338200000000002</v>
      </c>
      <c r="S17" s="21">
        <f t="shared" si="1"/>
        <v>2.8222999999999998E-2</v>
      </c>
      <c r="T17" s="21">
        <f t="shared" si="1"/>
        <v>2.2682000000000001E-2</v>
      </c>
      <c r="U17" s="21">
        <f t="shared" si="1"/>
        <v>1.7579999999999998E-2</v>
      </c>
      <c r="V17" s="21">
        <f t="shared" si="1"/>
        <v>6.4270000000000008E-2</v>
      </c>
      <c r="W17" s="21">
        <f t="shared" si="1"/>
        <v>1.5862999999999999E-2</v>
      </c>
      <c r="X17" s="21">
        <f t="shared" si="1"/>
        <v>0.11957</v>
      </c>
      <c r="Y17" s="21">
        <f t="shared" si="1"/>
        <v>0.43770099999999995</v>
      </c>
      <c r="Z17" s="21">
        <f t="shared" si="1"/>
        <v>0.363929</v>
      </c>
      <c r="AA17" s="21">
        <f t="shared" si="1"/>
        <v>0.62118200000000001</v>
      </c>
      <c r="AB17" s="21">
        <f t="shared" si="1"/>
        <v>0.49973399999999996</v>
      </c>
      <c r="AC17" s="22">
        <f t="shared" si="0"/>
        <v>6.5913399999999989</v>
      </c>
      <c r="AD17" s="88"/>
      <c r="AE17" s="88"/>
      <c r="AF17" s="88"/>
      <c r="AG17" s="88"/>
      <c r="AH17" s="88"/>
      <c r="AI17" s="88"/>
    </row>
    <row r="18" spans="1:35" ht="12.75" customHeight="1" x14ac:dyDescent="0.2">
      <c r="B18" s="42" t="s">
        <v>1001</v>
      </c>
      <c r="C18" s="21">
        <v>286.23326800000001</v>
      </c>
      <c r="D18" s="21">
        <v>237.55318800000003</v>
      </c>
      <c r="E18" s="21">
        <v>202.55969999999991</v>
      </c>
      <c r="F18" s="21">
        <v>103.264009</v>
      </c>
      <c r="G18" s="21">
        <v>115.87531200000005</v>
      </c>
      <c r="H18" s="21">
        <v>170.88010700000001</v>
      </c>
      <c r="I18" s="21">
        <v>183.86552399999999</v>
      </c>
      <c r="J18" s="21">
        <v>176.94994700000001</v>
      </c>
      <c r="K18" s="21">
        <v>180.19007599999998</v>
      </c>
      <c r="L18" s="21">
        <v>301.37712399999998</v>
      </c>
      <c r="M18" s="21">
        <v>357.560475</v>
      </c>
      <c r="N18" s="21">
        <v>306.95753999999999</v>
      </c>
      <c r="O18" s="21">
        <v>276.02643899999998</v>
      </c>
      <c r="P18" s="21">
        <v>308.50959999999998</v>
      </c>
      <c r="Q18" s="21">
        <v>300.02397200000001</v>
      </c>
      <c r="R18" s="21">
        <v>489.25183500000003</v>
      </c>
      <c r="S18" s="21">
        <v>993.798092</v>
      </c>
      <c r="T18" s="21">
        <v>1216.3693000000001</v>
      </c>
      <c r="U18" s="21">
        <v>676.90485000000001</v>
      </c>
      <c r="V18" s="21">
        <v>632.97579699999994</v>
      </c>
      <c r="W18" s="21">
        <v>589.86902499999997</v>
      </c>
      <c r="X18" s="21">
        <v>360.88535899999999</v>
      </c>
      <c r="Y18" s="21">
        <v>391.2397499999999</v>
      </c>
      <c r="Z18" s="21">
        <v>638.57031800000004</v>
      </c>
      <c r="AA18" s="21">
        <v>1252.4640199999994</v>
      </c>
      <c r="AB18" s="21">
        <v>1177.392326000001</v>
      </c>
      <c r="AC18" s="22">
        <f t="shared" si="0"/>
        <v>10750.154627</v>
      </c>
      <c r="AD18" s="88"/>
      <c r="AE18" s="88"/>
      <c r="AF18" s="88"/>
      <c r="AG18" s="88"/>
      <c r="AH18" s="88"/>
      <c r="AI18" s="88"/>
    </row>
    <row r="19" spans="1:35" ht="12.75" customHeight="1" x14ac:dyDescent="0.2">
      <c r="A19" s="88">
        <v>2</v>
      </c>
      <c r="B19" s="42" t="s">
        <v>40</v>
      </c>
      <c r="C19" s="21">
        <v>569.87103000000002</v>
      </c>
      <c r="D19" s="21">
        <v>602.4138309999995</v>
      </c>
      <c r="E19" s="21">
        <v>680.97980699999994</v>
      </c>
      <c r="F19" s="21">
        <v>442.408976</v>
      </c>
      <c r="G19" s="21">
        <v>452.59938799999986</v>
      </c>
      <c r="H19" s="21">
        <v>772.99848799999995</v>
      </c>
      <c r="I19" s="21">
        <v>766.68346499999996</v>
      </c>
      <c r="J19" s="21">
        <v>842.752072</v>
      </c>
      <c r="K19" s="21">
        <v>604.90360899999996</v>
      </c>
      <c r="L19" s="21">
        <v>1104.4568420000001</v>
      </c>
      <c r="M19" s="21">
        <v>1301.339318</v>
      </c>
      <c r="N19" s="21">
        <v>1333.6021740000001</v>
      </c>
      <c r="O19" s="21">
        <v>1616.353081</v>
      </c>
      <c r="P19" s="21">
        <v>1455.4098650000001</v>
      </c>
      <c r="Q19" s="21">
        <v>1221.622705</v>
      </c>
      <c r="R19" s="21">
        <v>1129.9485</v>
      </c>
      <c r="S19" s="21">
        <v>3666.47712</v>
      </c>
      <c r="T19" s="21">
        <v>3829.1980119999998</v>
      </c>
      <c r="U19" s="22">
        <v>3665.0515759999998</v>
      </c>
      <c r="V19" s="22">
        <v>2608.8661109999998</v>
      </c>
      <c r="W19" s="22">
        <v>2039.4582550000005</v>
      </c>
      <c r="X19" s="22">
        <v>2009.5602199999998</v>
      </c>
      <c r="Y19" s="22">
        <v>2529.2537469999997</v>
      </c>
      <c r="Z19" s="22">
        <v>3177.7535330000001</v>
      </c>
      <c r="AA19" s="239">
        <v>2592.4742289999995</v>
      </c>
      <c r="AB19" s="239">
        <v>1443.5690569999995</v>
      </c>
      <c r="AC19" s="22">
        <f t="shared" si="0"/>
        <v>41016.435954000008</v>
      </c>
      <c r="AD19" s="88"/>
      <c r="AE19" s="88"/>
      <c r="AF19" s="88"/>
      <c r="AG19" s="88"/>
      <c r="AH19" s="88"/>
      <c r="AI19" s="88"/>
    </row>
    <row r="20" spans="1:35" ht="12.75" customHeight="1" x14ac:dyDescent="0.2">
      <c r="A20" s="88">
        <v>3</v>
      </c>
      <c r="B20" s="42" t="s">
        <v>27</v>
      </c>
      <c r="C20" s="21">
        <v>0.95333500000000004</v>
      </c>
      <c r="D20" s="21">
        <v>0.74372900000000008</v>
      </c>
      <c r="E20" s="21">
        <v>7.2664999999999997</v>
      </c>
      <c r="F20" s="21">
        <v>3.8725750000000008</v>
      </c>
      <c r="G20" s="21">
        <v>4.5353069999999995</v>
      </c>
      <c r="H20" s="21">
        <v>12.48526</v>
      </c>
      <c r="I20" s="21">
        <v>10.67835</v>
      </c>
      <c r="J20" s="21">
        <v>13.687738</v>
      </c>
      <c r="K20" s="21">
        <v>19.540286999999999</v>
      </c>
      <c r="L20" s="21">
        <v>24.642365000000002</v>
      </c>
      <c r="M20" s="21">
        <v>34.955061000000001</v>
      </c>
      <c r="N20" s="21">
        <v>42.642054000000002</v>
      </c>
      <c r="O20" s="21">
        <v>43.785057999999999</v>
      </c>
      <c r="P20" s="21">
        <v>103.41144799999999</v>
      </c>
      <c r="Q20" s="21">
        <v>233.12726499999999</v>
      </c>
      <c r="R20" s="21">
        <v>406.74339600000002</v>
      </c>
      <c r="S20" s="21">
        <v>580.68901600000004</v>
      </c>
      <c r="T20" s="21">
        <v>761.973883</v>
      </c>
      <c r="U20" s="22">
        <v>1043.088197</v>
      </c>
      <c r="V20" s="22">
        <v>1464.2269120000001</v>
      </c>
      <c r="W20" s="22">
        <v>1625.2382279999999</v>
      </c>
      <c r="X20" s="22">
        <v>1899.1222889999999</v>
      </c>
      <c r="Y20" s="22">
        <v>2268.9043160000019</v>
      </c>
      <c r="Z20" s="22">
        <v>1987.3605639999998</v>
      </c>
      <c r="AA20" s="22">
        <v>2556.6565049999995</v>
      </c>
      <c r="AB20" s="22">
        <v>2233.911870999998</v>
      </c>
      <c r="AC20" s="22">
        <f t="shared" si="0"/>
        <v>15150.329638000003</v>
      </c>
      <c r="AD20" s="88"/>
      <c r="AE20" s="88"/>
      <c r="AF20" s="88"/>
      <c r="AG20" s="88"/>
      <c r="AH20" s="88"/>
      <c r="AI20" s="88"/>
    </row>
    <row r="21" spans="1:35" ht="12.75" customHeight="1" x14ac:dyDescent="0.2">
      <c r="A21" s="88">
        <v>4</v>
      </c>
      <c r="B21" s="42" t="s">
        <v>1003</v>
      </c>
      <c r="C21" s="21">
        <v>370.754167</v>
      </c>
      <c r="D21" s="21">
        <v>867.72827999999959</v>
      </c>
      <c r="E21" s="21">
        <v>943.94865699999957</v>
      </c>
      <c r="F21" s="21">
        <v>915.75232499999993</v>
      </c>
      <c r="G21" s="21">
        <v>742.27413299999989</v>
      </c>
      <c r="H21" s="21">
        <v>525.62466199999994</v>
      </c>
      <c r="I21" s="21">
        <v>517.14591900000005</v>
      </c>
      <c r="J21" s="21">
        <v>642.37881800000002</v>
      </c>
      <c r="K21" s="21">
        <v>1228.6581440000007</v>
      </c>
      <c r="L21" s="21">
        <v>803.78531699999996</v>
      </c>
      <c r="M21" s="21">
        <v>827.41470400000003</v>
      </c>
      <c r="N21" s="21">
        <v>867.05319699999995</v>
      </c>
      <c r="O21" s="21">
        <v>776.73421099999996</v>
      </c>
      <c r="P21" s="21">
        <v>914.15006100000005</v>
      </c>
      <c r="Q21" s="21">
        <v>995.28474500000004</v>
      </c>
      <c r="R21" s="21">
        <v>1029.4567</v>
      </c>
      <c r="S21" s="21">
        <v>1237.2119479999999</v>
      </c>
      <c r="T21" s="21">
        <v>1151.697547</v>
      </c>
      <c r="U21" s="22">
        <v>1168.7013480000001</v>
      </c>
      <c r="V21" s="22">
        <v>1025.9079899999999</v>
      </c>
      <c r="W21" s="22">
        <v>822.21788299999992</v>
      </c>
      <c r="X21" s="22">
        <v>755.64044400000012</v>
      </c>
      <c r="Y21" s="22">
        <v>785.90619100000015</v>
      </c>
      <c r="Z21" s="22">
        <v>506.02831200000003</v>
      </c>
      <c r="AA21" s="22">
        <v>643.2992720000002</v>
      </c>
      <c r="AB21" s="22">
        <v>499.00583199999994</v>
      </c>
      <c r="AC21" s="22">
        <f t="shared" si="0"/>
        <v>21064.754975000003</v>
      </c>
      <c r="AD21" s="88"/>
      <c r="AE21" s="88"/>
      <c r="AF21" s="88"/>
      <c r="AG21" s="88"/>
      <c r="AH21" s="88"/>
      <c r="AI21" s="88"/>
    </row>
    <row r="22" spans="1:35" ht="12.75" customHeight="1" x14ac:dyDescent="0.2">
      <c r="A22" s="88">
        <v>5</v>
      </c>
      <c r="B22" s="42" t="s">
        <v>41</v>
      </c>
      <c r="C22" s="21">
        <v>23.613721999999999</v>
      </c>
      <c r="D22" s="21">
        <v>95.862528000000012</v>
      </c>
      <c r="E22" s="21">
        <v>179.19790499999999</v>
      </c>
      <c r="F22" s="21">
        <v>139.133296</v>
      </c>
      <c r="G22" s="21">
        <v>126.10901299999992</v>
      </c>
      <c r="H22" s="21">
        <v>166.50258099999999</v>
      </c>
      <c r="I22" s="21">
        <v>166.165783</v>
      </c>
      <c r="J22" s="21">
        <v>149.49425299999999</v>
      </c>
      <c r="K22" s="21">
        <v>129.76457999999997</v>
      </c>
      <c r="L22" s="21">
        <v>233.34798799999999</v>
      </c>
      <c r="M22" s="21">
        <v>271.44705800000003</v>
      </c>
      <c r="N22" s="21">
        <v>905.25360499999999</v>
      </c>
      <c r="O22" s="21">
        <v>1018.677769</v>
      </c>
      <c r="P22" s="21">
        <v>1133.8321679999999</v>
      </c>
      <c r="Q22" s="21">
        <v>670.00395600000002</v>
      </c>
      <c r="R22" s="21">
        <v>1023.3157</v>
      </c>
      <c r="S22" s="21">
        <v>3299.1449130000001</v>
      </c>
      <c r="T22" s="21">
        <v>4193.0744590000004</v>
      </c>
      <c r="U22" s="22">
        <v>4444.8740399999997</v>
      </c>
      <c r="V22" s="22">
        <v>3344.6972879999998</v>
      </c>
      <c r="W22" s="22">
        <v>2385.4085320000008</v>
      </c>
      <c r="X22" s="22">
        <v>1386.9113799999998</v>
      </c>
      <c r="Y22" s="22">
        <v>1460.0996409999993</v>
      </c>
      <c r="Z22" s="22">
        <v>1660.594398</v>
      </c>
      <c r="AA22" s="22">
        <v>1371.3400049999996</v>
      </c>
      <c r="AB22" s="22">
        <v>1070.5841299999997</v>
      </c>
      <c r="AC22" s="22">
        <f t="shared" si="0"/>
        <v>29977.866560999999</v>
      </c>
      <c r="AD22" s="88"/>
      <c r="AE22" s="88"/>
      <c r="AF22" s="88"/>
      <c r="AG22" s="88"/>
      <c r="AH22" s="88"/>
      <c r="AI22" s="88"/>
    </row>
    <row r="23" spans="1:35" ht="12.75" customHeight="1" x14ac:dyDescent="0.2">
      <c r="B23" s="42" t="s">
        <v>19</v>
      </c>
      <c r="C23" s="21">
        <f>SUM(C9,C18:C22)</f>
        <v>2232.5630740000001</v>
      </c>
      <c r="D23" s="21">
        <f t="shared" ref="D23:G23" si="2">SUM(D9,D18:D22)</f>
        <v>2833.0482429999993</v>
      </c>
      <c r="E23" s="21">
        <f t="shared" si="2"/>
        <v>2907.1182889999991</v>
      </c>
      <c r="F23" s="21">
        <f t="shared" si="2"/>
        <v>1930.8433139999997</v>
      </c>
      <c r="G23" s="21">
        <f t="shared" si="2"/>
        <v>1599.9892359999997</v>
      </c>
      <c r="H23" s="21">
        <f>SUM(H9,H18:H22)</f>
        <v>1725.7876889999998</v>
      </c>
      <c r="I23" s="21">
        <f t="shared" ref="I23:Z23" si="3">SUM(I9,I18:I22)</f>
        <v>1737.4185399999999</v>
      </c>
      <c r="J23" s="21">
        <f t="shared" si="3"/>
        <v>1981.8057530000003</v>
      </c>
      <c r="K23" s="21">
        <f t="shared" ref="K23" si="4">SUM(K9,K18:K22)</f>
        <v>2974.4597870000007</v>
      </c>
      <c r="L23" s="21">
        <f t="shared" si="3"/>
        <v>4296.6380260000005</v>
      </c>
      <c r="M23" s="21">
        <f t="shared" si="3"/>
        <v>4320.1816289999997</v>
      </c>
      <c r="N23" s="21">
        <f t="shared" si="3"/>
        <v>5819.1604939999997</v>
      </c>
      <c r="O23" s="21">
        <f t="shared" si="3"/>
        <v>5414.0378509999991</v>
      </c>
      <c r="P23" s="21">
        <f t="shared" si="3"/>
        <v>6074.9313839999995</v>
      </c>
      <c r="Q23" s="21">
        <f t="shared" si="3"/>
        <v>4788.5807580000001</v>
      </c>
      <c r="R23" s="21">
        <f t="shared" si="3"/>
        <v>6381.0611309999995</v>
      </c>
      <c r="S23" s="21">
        <f t="shared" si="3"/>
        <v>13505.611537000001</v>
      </c>
      <c r="T23" s="21">
        <f t="shared" si="3"/>
        <v>15661.183400000002</v>
      </c>
      <c r="U23" s="21">
        <f t="shared" si="3"/>
        <v>14334.069307000002</v>
      </c>
      <c r="V23" s="21">
        <f t="shared" si="3"/>
        <v>11126.279019</v>
      </c>
      <c r="W23" s="21">
        <f t="shared" si="3"/>
        <v>9012.8220240000028</v>
      </c>
      <c r="X23" s="21">
        <f t="shared" si="3"/>
        <v>7254.4047759999994</v>
      </c>
      <c r="Y23" s="21">
        <f t="shared" si="3"/>
        <v>8763.9817590000002</v>
      </c>
      <c r="Z23" s="21">
        <f t="shared" si="3"/>
        <v>9105.2242399999996</v>
      </c>
      <c r="AA23" s="21">
        <f>SUM(AA9,AA18:AA22)</f>
        <v>9338.3246119999985</v>
      </c>
      <c r="AB23" s="21">
        <f>SUM(AB9,AB18:AB22)</f>
        <v>8181.3521759999985</v>
      </c>
      <c r="AC23" s="22">
        <f t="shared" si="0"/>
        <v>155119.525872</v>
      </c>
      <c r="AD23" s="88"/>
      <c r="AE23" s="88"/>
      <c r="AF23" s="88"/>
      <c r="AG23" s="88"/>
      <c r="AH23" s="88"/>
      <c r="AI23" s="88"/>
    </row>
    <row r="24" spans="1:35" ht="12.75" customHeight="1" x14ac:dyDescent="0.2">
      <c r="B24" s="42" t="s">
        <v>20</v>
      </c>
      <c r="C24" s="21">
        <f>C25-C23</f>
        <v>1753.9058230000001</v>
      </c>
      <c r="D24" s="21">
        <f t="shared" ref="D24:G24" si="5">D25-D23</f>
        <v>3615.8785309999985</v>
      </c>
      <c r="E24" s="21">
        <f t="shared" si="5"/>
        <v>3890.586886000001</v>
      </c>
      <c r="F24" s="21">
        <f t="shared" si="5"/>
        <v>3060.5144550000068</v>
      </c>
      <c r="G24" s="21">
        <f t="shared" si="5"/>
        <v>2564.1473260000021</v>
      </c>
      <c r="H24" s="21">
        <f>H25-H23</f>
        <v>1816.3398360000001</v>
      </c>
      <c r="I24" s="21">
        <f t="shared" ref="I24:AB24" si="6">I25-I23</f>
        <v>1939.8044050000001</v>
      </c>
      <c r="J24" s="21">
        <f t="shared" si="6"/>
        <v>2403.217881999999</v>
      </c>
      <c r="K24" s="21">
        <f t="shared" ref="K24" si="7">K25-K23</f>
        <v>4486.4795189999995</v>
      </c>
      <c r="L24" s="21">
        <f t="shared" si="6"/>
        <v>3778.0448639999995</v>
      </c>
      <c r="M24" s="21">
        <f t="shared" si="6"/>
        <v>4084.8521530000007</v>
      </c>
      <c r="N24" s="21">
        <f t="shared" si="6"/>
        <v>4628.4702730000008</v>
      </c>
      <c r="O24" s="21">
        <f t="shared" si="6"/>
        <v>4134.8478510000004</v>
      </c>
      <c r="P24" s="21">
        <f t="shared" si="6"/>
        <v>5116.0418000000009</v>
      </c>
      <c r="Q24" s="21">
        <f t="shared" si="6"/>
        <v>5222.360340999996</v>
      </c>
      <c r="R24" s="21">
        <f t="shared" si="6"/>
        <v>8717.284509000001</v>
      </c>
      <c r="S24" s="21">
        <f t="shared" si="6"/>
        <v>8378.7670109999999</v>
      </c>
      <c r="T24" s="21">
        <f t="shared" si="6"/>
        <v>9572.6213519999983</v>
      </c>
      <c r="U24" s="21">
        <f t="shared" si="6"/>
        <v>9879.3673060000001</v>
      </c>
      <c r="V24" s="21">
        <f t="shared" si="6"/>
        <v>8468.9343250000074</v>
      </c>
      <c r="W24" s="21">
        <f t="shared" si="6"/>
        <v>7765.1741639999909</v>
      </c>
      <c r="X24" s="21">
        <f t="shared" si="6"/>
        <v>6321.1807970000064</v>
      </c>
      <c r="Y24" s="21">
        <f t="shared" si="6"/>
        <v>6642.3961969999909</v>
      </c>
      <c r="Z24" s="21">
        <f t="shared" si="6"/>
        <v>4419.2043140000042</v>
      </c>
      <c r="AA24" s="21">
        <f t="shared" si="6"/>
        <v>6647.5799240000069</v>
      </c>
      <c r="AB24" s="21">
        <f t="shared" si="6"/>
        <v>5322.1381029999957</v>
      </c>
      <c r="AC24" s="22">
        <f>SUM(C24:AA24)</f>
        <v>129308.00184400003</v>
      </c>
      <c r="AD24" s="88"/>
      <c r="AE24" s="88"/>
      <c r="AF24" s="88"/>
      <c r="AG24" s="88"/>
      <c r="AH24" s="88"/>
      <c r="AI24" s="88"/>
    </row>
    <row r="25" spans="1:35" ht="12.75" customHeight="1" x14ac:dyDescent="0.2">
      <c r="B25" s="42" t="s">
        <v>11</v>
      </c>
      <c r="C25" s="21">
        <v>3986.4688970000002</v>
      </c>
      <c r="D25" s="21">
        <v>6448.9267739999977</v>
      </c>
      <c r="E25" s="21">
        <v>6797.7051750000001</v>
      </c>
      <c r="F25" s="21">
        <v>4991.3577690000066</v>
      </c>
      <c r="G25" s="21">
        <v>4164.1365620000015</v>
      </c>
      <c r="H25" s="21">
        <v>3542.1275249999999</v>
      </c>
      <c r="I25" s="21">
        <v>3677.222945</v>
      </c>
      <c r="J25" s="21">
        <v>4385.0236349999996</v>
      </c>
      <c r="K25" s="21">
        <v>7460.9393060000002</v>
      </c>
      <c r="L25" s="21">
        <v>8074.68289</v>
      </c>
      <c r="M25" s="21">
        <v>8405.0337820000004</v>
      </c>
      <c r="N25" s="21">
        <v>10447.630767000001</v>
      </c>
      <c r="O25" s="21">
        <v>9548.8857019999996</v>
      </c>
      <c r="P25" s="22">
        <v>11190.973184</v>
      </c>
      <c r="Q25" s="22">
        <v>10010.941098999996</v>
      </c>
      <c r="R25" s="22">
        <v>15098.34564</v>
      </c>
      <c r="S25" s="22">
        <v>21884.378548000001</v>
      </c>
      <c r="T25" s="22">
        <v>25233.804752</v>
      </c>
      <c r="U25" s="22">
        <v>24213.436613000002</v>
      </c>
      <c r="V25" s="22">
        <v>19595.213344000007</v>
      </c>
      <c r="W25" s="22">
        <v>16777.996187999994</v>
      </c>
      <c r="X25" s="22">
        <v>13575.585573000006</v>
      </c>
      <c r="Y25" s="22">
        <v>15406.377955999991</v>
      </c>
      <c r="Z25" s="22">
        <v>13524.428554000004</v>
      </c>
      <c r="AA25" s="22">
        <v>15985.904536000005</v>
      </c>
      <c r="AB25" s="22">
        <v>13503.490278999994</v>
      </c>
      <c r="AC25" s="22">
        <f t="shared" si="0"/>
        <v>284427.52771599998</v>
      </c>
      <c r="AD25" s="88"/>
      <c r="AE25" s="88"/>
      <c r="AF25" s="88"/>
      <c r="AG25" s="88"/>
      <c r="AH25" s="88"/>
      <c r="AI25" s="88"/>
    </row>
    <row r="26" spans="1:35" ht="12.75" customHeight="1" x14ac:dyDescent="0.2">
      <c r="B26" s="42"/>
      <c r="C26" s="272"/>
      <c r="D26" s="272"/>
      <c r="E26" s="272"/>
      <c r="F26" s="272"/>
      <c r="G26" s="272"/>
      <c r="H26" s="272"/>
      <c r="I26" s="272"/>
      <c r="J26" s="272"/>
      <c r="K26" s="272"/>
      <c r="L26" s="272"/>
      <c r="M26" s="272"/>
      <c r="N26" s="272"/>
      <c r="O26" s="272"/>
      <c r="P26" s="272"/>
      <c r="Q26" s="272"/>
      <c r="R26" s="272"/>
      <c r="S26" s="272"/>
      <c r="T26" s="272"/>
      <c r="U26" s="272"/>
      <c r="V26" s="272"/>
      <c r="W26" s="272"/>
      <c r="X26" s="272"/>
      <c r="Y26" s="272"/>
      <c r="Z26" s="272"/>
      <c r="AA26" s="272"/>
      <c r="AB26" s="272"/>
      <c r="AC26" s="272"/>
      <c r="AD26" s="88"/>
      <c r="AE26" s="88"/>
      <c r="AF26" s="88"/>
      <c r="AG26" s="88"/>
      <c r="AH26" s="88"/>
      <c r="AI26" s="88"/>
    </row>
    <row r="27" spans="1:35" ht="12.75" customHeight="1" x14ac:dyDescent="0.2">
      <c r="B27" s="45"/>
      <c r="C27" s="269" t="s">
        <v>15</v>
      </c>
      <c r="D27" s="269"/>
      <c r="E27" s="269"/>
      <c r="F27" s="269"/>
      <c r="G27" s="269"/>
      <c r="H27" s="269"/>
      <c r="I27" s="269"/>
      <c r="J27" s="269"/>
      <c r="K27" s="269"/>
      <c r="L27" s="269"/>
      <c r="M27" s="269"/>
      <c r="N27" s="269"/>
      <c r="O27" s="269"/>
      <c r="P27" s="269"/>
      <c r="Q27" s="269"/>
      <c r="R27" s="269"/>
      <c r="S27" s="269"/>
      <c r="T27" s="269"/>
      <c r="U27" s="269"/>
      <c r="V27" s="269"/>
      <c r="W27" s="269"/>
      <c r="X27" s="269"/>
      <c r="Y27" s="269"/>
      <c r="Z27" s="269"/>
      <c r="AA27" s="269"/>
      <c r="AB27" s="269"/>
      <c r="AC27" s="269"/>
      <c r="AD27" s="88"/>
      <c r="AE27" s="88"/>
      <c r="AF27" s="88"/>
      <c r="AG27" s="88"/>
      <c r="AH27" s="88"/>
      <c r="AI27" s="88"/>
    </row>
    <row r="28" spans="1:35" ht="12.75" customHeight="1" x14ac:dyDescent="0.2">
      <c r="B28" s="42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88"/>
      <c r="AE28" s="88"/>
      <c r="AF28" s="88"/>
      <c r="AG28" s="88"/>
      <c r="AH28" s="88"/>
      <c r="AI28" s="88"/>
    </row>
    <row r="29" spans="1:35" ht="12.75" customHeight="1" x14ac:dyDescent="0.2">
      <c r="A29" s="88">
        <v>1</v>
      </c>
      <c r="B29" s="42" t="s">
        <v>39</v>
      </c>
      <c r="C29" s="53">
        <f>C9/C$25*100</f>
        <v>24.611694643807478</v>
      </c>
      <c r="D29" s="53">
        <f t="shared" ref="D29:I29" si="8">D9/D$25*100</f>
        <v>15.952215353841142</v>
      </c>
      <c r="E29" s="53">
        <f t="shared" si="8"/>
        <v>13.139224150008827</v>
      </c>
      <c r="F29" s="53">
        <f t="shared" si="8"/>
        <v>6.5395459132835319</v>
      </c>
      <c r="G29" s="53">
        <f t="shared" si="8"/>
        <v>3.8086186809355631</v>
      </c>
      <c r="H29" s="53">
        <f t="shared" si="8"/>
        <v>2.182208021999434</v>
      </c>
      <c r="I29" s="53">
        <f t="shared" si="8"/>
        <v>2.5258054893378241</v>
      </c>
      <c r="J29" s="53">
        <f t="shared" ref="J29:AC42" si="9">J9/J$25*100</f>
        <v>3.569944840217492</v>
      </c>
      <c r="K29" s="53">
        <f t="shared" ref="K29:K45" si="10">K9/K$25*100</f>
        <v>10.875347697138874</v>
      </c>
      <c r="L29" s="53">
        <f t="shared" si="9"/>
        <v>22.651395911350765</v>
      </c>
      <c r="M29" s="53">
        <f t="shared" si="9"/>
        <v>18.17321682003443</v>
      </c>
      <c r="N29" s="53">
        <f t="shared" si="9"/>
        <v>22.623807987796202</v>
      </c>
      <c r="O29" s="53">
        <f t="shared" si="9"/>
        <v>17.619451583210502</v>
      </c>
      <c r="P29" s="53">
        <f t="shared" si="9"/>
        <v>19.297859144972822</v>
      </c>
      <c r="Q29" s="53">
        <f t="shared" si="9"/>
        <v>13.670224422124539</v>
      </c>
      <c r="R29" s="53">
        <f t="shared" si="9"/>
        <v>15.248988564021243</v>
      </c>
      <c r="S29" s="53">
        <f t="shared" si="9"/>
        <v>17.036309437905999</v>
      </c>
      <c r="T29" s="53">
        <f t="shared" si="9"/>
        <v>17.868372381071993</v>
      </c>
      <c r="U29" s="53">
        <f t="shared" si="9"/>
        <v>13.775199899584777</v>
      </c>
      <c r="V29" s="53">
        <f t="shared" si="9"/>
        <v>10.459722407807224</v>
      </c>
      <c r="W29" s="53">
        <f t="shared" si="9"/>
        <v>9.2420458535390964</v>
      </c>
      <c r="X29" s="53">
        <f t="shared" si="9"/>
        <v>6.2044107008922742</v>
      </c>
      <c r="Y29" s="53">
        <f t="shared" si="9"/>
        <v>8.6235591376140857</v>
      </c>
      <c r="Z29" s="53">
        <f t="shared" si="9"/>
        <v>8.3916086396444118</v>
      </c>
      <c r="AA29" s="53">
        <f t="shared" si="9"/>
        <v>5.7681476761197139</v>
      </c>
      <c r="AB29" s="53">
        <f t="shared" si="9"/>
        <v>13.010628538995089</v>
      </c>
      <c r="AC29" s="53">
        <f t="shared" si="9"/>
        <v>13.064833919346977</v>
      </c>
      <c r="AD29" s="88"/>
      <c r="AE29" s="88"/>
      <c r="AF29" s="88"/>
      <c r="AG29" s="88"/>
      <c r="AH29" s="88"/>
      <c r="AI29" s="88"/>
    </row>
    <row r="30" spans="1:35" ht="12.75" customHeight="1" x14ac:dyDescent="0.2">
      <c r="B30" s="42" t="s">
        <v>999</v>
      </c>
      <c r="C30" s="53">
        <f t="shared" ref="C30:I30" si="11">C10/C$25*100</f>
        <v>2.2260954065584917</v>
      </c>
      <c r="D30" s="53">
        <f t="shared" si="11"/>
        <v>1.8923856833360291</v>
      </c>
      <c r="E30" s="53">
        <f t="shared" si="11"/>
        <v>1.2920019438765968</v>
      </c>
      <c r="F30" s="53">
        <f t="shared" si="11"/>
        <v>1.1473492714883753</v>
      </c>
      <c r="G30" s="53">
        <f t="shared" si="11"/>
        <v>0.55125922644993208</v>
      </c>
      <c r="H30" s="53">
        <f t="shared" si="11"/>
        <v>0.83873530216843351</v>
      </c>
      <c r="I30" s="53">
        <f t="shared" si="11"/>
        <v>0.99201842111860328</v>
      </c>
      <c r="J30" s="53">
        <f t="shared" ref="J30:W30" si="12">J10/J$25*100</f>
        <v>1.0724775717200896</v>
      </c>
      <c r="K30" s="53">
        <f t="shared" si="10"/>
        <v>0.65219990411754192</v>
      </c>
      <c r="L30" s="53">
        <f t="shared" si="12"/>
        <v>1.2460855165545703</v>
      </c>
      <c r="M30" s="53">
        <f t="shared" si="12"/>
        <v>1.349468317937095</v>
      </c>
      <c r="N30" s="53">
        <f t="shared" si="12"/>
        <v>0.53836699682822931</v>
      </c>
      <c r="O30" s="53">
        <f t="shared" si="12"/>
        <v>0.49671614552958454</v>
      </c>
      <c r="P30" s="53">
        <f t="shared" si="12"/>
        <v>0.69584698059446248</v>
      </c>
      <c r="Q30" s="53">
        <f t="shared" si="12"/>
        <v>0.40411615251678162</v>
      </c>
      <c r="R30" s="53">
        <f t="shared" si="12"/>
        <v>0.50821599816018004</v>
      </c>
      <c r="S30" s="53">
        <f t="shared" si="12"/>
        <v>0.60853121192317605</v>
      </c>
      <c r="T30" s="53">
        <f t="shared" si="12"/>
        <v>0.73343244436941823</v>
      </c>
      <c r="U30" s="53">
        <f t="shared" si="12"/>
        <v>0.48826143058324067</v>
      </c>
      <c r="V30" s="53">
        <f t="shared" si="12"/>
        <v>0.31021910265964581</v>
      </c>
      <c r="W30" s="53">
        <f t="shared" si="12"/>
        <v>0.19576986805785782</v>
      </c>
      <c r="X30" s="53">
        <f t="shared" si="9"/>
        <v>0.19730997131551867</v>
      </c>
      <c r="Y30" s="53">
        <f t="shared" si="9"/>
        <v>0.16705073751599722</v>
      </c>
      <c r="Z30" s="53">
        <f t="shared" si="9"/>
        <v>0.27814440255129463</v>
      </c>
      <c r="AA30" s="53">
        <f t="shared" ref="AA30:AC30" si="13">AA10/AA$25*100</f>
        <v>0.46649227031265439</v>
      </c>
      <c r="AB30" s="53">
        <f t="shared" si="13"/>
        <v>0.14729123796187096</v>
      </c>
      <c r="AC30" s="53">
        <f t="shared" si="13"/>
        <v>0.61467473737129841</v>
      </c>
      <c r="AD30" s="88"/>
      <c r="AE30" s="88"/>
      <c r="AF30" s="88"/>
      <c r="AG30" s="88"/>
      <c r="AH30" s="88"/>
      <c r="AI30" s="88"/>
    </row>
    <row r="31" spans="1:35" ht="12.75" customHeight="1" x14ac:dyDescent="0.2">
      <c r="B31" s="42" t="s">
        <v>991</v>
      </c>
      <c r="C31" s="53">
        <f t="shared" ref="C31:I31" si="14">C11/C$25*100</f>
        <v>4.8434091670777179E-3</v>
      </c>
      <c r="D31" s="53">
        <f t="shared" si="14"/>
        <v>0</v>
      </c>
      <c r="E31" s="53">
        <f t="shared" si="14"/>
        <v>0</v>
      </c>
      <c r="F31" s="53">
        <f t="shared" si="14"/>
        <v>0</v>
      </c>
      <c r="G31" s="53">
        <f t="shared" si="14"/>
        <v>0</v>
      </c>
      <c r="H31" s="53">
        <f t="shared" si="14"/>
        <v>0</v>
      </c>
      <c r="I31" s="53">
        <f t="shared" si="14"/>
        <v>0</v>
      </c>
      <c r="J31" s="53">
        <f t="shared" si="9"/>
        <v>0</v>
      </c>
      <c r="K31" s="53">
        <f t="shared" si="10"/>
        <v>6.701569058441554E-8</v>
      </c>
      <c r="L31" s="53">
        <f t="shared" si="9"/>
        <v>2.969776067577559E-5</v>
      </c>
      <c r="M31" s="53">
        <f t="shared" si="9"/>
        <v>7.6021110274223996E-4</v>
      </c>
      <c r="N31" s="53">
        <f t="shared" si="9"/>
        <v>4.4956029790366343E-3</v>
      </c>
      <c r="O31" s="53">
        <f t="shared" si="9"/>
        <v>3.1603896980020637E-3</v>
      </c>
      <c r="P31" s="53">
        <f t="shared" si="9"/>
        <v>9.1929449126986664E-3</v>
      </c>
      <c r="Q31" s="53">
        <f t="shared" si="9"/>
        <v>6.7423231574844007E-4</v>
      </c>
      <c r="R31" s="53">
        <f t="shared" si="9"/>
        <v>7.9512022616538803E-5</v>
      </c>
      <c r="S31" s="53">
        <f t="shared" si="9"/>
        <v>3.0999280994524679E-5</v>
      </c>
      <c r="T31" s="53">
        <f t="shared" si="9"/>
        <v>3.5182962249465536E-5</v>
      </c>
      <c r="U31" s="53">
        <f t="shared" si="9"/>
        <v>7.1943525730863591E-6</v>
      </c>
      <c r="V31" s="53">
        <f t="shared" si="9"/>
        <v>1.6942913260072126E-6</v>
      </c>
      <c r="W31" s="53">
        <f t="shared" si="9"/>
        <v>4.160210743755119E-6</v>
      </c>
      <c r="X31" s="53">
        <f t="shared" si="9"/>
        <v>0</v>
      </c>
      <c r="Y31" s="53">
        <f t="shared" si="9"/>
        <v>3.5050418829280883E-7</v>
      </c>
      <c r="Z31" s="53">
        <f t="shared" si="9"/>
        <v>3.6097643464248942E-4</v>
      </c>
      <c r="AA31" s="53">
        <f t="shared" ref="AA31:AC31" si="15">AA11/AA$25*100</f>
        <v>6.5814230131969528E-5</v>
      </c>
      <c r="AB31" s="53">
        <f t="shared" si="15"/>
        <v>1.8987831642219533E-3</v>
      </c>
      <c r="AC31" s="53">
        <f t="shared" si="15"/>
        <v>7.7944530116424754E-4</v>
      </c>
      <c r="AD31" s="88"/>
      <c r="AE31" s="88"/>
      <c r="AF31" s="88"/>
      <c r="AG31" s="88"/>
      <c r="AH31" s="88"/>
      <c r="AI31" s="88"/>
    </row>
    <row r="32" spans="1:35" ht="12.75" customHeight="1" x14ac:dyDescent="0.2">
      <c r="B32" s="42" t="s">
        <v>992</v>
      </c>
      <c r="C32" s="53">
        <f t="shared" ref="C32:I32" si="16">C12/C$25*100</f>
        <v>0</v>
      </c>
      <c r="D32" s="53">
        <f t="shared" si="16"/>
        <v>1.1598829172874094E-4</v>
      </c>
      <c r="E32" s="53">
        <f t="shared" si="16"/>
        <v>0</v>
      </c>
      <c r="F32" s="53">
        <f t="shared" si="16"/>
        <v>0</v>
      </c>
      <c r="G32" s="53">
        <f t="shared" si="16"/>
        <v>0</v>
      </c>
      <c r="H32" s="53">
        <f t="shared" si="16"/>
        <v>0</v>
      </c>
      <c r="I32" s="53">
        <f t="shared" si="16"/>
        <v>0</v>
      </c>
      <c r="J32" s="53">
        <f t="shared" si="9"/>
        <v>0</v>
      </c>
      <c r="K32" s="53">
        <f t="shared" si="10"/>
        <v>0</v>
      </c>
      <c r="L32" s="53">
        <f t="shared" si="9"/>
        <v>0</v>
      </c>
      <c r="M32" s="53">
        <f t="shared" si="9"/>
        <v>0</v>
      </c>
      <c r="N32" s="53">
        <f t="shared" si="9"/>
        <v>0</v>
      </c>
      <c r="O32" s="53">
        <f t="shared" si="9"/>
        <v>0</v>
      </c>
      <c r="P32" s="53">
        <f t="shared" si="9"/>
        <v>0</v>
      </c>
      <c r="Q32" s="53">
        <f t="shared" si="9"/>
        <v>0</v>
      </c>
      <c r="R32" s="53">
        <f t="shared" si="9"/>
        <v>8.3393242546009162E-5</v>
      </c>
      <c r="S32" s="53">
        <f t="shared" si="9"/>
        <v>0</v>
      </c>
      <c r="T32" s="53">
        <f t="shared" si="9"/>
        <v>1.7952108469258713E-6</v>
      </c>
      <c r="U32" s="53">
        <f t="shared" si="9"/>
        <v>0</v>
      </c>
      <c r="V32" s="53">
        <f t="shared" si="9"/>
        <v>0</v>
      </c>
      <c r="W32" s="53">
        <f t="shared" si="9"/>
        <v>9.0386240586026319E-5</v>
      </c>
      <c r="X32" s="53">
        <f t="shared" si="9"/>
        <v>1.2360424461817056E-5</v>
      </c>
      <c r="Y32" s="53">
        <f t="shared" si="9"/>
        <v>2.80584444464865E-3</v>
      </c>
      <c r="Z32" s="53">
        <f t="shared" si="9"/>
        <v>2.1702210842260766E-3</v>
      </c>
      <c r="AA32" s="53">
        <f t="shared" ref="AA32:AC32" si="17">AA12/AA$25*100</f>
        <v>2.8735439959967483E-3</v>
      </c>
      <c r="AB32" s="53">
        <f t="shared" si="17"/>
        <v>3.8281213917257066E-4</v>
      </c>
      <c r="AC32" s="53">
        <f t="shared" si="17"/>
        <v>4.2981704682982738E-4</v>
      </c>
      <c r="AD32" s="88"/>
      <c r="AE32" s="88"/>
      <c r="AF32" s="88"/>
      <c r="AG32" s="88"/>
      <c r="AH32" s="88"/>
      <c r="AI32" s="88"/>
    </row>
    <row r="33" spans="1:35" ht="12.75" customHeight="1" x14ac:dyDescent="0.2">
      <c r="B33" s="42" t="s">
        <v>993</v>
      </c>
      <c r="C33" s="53">
        <f t="shared" ref="C33:I33" si="18">C13/C$25*100</f>
        <v>0</v>
      </c>
      <c r="D33" s="53">
        <f t="shared" si="18"/>
        <v>0</v>
      </c>
      <c r="E33" s="53">
        <f t="shared" si="18"/>
        <v>1.5965682124482547E-4</v>
      </c>
      <c r="F33" s="53">
        <f t="shared" si="18"/>
        <v>3.6502893287191202E-3</v>
      </c>
      <c r="G33" s="53">
        <f t="shared" si="18"/>
        <v>0</v>
      </c>
      <c r="H33" s="53">
        <f t="shared" si="18"/>
        <v>0</v>
      </c>
      <c r="I33" s="53">
        <f t="shared" si="18"/>
        <v>0</v>
      </c>
      <c r="J33" s="53">
        <f t="shared" si="9"/>
        <v>0</v>
      </c>
      <c r="K33" s="53">
        <f t="shared" si="10"/>
        <v>2.479580551623375E-6</v>
      </c>
      <c r="L33" s="53">
        <f t="shared" si="9"/>
        <v>2.2057584480571473E-3</v>
      </c>
      <c r="M33" s="53">
        <f t="shared" si="9"/>
        <v>6.9207217375583888E-3</v>
      </c>
      <c r="N33" s="53">
        <f t="shared" si="9"/>
        <v>0</v>
      </c>
      <c r="O33" s="53">
        <f t="shared" si="9"/>
        <v>2.1656977206951596E-5</v>
      </c>
      <c r="P33" s="53">
        <f t="shared" si="9"/>
        <v>2.4367853940521068E-4</v>
      </c>
      <c r="Q33" s="53">
        <f t="shared" si="9"/>
        <v>3.1047031135868647E-4</v>
      </c>
      <c r="R33" s="53">
        <f t="shared" si="9"/>
        <v>0</v>
      </c>
      <c r="S33" s="53">
        <f t="shared" si="9"/>
        <v>3.6098808941147543E-7</v>
      </c>
      <c r="T33" s="53">
        <f t="shared" si="9"/>
        <v>0</v>
      </c>
      <c r="U33" s="53">
        <f t="shared" si="9"/>
        <v>1.3314921180040423E-5</v>
      </c>
      <c r="V33" s="53">
        <f t="shared" si="9"/>
        <v>3.2536007075177669E-4</v>
      </c>
      <c r="W33" s="53">
        <f t="shared" si="9"/>
        <v>0</v>
      </c>
      <c r="X33" s="53">
        <f t="shared" si="9"/>
        <v>3.5431252479940429E-6</v>
      </c>
      <c r="Y33" s="53">
        <f t="shared" si="9"/>
        <v>0</v>
      </c>
      <c r="Z33" s="53">
        <f t="shared" si="9"/>
        <v>1.5970360532247294E-4</v>
      </c>
      <c r="AA33" s="53">
        <f t="shared" ref="AA33:AC33" si="19">AA13/AA$25*100</f>
        <v>9.2643490811848261E-4</v>
      </c>
      <c r="AB33" s="53">
        <f t="shared" si="19"/>
        <v>5.1772540695439588E-4</v>
      </c>
      <c r="AC33" s="53">
        <f t="shared" si="19"/>
        <v>4.3972185464720908E-4</v>
      </c>
      <c r="AD33" s="88"/>
      <c r="AE33" s="88"/>
      <c r="AF33" s="88"/>
      <c r="AG33" s="88"/>
      <c r="AH33" s="88"/>
      <c r="AI33" s="88"/>
    </row>
    <row r="34" spans="1:35" ht="12.75" customHeight="1" x14ac:dyDescent="0.2">
      <c r="B34" s="42" t="s">
        <v>994</v>
      </c>
      <c r="C34" s="53">
        <f t="shared" ref="C34:I34" si="20">C14/C$25*100</f>
        <v>0</v>
      </c>
      <c r="D34" s="53">
        <f t="shared" si="20"/>
        <v>3.9516342630439693E-3</v>
      </c>
      <c r="E34" s="53">
        <f t="shared" si="20"/>
        <v>0</v>
      </c>
      <c r="F34" s="53">
        <f t="shared" si="20"/>
        <v>0</v>
      </c>
      <c r="G34" s="53">
        <f t="shared" si="20"/>
        <v>0</v>
      </c>
      <c r="H34" s="53">
        <f t="shared" si="20"/>
        <v>0</v>
      </c>
      <c r="I34" s="53">
        <f t="shared" si="20"/>
        <v>0</v>
      </c>
      <c r="J34" s="53">
        <f t="shared" si="9"/>
        <v>0</v>
      </c>
      <c r="K34" s="53">
        <f t="shared" si="10"/>
        <v>2.0238738556493494E-6</v>
      </c>
      <c r="L34" s="53">
        <f t="shared" si="9"/>
        <v>0</v>
      </c>
      <c r="M34" s="53">
        <f t="shared" si="9"/>
        <v>0</v>
      </c>
      <c r="N34" s="53">
        <f t="shared" si="9"/>
        <v>0</v>
      </c>
      <c r="O34" s="53">
        <f t="shared" si="9"/>
        <v>7.7495953255049227E-7</v>
      </c>
      <c r="P34" s="53">
        <f t="shared" si="9"/>
        <v>2.3302709756542293E-4</v>
      </c>
      <c r="Q34" s="53">
        <f t="shared" si="9"/>
        <v>1.4694922140206677E-4</v>
      </c>
      <c r="R34" s="53">
        <f t="shared" si="9"/>
        <v>2.1113968881162799E-3</v>
      </c>
      <c r="S34" s="53">
        <f t="shared" si="9"/>
        <v>8.7007268487138028E-5</v>
      </c>
      <c r="T34" s="53">
        <f t="shared" si="9"/>
        <v>3.5832884057182628E-5</v>
      </c>
      <c r="U34" s="53">
        <f t="shared" si="9"/>
        <v>0</v>
      </c>
      <c r="V34" s="53">
        <f t="shared" si="9"/>
        <v>9.3390154415457817E-7</v>
      </c>
      <c r="W34" s="53">
        <f t="shared" si="9"/>
        <v>0</v>
      </c>
      <c r="X34" s="53">
        <f t="shared" si="9"/>
        <v>8.6486877025411361E-4</v>
      </c>
      <c r="Y34" s="53">
        <f t="shared" si="9"/>
        <v>0</v>
      </c>
      <c r="Z34" s="53">
        <f t="shared" si="9"/>
        <v>0</v>
      </c>
      <c r="AA34" s="53">
        <f t="shared" ref="AA34:AC34" si="21">AA14/AA$25*100</f>
        <v>0</v>
      </c>
      <c r="AB34" s="53">
        <f t="shared" si="21"/>
        <v>0</v>
      </c>
      <c r="AC34" s="53">
        <f t="shared" si="21"/>
        <v>2.6731414012752389E-4</v>
      </c>
      <c r="AD34" s="88"/>
      <c r="AE34" s="88"/>
      <c r="AF34" s="88"/>
      <c r="AG34" s="88"/>
      <c r="AH34" s="88"/>
      <c r="AI34" s="88"/>
    </row>
    <row r="35" spans="1:35" ht="12.75" customHeight="1" x14ac:dyDescent="0.2">
      <c r="B35" s="42" t="s">
        <v>995</v>
      </c>
      <c r="C35" s="53">
        <f t="shared" ref="C35:I35" si="22">C15/C$25*100</f>
        <v>0</v>
      </c>
      <c r="D35" s="53">
        <f t="shared" si="22"/>
        <v>0</v>
      </c>
      <c r="E35" s="53">
        <f t="shared" si="22"/>
        <v>0</v>
      </c>
      <c r="F35" s="53">
        <f t="shared" si="22"/>
        <v>0</v>
      </c>
      <c r="G35" s="53">
        <f t="shared" si="22"/>
        <v>0</v>
      </c>
      <c r="H35" s="53">
        <f t="shared" si="22"/>
        <v>0</v>
      </c>
      <c r="I35" s="53">
        <f t="shared" si="22"/>
        <v>0</v>
      </c>
      <c r="J35" s="53">
        <f t="shared" si="9"/>
        <v>0</v>
      </c>
      <c r="K35" s="53">
        <f t="shared" si="10"/>
        <v>0</v>
      </c>
      <c r="L35" s="53">
        <f t="shared" si="9"/>
        <v>0</v>
      </c>
      <c r="M35" s="53">
        <f t="shared" si="9"/>
        <v>0</v>
      </c>
      <c r="N35" s="53">
        <f t="shared" si="9"/>
        <v>1.7525504497951978E-5</v>
      </c>
      <c r="O35" s="53">
        <f t="shared" si="9"/>
        <v>0</v>
      </c>
      <c r="P35" s="53">
        <f t="shared" si="9"/>
        <v>0</v>
      </c>
      <c r="Q35" s="53">
        <f t="shared" si="9"/>
        <v>0</v>
      </c>
      <c r="R35" s="53">
        <f t="shared" si="9"/>
        <v>0</v>
      </c>
      <c r="S35" s="53">
        <f t="shared" si="9"/>
        <v>7.5076383658614453E-6</v>
      </c>
      <c r="T35" s="53">
        <f t="shared" si="9"/>
        <v>0</v>
      </c>
      <c r="U35" s="53">
        <f t="shared" si="9"/>
        <v>0</v>
      </c>
      <c r="V35" s="53">
        <f t="shared" si="9"/>
        <v>0</v>
      </c>
      <c r="W35" s="53">
        <f t="shared" si="9"/>
        <v>0</v>
      </c>
      <c r="X35" s="53">
        <f t="shared" si="9"/>
        <v>0</v>
      </c>
      <c r="Y35" s="53">
        <f t="shared" si="9"/>
        <v>0</v>
      </c>
      <c r="Z35" s="53">
        <f t="shared" si="9"/>
        <v>0</v>
      </c>
      <c r="AA35" s="53">
        <f t="shared" ref="AA35:AC35" si="23">AA15/AA$25*100</f>
        <v>0</v>
      </c>
      <c r="AB35" s="53">
        <f t="shared" si="23"/>
        <v>0</v>
      </c>
      <c r="AC35" s="53">
        <f t="shared" si="23"/>
        <v>1.221400765213126E-6</v>
      </c>
      <c r="AD35" s="88"/>
      <c r="AE35" s="88"/>
      <c r="AF35" s="88"/>
      <c r="AG35" s="88"/>
      <c r="AH35" s="88"/>
      <c r="AI35" s="88"/>
    </row>
    <row r="36" spans="1:35" ht="12.75" customHeight="1" x14ac:dyDescent="0.2">
      <c r="B36" s="42" t="s">
        <v>1002</v>
      </c>
      <c r="C36" s="53">
        <f t="shared" ref="C36:I36" si="24">C16/C$25*100</f>
        <v>0</v>
      </c>
      <c r="D36" s="53">
        <f t="shared" si="24"/>
        <v>2.9262233331725539E-4</v>
      </c>
      <c r="E36" s="53">
        <f t="shared" si="24"/>
        <v>2.3860699430819313E-3</v>
      </c>
      <c r="F36" s="53">
        <f t="shared" si="24"/>
        <v>0</v>
      </c>
      <c r="G36" s="53">
        <f t="shared" si="24"/>
        <v>0</v>
      </c>
      <c r="H36" s="53">
        <f t="shared" si="24"/>
        <v>0</v>
      </c>
      <c r="I36" s="53">
        <f t="shared" si="24"/>
        <v>0</v>
      </c>
      <c r="J36" s="53">
        <f t="shared" si="9"/>
        <v>0</v>
      </c>
      <c r="K36" s="53">
        <f t="shared" si="10"/>
        <v>0</v>
      </c>
      <c r="L36" s="53">
        <f t="shared" si="9"/>
        <v>0</v>
      </c>
      <c r="M36" s="53">
        <f t="shared" si="9"/>
        <v>8.6857354644240981E-3</v>
      </c>
      <c r="N36" s="53">
        <f t="shared" si="9"/>
        <v>1.8472034885610347E-3</v>
      </c>
      <c r="O36" s="53">
        <f t="shared" si="9"/>
        <v>7.4584618794927112E-5</v>
      </c>
      <c r="P36" s="53">
        <f t="shared" si="9"/>
        <v>0</v>
      </c>
      <c r="Q36" s="53">
        <f t="shared" si="9"/>
        <v>0</v>
      </c>
      <c r="R36" s="53">
        <f t="shared" si="9"/>
        <v>0</v>
      </c>
      <c r="S36" s="53">
        <f t="shared" si="9"/>
        <v>3.0889613726855368E-6</v>
      </c>
      <c r="T36" s="53">
        <f t="shared" si="9"/>
        <v>1.7076299203981416E-5</v>
      </c>
      <c r="U36" s="53">
        <f t="shared" si="9"/>
        <v>5.2095042110741287E-5</v>
      </c>
      <c r="V36" s="53">
        <f t="shared" si="9"/>
        <v>0</v>
      </c>
      <c r="W36" s="53">
        <f t="shared" si="9"/>
        <v>0</v>
      </c>
      <c r="X36" s="53">
        <f t="shared" si="9"/>
        <v>0</v>
      </c>
      <c r="Y36" s="53">
        <f t="shared" si="9"/>
        <v>3.484271264362589E-5</v>
      </c>
      <c r="Z36" s="53">
        <f t="shared" si="9"/>
        <v>0</v>
      </c>
      <c r="AA36" s="53">
        <f t="shared" ref="AA36:AC36" si="25">AA16/AA$25*100</f>
        <v>2.001763486572593E-5</v>
      </c>
      <c r="AB36" s="53">
        <f t="shared" si="25"/>
        <v>9.0145582723383591E-4</v>
      </c>
      <c r="AC36" s="53">
        <f t="shared" si="25"/>
        <v>3.99886047997322E-4</v>
      </c>
      <c r="AD36" s="88"/>
      <c r="AE36" s="88"/>
      <c r="AF36" s="88"/>
      <c r="AG36" s="88"/>
      <c r="AH36" s="88"/>
      <c r="AI36" s="88"/>
    </row>
    <row r="37" spans="1:35" ht="12.75" customHeight="1" x14ac:dyDescent="0.2">
      <c r="B37" s="42" t="s">
        <v>1000</v>
      </c>
      <c r="C37" s="53">
        <f t="shared" ref="C37:I37" si="26">C17/C$25*100</f>
        <v>4.8434091670777179E-3</v>
      </c>
      <c r="D37" s="53">
        <f t="shared" si="26"/>
        <v>4.3602448880899654E-3</v>
      </c>
      <c r="E37" s="53">
        <f t="shared" si="26"/>
        <v>2.5457267643267567E-3</v>
      </c>
      <c r="F37" s="53">
        <f t="shared" si="26"/>
        <v>3.6502893287191202E-3</v>
      </c>
      <c r="G37" s="53">
        <f t="shared" si="26"/>
        <v>0</v>
      </c>
      <c r="H37" s="53">
        <f t="shared" si="26"/>
        <v>0</v>
      </c>
      <c r="I37" s="53">
        <f t="shared" si="26"/>
        <v>0</v>
      </c>
      <c r="J37" s="53">
        <f t="shared" si="9"/>
        <v>0</v>
      </c>
      <c r="K37" s="53">
        <f t="shared" si="10"/>
        <v>4.5704700978571405E-6</v>
      </c>
      <c r="L37" s="53">
        <f t="shared" si="9"/>
        <v>2.2354562087329227E-3</v>
      </c>
      <c r="M37" s="53">
        <f t="shared" si="9"/>
        <v>1.6366668304724726E-2</v>
      </c>
      <c r="N37" s="53">
        <f t="shared" si="9"/>
        <v>6.3603319720956205E-3</v>
      </c>
      <c r="O37" s="53">
        <f t="shared" si="9"/>
        <v>3.257406253536493E-3</v>
      </c>
      <c r="P37" s="53">
        <f t="shared" si="9"/>
        <v>9.6696505496692998E-3</v>
      </c>
      <c r="Q37" s="53">
        <f t="shared" si="9"/>
        <v>1.1316518485091933E-3</v>
      </c>
      <c r="R37" s="53">
        <f t="shared" si="9"/>
        <v>2.2743021532788282E-3</v>
      </c>
      <c r="S37" s="53">
        <f t="shared" si="9"/>
        <v>1.2896413730962116E-4</v>
      </c>
      <c r="T37" s="53">
        <f t="shared" si="9"/>
        <v>8.9887356357555445E-5</v>
      </c>
      <c r="U37" s="53">
        <f t="shared" si="9"/>
        <v>7.2604315863868059E-5</v>
      </c>
      <c r="V37" s="53">
        <f t="shared" si="9"/>
        <v>3.2798826362193849E-4</v>
      </c>
      <c r="W37" s="53">
        <f t="shared" si="9"/>
        <v>9.4546451329781435E-5</v>
      </c>
      <c r="X37" s="53">
        <f t="shared" si="9"/>
        <v>8.8077231996392454E-4</v>
      </c>
      <c r="Y37" s="53">
        <f t="shared" si="9"/>
        <v>2.8410376614805685E-3</v>
      </c>
      <c r="Z37" s="53">
        <f t="shared" si="9"/>
        <v>2.6909011241910393E-3</v>
      </c>
      <c r="AA37" s="53">
        <f t="shared" ref="AA37:AC37" si="27">AA17/AA$25*100</f>
        <v>3.8858107691129261E-3</v>
      </c>
      <c r="AB37" s="53">
        <f t="shared" si="27"/>
        <v>3.7007765375827555E-3</v>
      </c>
      <c r="AC37" s="53">
        <f t="shared" si="27"/>
        <v>2.3174057915313429E-3</v>
      </c>
      <c r="AD37" s="88"/>
      <c r="AE37" s="88"/>
      <c r="AF37" s="88"/>
      <c r="AG37" s="88"/>
      <c r="AH37" s="88"/>
      <c r="AI37" s="88"/>
    </row>
    <row r="38" spans="1:35" ht="12.75" customHeight="1" x14ac:dyDescent="0.2">
      <c r="B38" s="42" t="s">
        <v>1001</v>
      </c>
      <c r="C38" s="53">
        <f t="shared" ref="C38:I38" si="28">C18/C$25*100</f>
        <v>7.1801204372973686</v>
      </c>
      <c r="D38" s="53">
        <f t="shared" si="28"/>
        <v>3.6836080843364232</v>
      </c>
      <c r="E38" s="53">
        <f t="shared" si="28"/>
        <v>2.9798247318073767</v>
      </c>
      <c r="F38" s="53">
        <f t="shared" si="28"/>
        <v>2.0688560864409533</v>
      </c>
      <c r="G38" s="53">
        <f t="shared" si="28"/>
        <v>2.7826972116482671</v>
      </c>
      <c r="H38" s="53">
        <f t="shared" si="28"/>
        <v>4.8242223294882649</v>
      </c>
      <c r="I38" s="53">
        <f t="shared" si="28"/>
        <v>5.0001190232429593</v>
      </c>
      <c r="J38" s="53">
        <f t="shared" si="9"/>
        <v>4.0353248175821985</v>
      </c>
      <c r="K38" s="53">
        <f t="shared" si="10"/>
        <v>2.4151124759196634</v>
      </c>
      <c r="L38" s="53">
        <f t="shared" si="9"/>
        <v>3.7323710182258316</v>
      </c>
      <c r="M38" s="53">
        <f t="shared" si="9"/>
        <v>4.2541229966944583</v>
      </c>
      <c r="N38" s="53">
        <f t="shared" si="9"/>
        <v>2.9380588465047923</v>
      </c>
      <c r="O38" s="53">
        <f t="shared" si="9"/>
        <v>2.8906664883650941</v>
      </c>
      <c r="P38" s="53">
        <f t="shared" si="9"/>
        <v>2.7567718636041723</v>
      </c>
      <c r="Q38" s="53">
        <f t="shared" si="9"/>
        <v>2.9969607156111402</v>
      </c>
      <c r="R38" s="53">
        <f t="shared" si="9"/>
        <v>3.2404334002251658</v>
      </c>
      <c r="S38" s="53">
        <f t="shared" si="9"/>
        <v>4.5411300568588571</v>
      </c>
      <c r="T38" s="53">
        <f t="shared" si="9"/>
        <v>4.8203959408998447</v>
      </c>
      <c r="U38" s="53">
        <f t="shared" si="9"/>
        <v>2.7955752866430172</v>
      </c>
      <c r="V38" s="53">
        <f t="shared" si="9"/>
        <v>3.2302572362337409</v>
      </c>
      <c r="W38" s="53">
        <f t="shared" si="9"/>
        <v>3.515729878529164</v>
      </c>
      <c r="X38" s="53">
        <f t="shared" si="9"/>
        <v>2.6583410126908404</v>
      </c>
      <c r="Y38" s="53">
        <f t="shared" si="9"/>
        <v>2.5394661296598411</v>
      </c>
      <c r="Z38" s="53">
        <f t="shared" si="9"/>
        <v>4.7216066501466756</v>
      </c>
      <c r="AA38" s="53">
        <f t="shared" ref="AA38:AC38" si="29">AA18/AA$25*100</f>
        <v>7.8348023233810142</v>
      </c>
      <c r="AB38" s="53">
        <f t="shared" si="29"/>
        <v>8.719170389828971</v>
      </c>
      <c r="AC38" s="53">
        <f t="shared" si="29"/>
        <v>3.7795760183008715</v>
      </c>
      <c r="AD38" s="88"/>
      <c r="AE38" s="88"/>
      <c r="AF38" s="88"/>
      <c r="AG38" s="88"/>
      <c r="AH38" s="88"/>
      <c r="AI38" s="88"/>
    </row>
    <row r="39" spans="1:35" ht="12.75" customHeight="1" x14ac:dyDescent="0.2">
      <c r="A39" s="88">
        <v>2</v>
      </c>
      <c r="B39" s="42" t="s">
        <v>40</v>
      </c>
      <c r="C39" s="53">
        <f t="shared" ref="C39:I39" si="30">C19/C$25*100</f>
        <v>14.295132979185013</v>
      </c>
      <c r="D39" s="53">
        <f t="shared" si="30"/>
        <v>9.3413036325476462</v>
      </c>
      <c r="E39" s="53">
        <f t="shared" si="30"/>
        <v>10.017789672674352</v>
      </c>
      <c r="F39" s="53">
        <f t="shared" si="30"/>
        <v>8.8634996022061241</v>
      </c>
      <c r="G39" s="53">
        <f t="shared" si="30"/>
        <v>10.868985232862295</v>
      </c>
      <c r="H39" s="53">
        <f t="shared" si="30"/>
        <v>21.82299994972654</v>
      </c>
      <c r="I39" s="53">
        <f t="shared" si="30"/>
        <v>20.849523579811123</v>
      </c>
      <c r="J39" s="53">
        <f t="shared" si="9"/>
        <v>19.218871827129846</v>
      </c>
      <c r="K39" s="53">
        <f t="shared" si="10"/>
        <v>8.1076066188280542</v>
      </c>
      <c r="L39" s="53">
        <f t="shared" si="9"/>
        <v>13.678021255395704</v>
      </c>
      <c r="M39" s="53">
        <f t="shared" si="9"/>
        <v>15.482856485204307</v>
      </c>
      <c r="N39" s="53">
        <f t="shared" si="9"/>
        <v>12.764637301428477</v>
      </c>
      <c r="O39" s="53">
        <f t="shared" si="9"/>
        <v>16.927138217409567</v>
      </c>
      <c r="P39" s="53">
        <f t="shared" si="9"/>
        <v>13.005212693037581</v>
      </c>
      <c r="Q39" s="53">
        <f t="shared" si="9"/>
        <v>12.202875762819435</v>
      </c>
      <c r="R39" s="53">
        <f t="shared" si="9"/>
        <v>7.4839225895480297</v>
      </c>
      <c r="S39" s="53">
        <f t="shared" si="9"/>
        <v>16.753855321768217</v>
      </c>
      <c r="T39" s="53">
        <f t="shared" si="9"/>
        <v>15.174873744303275</v>
      </c>
      <c r="U39" s="53">
        <f t="shared" si="9"/>
        <v>15.136436989833415</v>
      </c>
      <c r="V39" s="53">
        <f t="shared" si="9"/>
        <v>13.313792839100813</v>
      </c>
      <c r="W39" s="53">
        <f t="shared" si="9"/>
        <v>12.155553214743652</v>
      </c>
      <c r="X39" s="53">
        <f t="shared" si="9"/>
        <v>14.802751669119466</v>
      </c>
      <c r="Y39" s="53">
        <f t="shared" si="9"/>
        <v>16.416926510718152</v>
      </c>
      <c r="Z39" s="53">
        <f t="shared" si="9"/>
        <v>23.496397798339089</v>
      </c>
      <c r="AA39" s="53">
        <f t="shared" ref="AA39:AC39" si="31">AA19/AA$25*100</f>
        <v>16.21725078591448</v>
      </c>
      <c r="AB39" s="53">
        <f t="shared" si="31"/>
        <v>10.690340254067287</v>
      </c>
      <c r="AC39" s="53">
        <f t="shared" si="31"/>
        <v>14.420698405449276</v>
      </c>
      <c r="AD39" s="88"/>
      <c r="AE39" s="88"/>
      <c r="AF39" s="88"/>
      <c r="AG39" s="88"/>
      <c r="AH39" s="88"/>
      <c r="AI39" s="88"/>
    </row>
    <row r="40" spans="1:35" ht="12.75" customHeight="1" x14ac:dyDescent="0.2">
      <c r="A40" s="88">
        <v>3</v>
      </c>
      <c r="B40" s="42" t="s">
        <v>27</v>
      </c>
      <c r="C40" s="53">
        <f t="shared" ref="C40:I40" si="32">C20/C$25*100</f>
        <v>2.3914271618108652E-2</v>
      </c>
      <c r="D40" s="53">
        <f t="shared" si="32"/>
        <v>1.1532601098813475E-2</v>
      </c>
      <c r="E40" s="53">
        <f t="shared" si="32"/>
        <v>0.10689636889113832</v>
      </c>
      <c r="F40" s="53">
        <f t="shared" si="32"/>
        <v>7.7585602539884682E-2</v>
      </c>
      <c r="G40" s="53">
        <f t="shared" si="32"/>
        <v>0.10891350301493782</v>
      </c>
      <c r="H40" s="53">
        <f t="shared" si="32"/>
        <v>0.35247912199321507</v>
      </c>
      <c r="I40" s="53">
        <f t="shared" si="32"/>
        <v>0.29039169394174441</v>
      </c>
      <c r="J40" s="53">
        <f t="shared" si="9"/>
        <v>0.31214741673792601</v>
      </c>
      <c r="K40" s="53">
        <f t="shared" si="10"/>
        <v>0.26190116550453546</v>
      </c>
      <c r="L40" s="53">
        <f t="shared" si="9"/>
        <v>0.3051805914324891</v>
      </c>
      <c r="M40" s="53">
        <f t="shared" si="9"/>
        <v>0.41588245694929676</v>
      </c>
      <c r="N40" s="53">
        <f t="shared" si="9"/>
        <v>0.40815046924025733</v>
      </c>
      <c r="O40" s="53">
        <f t="shared" si="9"/>
        <v>0.45853578486994856</v>
      </c>
      <c r="P40" s="53">
        <f t="shared" si="9"/>
        <v>0.9240612616948255</v>
      </c>
      <c r="Q40" s="53">
        <f t="shared" si="9"/>
        <v>2.3287247691756705</v>
      </c>
      <c r="R40" s="53">
        <f t="shared" si="9"/>
        <v>2.6939600251461724</v>
      </c>
      <c r="S40" s="53">
        <f t="shared" si="9"/>
        <v>2.6534407395958191</v>
      </c>
      <c r="T40" s="53">
        <f t="shared" si="9"/>
        <v>3.0196551431254415</v>
      </c>
      <c r="U40" s="53">
        <f t="shared" si="9"/>
        <v>4.3078899276940072</v>
      </c>
      <c r="V40" s="53">
        <f t="shared" si="9"/>
        <v>7.4723703503250789</v>
      </c>
      <c r="W40" s="53">
        <f t="shared" si="9"/>
        <v>9.6867242654543428</v>
      </c>
      <c r="X40" s="53">
        <f t="shared" si="9"/>
        <v>13.989247673979499</v>
      </c>
      <c r="Y40" s="53">
        <f t="shared" si="9"/>
        <v>14.72704565914132</v>
      </c>
      <c r="Z40" s="53">
        <f t="shared" si="9"/>
        <v>14.694599154891577</v>
      </c>
      <c r="AA40" s="53">
        <f t="shared" ref="AA40:AC40" si="33">AA20/AA$25*100</f>
        <v>15.993192623179059</v>
      </c>
      <c r="AB40" s="53">
        <f t="shared" si="33"/>
        <v>16.543218270568719</v>
      </c>
      <c r="AC40" s="53">
        <f t="shared" si="33"/>
        <v>5.3266045518377396</v>
      </c>
      <c r="AD40" s="88"/>
      <c r="AE40" s="88"/>
      <c r="AF40" s="88"/>
      <c r="AG40" s="88"/>
      <c r="AH40" s="88"/>
      <c r="AI40" s="88"/>
    </row>
    <row r="41" spans="1:35" ht="12.75" customHeight="1" x14ac:dyDescent="0.2">
      <c r="A41" s="88">
        <v>4</v>
      </c>
      <c r="B41" s="42" t="s">
        <v>1003</v>
      </c>
      <c r="C41" s="53">
        <f t="shared" ref="C41:I41" si="34">C21/C$25*100</f>
        <v>9.3003150552362115</v>
      </c>
      <c r="D41" s="53">
        <f t="shared" si="34"/>
        <v>13.455390492235104</v>
      </c>
      <c r="E41" s="53">
        <f t="shared" si="34"/>
        <v>13.886284160595411</v>
      </c>
      <c r="F41" s="53">
        <f t="shared" si="34"/>
        <v>18.3467578839468</v>
      </c>
      <c r="G41" s="53">
        <f t="shared" si="34"/>
        <v>17.825403224612106</v>
      </c>
      <c r="H41" s="53">
        <f t="shared" si="34"/>
        <v>14.839235975841946</v>
      </c>
      <c r="I41" s="53">
        <f t="shared" si="34"/>
        <v>14.06349102936972</v>
      </c>
      <c r="J41" s="53">
        <f t="shared" si="9"/>
        <v>14.649380971922632</v>
      </c>
      <c r="K41" s="53">
        <f t="shared" si="10"/>
        <v>16.467874802465264</v>
      </c>
      <c r="L41" s="53">
        <f t="shared" si="9"/>
        <v>9.9543886484438762</v>
      </c>
      <c r="M41" s="53">
        <f t="shared" si="9"/>
        <v>9.8442757692654332</v>
      </c>
      <c r="N41" s="53">
        <f t="shared" si="9"/>
        <v>8.2990413457057031</v>
      </c>
      <c r="O41" s="53">
        <f t="shared" si="9"/>
        <v>8.1342916361153446</v>
      </c>
      <c r="P41" s="53">
        <f t="shared" si="9"/>
        <v>8.1686377580368266</v>
      </c>
      <c r="Q41" s="53">
        <f t="shared" si="9"/>
        <v>9.9419698423699661</v>
      </c>
      <c r="R41" s="53">
        <f t="shared" si="9"/>
        <v>6.8183410589877047</v>
      </c>
      <c r="S41" s="53">
        <f t="shared" si="9"/>
        <v>5.6534022443743002</v>
      </c>
      <c r="T41" s="53">
        <f t="shared" si="9"/>
        <v>4.5641058029852504</v>
      </c>
      <c r="U41" s="53">
        <f t="shared" si="9"/>
        <v>4.8266644949215243</v>
      </c>
      <c r="V41" s="53">
        <f t="shared" si="9"/>
        <v>5.2355030383689583</v>
      </c>
      <c r="W41" s="53">
        <f t="shared" si="9"/>
        <v>4.9005725939315026</v>
      </c>
      <c r="X41" s="53">
        <f t="shared" si="9"/>
        <v>5.5661720073634706</v>
      </c>
      <c r="Y41" s="53">
        <f t="shared" si="9"/>
        <v>5.1011742879768187</v>
      </c>
      <c r="Z41" s="53">
        <f t="shared" si="9"/>
        <v>3.7415873800474655</v>
      </c>
      <c r="AA41" s="53">
        <f t="shared" ref="AA41:AC41" si="35">AA21/AA$25*100</f>
        <v>4.0241656050885348</v>
      </c>
      <c r="AB41" s="53">
        <f t="shared" si="35"/>
        <v>3.6953840947035062</v>
      </c>
      <c r="AC41" s="53">
        <f t="shared" si="35"/>
        <v>7.4060183780921145</v>
      </c>
      <c r="AD41" s="88"/>
      <c r="AE41" s="88"/>
      <c r="AF41" s="88"/>
      <c r="AG41" s="88"/>
      <c r="AH41" s="88"/>
      <c r="AI41" s="88"/>
    </row>
    <row r="42" spans="1:35" ht="12.75" customHeight="1" x14ac:dyDescent="0.2">
      <c r="A42" s="88">
        <v>5</v>
      </c>
      <c r="B42" s="42" t="s">
        <v>41</v>
      </c>
      <c r="C42" s="53">
        <f t="shared" ref="C42:I42" si="36">C22/C$25*100</f>
        <v>0.59234682648020665</v>
      </c>
      <c r="D42" s="53">
        <f t="shared" si="36"/>
        <v>1.4864880833581016</v>
      </c>
      <c r="E42" s="53">
        <f t="shared" si="36"/>
        <v>2.6361529425994852</v>
      </c>
      <c r="F42" s="53">
        <f t="shared" si="36"/>
        <v>2.7874839360167654</v>
      </c>
      <c r="G42" s="53">
        <f t="shared" si="36"/>
        <v>3.0284552661123767</v>
      </c>
      <c r="H42" s="53">
        <f t="shared" si="36"/>
        <v>4.7006376767872009</v>
      </c>
      <c r="I42" s="53">
        <f t="shared" si="36"/>
        <v>4.5187845688262991</v>
      </c>
      <c r="J42" s="53">
        <f t="shared" si="9"/>
        <v>3.4092006211045205</v>
      </c>
      <c r="K42" s="53">
        <f t="shared" si="10"/>
        <v>1.7392525884193271</v>
      </c>
      <c r="L42" s="53">
        <f t="shared" si="9"/>
        <v>2.8898718522926412</v>
      </c>
      <c r="M42" s="53">
        <f t="shared" si="9"/>
        <v>3.2295772395504692</v>
      </c>
      <c r="N42" s="53">
        <f t="shared" si="9"/>
        <v>8.6646783867912323</v>
      </c>
      <c r="O42" s="53">
        <f t="shared" si="9"/>
        <v>10.668027671402951</v>
      </c>
      <c r="P42" s="53">
        <f t="shared" si="9"/>
        <v>10.131667276453371</v>
      </c>
      <c r="Q42" s="53">
        <f t="shared" si="9"/>
        <v>6.6927169920810687</v>
      </c>
      <c r="R42" s="53">
        <f t="shared" si="9"/>
        <v>6.7776677286346718</v>
      </c>
      <c r="S42" s="53">
        <f t="shared" ref="J42:AC45" si="37">S22/S$25*100</f>
        <v>15.075342010575424</v>
      </c>
      <c r="T42" s="53">
        <f t="shared" si="37"/>
        <v>16.616893489546648</v>
      </c>
      <c r="U42" s="53">
        <f t="shared" si="37"/>
        <v>18.357055675498714</v>
      </c>
      <c r="V42" s="53">
        <f t="shared" si="37"/>
        <v>17.068950611982675</v>
      </c>
      <c r="W42" s="53">
        <f t="shared" si="37"/>
        <v>14.21748166629159</v>
      </c>
      <c r="X42" s="53">
        <f t="shared" si="37"/>
        <v>10.2162177280837</v>
      </c>
      <c r="Y42" s="53">
        <f t="shared" si="37"/>
        <v>9.4772414721356721</v>
      </c>
      <c r="Z42" s="53">
        <f t="shared" si="37"/>
        <v>12.278481056479539</v>
      </c>
      <c r="AA42" s="53">
        <f t="shared" si="37"/>
        <v>8.5784323427664884</v>
      </c>
      <c r="AB42" s="53">
        <f t="shared" si="37"/>
        <v>7.9282030636547569</v>
      </c>
      <c r="AC42" s="53">
        <f t="shared" si="37"/>
        <v>10.539720540317324</v>
      </c>
      <c r="AD42" s="88"/>
      <c r="AE42" s="88"/>
      <c r="AF42" s="88"/>
      <c r="AG42" s="88"/>
      <c r="AH42" s="88"/>
      <c r="AI42" s="88"/>
    </row>
    <row r="43" spans="1:35" ht="12.75" customHeight="1" x14ac:dyDescent="0.2">
      <c r="B43" s="42" t="s">
        <v>19</v>
      </c>
      <c r="C43" s="53">
        <f t="shared" ref="C43:I43" si="38">C23/C$25*100</f>
        <v>56.003524213624388</v>
      </c>
      <c r="D43" s="53">
        <f t="shared" si="38"/>
        <v>43.930538247417232</v>
      </c>
      <c r="E43" s="53">
        <f t="shared" si="38"/>
        <v>42.766172026576591</v>
      </c>
      <c r="F43" s="53">
        <f t="shared" si="38"/>
        <v>38.683729024434058</v>
      </c>
      <c r="G43" s="53">
        <f t="shared" si="38"/>
        <v>38.423073119185545</v>
      </c>
      <c r="H43" s="53">
        <f t="shared" si="38"/>
        <v>48.721783075836598</v>
      </c>
      <c r="I43" s="53">
        <f t="shared" si="38"/>
        <v>47.248115384529669</v>
      </c>
      <c r="J43" s="53">
        <f t="shared" si="37"/>
        <v>45.194870494694619</v>
      </c>
      <c r="K43" s="53">
        <f t="shared" si="10"/>
        <v>39.867095348275718</v>
      </c>
      <c r="L43" s="53">
        <f t="shared" si="37"/>
        <v>53.211229277141314</v>
      </c>
      <c r="M43" s="53">
        <f t="shared" si="37"/>
        <v>51.399931767698391</v>
      </c>
      <c r="N43" s="53">
        <f t="shared" si="37"/>
        <v>55.69837433746666</v>
      </c>
      <c r="O43" s="53">
        <f t="shared" si="37"/>
        <v>56.698111381373408</v>
      </c>
      <c r="P43" s="53">
        <f t="shared" si="37"/>
        <v>54.284209997799593</v>
      </c>
      <c r="Q43" s="53">
        <f t="shared" si="37"/>
        <v>47.83347250418182</v>
      </c>
      <c r="R43" s="53">
        <f t="shared" si="37"/>
        <v>42.263313366562983</v>
      </c>
      <c r="S43" s="53">
        <f t="shared" si="37"/>
        <v>61.713479811078621</v>
      </c>
      <c r="T43" s="53">
        <f t="shared" si="37"/>
        <v>62.064296501932461</v>
      </c>
      <c r="U43" s="53">
        <f t="shared" si="37"/>
        <v>59.19882227417547</v>
      </c>
      <c r="V43" s="53">
        <f t="shared" si="37"/>
        <v>56.780596483818492</v>
      </c>
      <c r="W43" s="53">
        <f t="shared" si="37"/>
        <v>53.718107472489351</v>
      </c>
      <c r="X43" s="53">
        <f t="shared" si="37"/>
        <v>53.437140792129242</v>
      </c>
      <c r="Y43" s="53">
        <f t="shared" si="37"/>
        <v>56.885413197245896</v>
      </c>
      <c r="Z43" s="53">
        <f t="shared" si="37"/>
        <v>67.32428067954875</v>
      </c>
      <c r="AA43" s="53">
        <f t="shared" si="37"/>
        <v>58.41599135644929</v>
      </c>
      <c r="AB43" s="53">
        <f t="shared" si="37"/>
        <v>60.586944611818325</v>
      </c>
      <c r="AC43" s="53">
        <f t="shared" si="37"/>
        <v>54.537451813344305</v>
      </c>
      <c r="AD43" s="88"/>
      <c r="AE43" s="88"/>
      <c r="AF43" s="88"/>
      <c r="AG43" s="88"/>
      <c r="AH43" s="88"/>
      <c r="AI43" s="88"/>
    </row>
    <row r="44" spans="1:35" ht="12.75" customHeight="1" x14ac:dyDescent="0.2">
      <c r="B44" s="42" t="s">
        <v>20</v>
      </c>
      <c r="C44" s="53">
        <f t="shared" ref="C44:I44" si="39">C24/C$25*100</f>
        <v>43.996475786375612</v>
      </c>
      <c r="D44" s="53">
        <f t="shared" si="39"/>
        <v>56.069461752582775</v>
      </c>
      <c r="E44" s="53">
        <f t="shared" si="39"/>
        <v>57.233827973423409</v>
      </c>
      <c r="F44" s="53">
        <f t="shared" si="39"/>
        <v>61.316270975565942</v>
      </c>
      <c r="G44" s="53">
        <f t="shared" si="39"/>
        <v>61.576926880814462</v>
      </c>
      <c r="H44" s="53">
        <f t="shared" si="39"/>
        <v>51.278216924163402</v>
      </c>
      <c r="I44" s="53">
        <f t="shared" si="39"/>
        <v>52.751884615470331</v>
      </c>
      <c r="J44" s="53">
        <f t="shared" si="37"/>
        <v>54.805129505305374</v>
      </c>
      <c r="K44" s="53">
        <f t="shared" si="10"/>
        <v>60.132904651724282</v>
      </c>
      <c r="L44" s="53">
        <f t="shared" si="37"/>
        <v>46.788770722858686</v>
      </c>
      <c r="M44" s="53">
        <f t="shared" si="37"/>
        <v>48.600068232301609</v>
      </c>
      <c r="N44" s="53">
        <f t="shared" si="37"/>
        <v>44.30162566253334</v>
      </c>
      <c r="O44" s="53">
        <f t="shared" si="37"/>
        <v>43.301888618626599</v>
      </c>
      <c r="P44" s="53">
        <f t="shared" si="37"/>
        <v>45.715790002200407</v>
      </c>
      <c r="Q44" s="53">
        <f t="shared" si="37"/>
        <v>52.16652749581818</v>
      </c>
      <c r="R44" s="53">
        <f t="shared" si="37"/>
        <v>57.736686633437017</v>
      </c>
      <c r="S44" s="53">
        <f t="shared" si="37"/>
        <v>38.286520188921379</v>
      </c>
      <c r="T44" s="53">
        <f t="shared" si="37"/>
        <v>37.935703498067546</v>
      </c>
      <c r="U44" s="53">
        <f t="shared" si="37"/>
        <v>40.801177725824537</v>
      </c>
      <c r="V44" s="53">
        <f t="shared" si="37"/>
        <v>43.219403516181508</v>
      </c>
      <c r="W44" s="53">
        <f t="shared" si="37"/>
        <v>46.281892527510649</v>
      </c>
      <c r="X44" s="53">
        <f t="shared" si="37"/>
        <v>46.562859207870751</v>
      </c>
      <c r="Y44" s="53">
        <f t="shared" si="37"/>
        <v>43.114586802754111</v>
      </c>
      <c r="Z44" s="53">
        <f t="shared" si="37"/>
        <v>32.675719320451243</v>
      </c>
      <c r="AA44" s="53">
        <f t="shared" si="37"/>
        <v>41.58400864355071</v>
      </c>
      <c r="AB44" s="53">
        <f t="shared" si="37"/>
        <v>39.413055388181675</v>
      </c>
      <c r="AC44" s="53">
        <f t="shared" si="37"/>
        <v>45.462548186655717</v>
      </c>
      <c r="AD44" s="88"/>
      <c r="AE44" s="88"/>
      <c r="AF44" s="88"/>
      <c r="AG44" s="88"/>
      <c r="AH44" s="88"/>
      <c r="AI44" s="88"/>
    </row>
    <row r="45" spans="1:35" ht="12.75" customHeight="1" x14ac:dyDescent="0.2">
      <c r="B45" s="42" t="s">
        <v>11</v>
      </c>
      <c r="C45" s="53">
        <f t="shared" ref="C45:I45" si="40">C25/C$25*100</f>
        <v>100</v>
      </c>
      <c r="D45" s="53">
        <f t="shared" si="40"/>
        <v>100</v>
      </c>
      <c r="E45" s="53">
        <f t="shared" si="40"/>
        <v>100</v>
      </c>
      <c r="F45" s="53">
        <f t="shared" si="40"/>
        <v>100</v>
      </c>
      <c r="G45" s="53">
        <f t="shared" si="40"/>
        <v>100</v>
      </c>
      <c r="H45" s="53">
        <f t="shared" si="40"/>
        <v>100</v>
      </c>
      <c r="I45" s="53">
        <f t="shared" si="40"/>
        <v>100</v>
      </c>
      <c r="J45" s="53">
        <f t="shared" si="37"/>
        <v>100</v>
      </c>
      <c r="K45" s="53">
        <f t="shared" si="10"/>
        <v>100</v>
      </c>
      <c r="L45" s="53">
        <f t="shared" si="37"/>
        <v>100</v>
      </c>
      <c r="M45" s="53">
        <f t="shared" si="37"/>
        <v>100</v>
      </c>
      <c r="N45" s="53">
        <f t="shared" si="37"/>
        <v>100</v>
      </c>
      <c r="O45" s="53">
        <f t="shared" si="37"/>
        <v>100</v>
      </c>
      <c r="P45" s="53">
        <f t="shared" si="37"/>
        <v>100</v>
      </c>
      <c r="Q45" s="53">
        <f t="shared" si="37"/>
        <v>100</v>
      </c>
      <c r="R45" s="53">
        <f t="shared" si="37"/>
        <v>100</v>
      </c>
      <c r="S45" s="53">
        <f t="shared" si="37"/>
        <v>100</v>
      </c>
      <c r="T45" s="53">
        <f t="shared" si="37"/>
        <v>100</v>
      </c>
      <c r="U45" s="53">
        <f t="shared" si="37"/>
        <v>100</v>
      </c>
      <c r="V45" s="53">
        <f t="shared" si="37"/>
        <v>100</v>
      </c>
      <c r="W45" s="53">
        <f t="shared" si="37"/>
        <v>100</v>
      </c>
      <c r="X45" s="53">
        <f t="shared" si="37"/>
        <v>100</v>
      </c>
      <c r="Y45" s="53">
        <f t="shared" si="37"/>
        <v>100</v>
      </c>
      <c r="Z45" s="53">
        <f t="shared" si="37"/>
        <v>100</v>
      </c>
      <c r="AA45" s="53">
        <f t="shared" si="37"/>
        <v>100</v>
      </c>
      <c r="AB45" s="53">
        <f t="shared" si="37"/>
        <v>100</v>
      </c>
      <c r="AC45" s="53">
        <f t="shared" si="37"/>
        <v>100</v>
      </c>
      <c r="AD45" s="88"/>
      <c r="AE45" s="88"/>
      <c r="AF45" s="88"/>
      <c r="AG45" s="88"/>
      <c r="AH45" s="88"/>
      <c r="AI45" s="88"/>
    </row>
    <row r="46" spans="1:35" ht="12.75" customHeight="1" x14ac:dyDescent="0.2">
      <c r="B46" s="42"/>
      <c r="C46" s="272"/>
      <c r="D46" s="272"/>
      <c r="E46" s="272"/>
      <c r="F46" s="272"/>
      <c r="G46" s="272"/>
      <c r="H46" s="272"/>
      <c r="I46" s="272"/>
      <c r="J46" s="272"/>
      <c r="K46" s="272"/>
      <c r="L46" s="272"/>
      <c r="M46" s="272"/>
      <c r="N46" s="272"/>
      <c r="O46" s="272"/>
      <c r="P46" s="272"/>
      <c r="Q46" s="272"/>
      <c r="R46" s="272"/>
      <c r="S46" s="272"/>
      <c r="T46" s="272"/>
      <c r="U46" s="272"/>
      <c r="V46" s="272"/>
      <c r="W46" s="272"/>
      <c r="X46" s="272"/>
      <c r="Y46" s="272"/>
      <c r="Z46" s="272"/>
      <c r="AA46" s="272"/>
      <c r="AB46" s="272"/>
      <c r="AC46" s="272"/>
      <c r="AD46" s="88"/>
      <c r="AE46" s="88"/>
      <c r="AF46" s="88"/>
      <c r="AG46" s="88"/>
      <c r="AH46" s="88"/>
      <c r="AI46" s="88"/>
    </row>
    <row r="47" spans="1:35" ht="12.75" customHeight="1" x14ac:dyDescent="0.2">
      <c r="B47" s="42"/>
      <c r="C47" s="269" t="s">
        <v>16</v>
      </c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269"/>
      <c r="T47" s="269"/>
      <c r="U47" s="269"/>
      <c r="V47" s="269"/>
      <c r="W47" s="269"/>
      <c r="X47" s="269"/>
      <c r="Y47" s="269"/>
      <c r="Z47" s="269"/>
      <c r="AA47" s="269"/>
      <c r="AB47" s="269"/>
      <c r="AC47" s="269"/>
      <c r="AD47" s="88"/>
      <c r="AE47" s="88"/>
      <c r="AF47" s="88"/>
      <c r="AG47" s="88"/>
      <c r="AH47" s="88"/>
      <c r="AI47" s="88"/>
    </row>
    <row r="48" spans="1:35" ht="12.75" customHeight="1" x14ac:dyDescent="0.2">
      <c r="B48" s="42"/>
      <c r="C48" s="54"/>
      <c r="D48" s="54"/>
      <c r="E48" s="54"/>
      <c r="F48" s="54"/>
      <c r="G48" s="54"/>
      <c r="H48" s="55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88"/>
      <c r="AE48" s="88"/>
      <c r="AF48" s="88"/>
      <c r="AG48" s="88"/>
      <c r="AH48" s="88"/>
      <c r="AI48" s="88"/>
    </row>
    <row r="49" spans="1:35" ht="12.75" customHeight="1" x14ac:dyDescent="0.2">
      <c r="A49" s="88">
        <v>1</v>
      </c>
      <c r="B49" s="42" t="s">
        <v>39</v>
      </c>
      <c r="C49" s="54" t="s">
        <v>12</v>
      </c>
      <c r="D49" s="56">
        <f t="shared" ref="D49:H49" si="41">IF(C9=0,"--",((D9/C9)*100-100))</f>
        <v>4.8524424432589512</v>
      </c>
      <c r="E49" s="56">
        <f t="shared" si="41"/>
        <v>-13.179237290705387</v>
      </c>
      <c r="F49" s="56">
        <f t="shared" si="41"/>
        <v>-63.454471472550459</v>
      </c>
      <c r="G49" s="56">
        <f t="shared" si="41"/>
        <v>-51.412319896821977</v>
      </c>
      <c r="H49" s="56">
        <f t="shared" si="41"/>
        <v>-51.261979780421171</v>
      </c>
      <c r="I49" s="56">
        <f>IF(H9=0,"--",((I9/H9)*100-100))</f>
        <v>20.159890363082098</v>
      </c>
      <c r="J49" s="56">
        <f t="shared" ref="J49:M49" si="42">IF(I9=0,"--",((J9/I9)*100-100))</f>
        <v>68.544110040903632</v>
      </c>
      <c r="K49" s="56">
        <f t="shared" si="42"/>
        <v>418.32626163079556</v>
      </c>
      <c r="L49" s="56">
        <f t="shared" si="42"/>
        <v>125.41550682852889</v>
      </c>
      <c r="M49" s="56">
        <f t="shared" si="42"/>
        <v>-16.487626908842017</v>
      </c>
      <c r="N49" s="56">
        <f t="shared" ref="N49:AB64" si="43">IF(M9=0,"--",((N9/M9)*100-100))</f>
        <v>54.743441184141858</v>
      </c>
      <c r="O49" s="56">
        <f t="shared" si="43"/>
        <v>-28.819413894378457</v>
      </c>
      <c r="P49" s="56">
        <f t="shared" si="43"/>
        <v>28.360649423867613</v>
      </c>
      <c r="Q49" s="56">
        <f t="shared" si="43"/>
        <v>-36.631480120642543</v>
      </c>
      <c r="R49" s="56">
        <f t="shared" si="43"/>
        <v>68.236355424495031</v>
      </c>
      <c r="S49" s="56">
        <f t="shared" si="43"/>
        <v>61.93448193037969</v>
      </c>
      <c r="T49" s="56">
        <f t="shared" si="43"/>
        <v>20.936666868825455</v>
      </c>
      <c r="U49" s="56">
        <f t="shared" si="43"/>
        <v>-26.024721298480657</v>
      </c>
      <c r="V49" s="56">
        <f t="shared" si="43"/>
        <v>-38.550859596098022</v>
      </c>
      <c r="W49" s="56">
        <f t="shared" si="43"/>
        <v>-24.344926911892344</v>
      </c>
      <c r="X49" s="56">
        <f t="shared" si="43"/>
        <v>-45.681108379309109</v>
      </c>
      <c r="Y49" s="56">
        <f t="shared" si="43"/>
        <v>57.734968746045013</v>
      </c>
      <c r="Z49" s="56">
        <f t="shared" si="43"/>
        <v>-14.576560983451486</v>
      </c>
      <c r="AA49" s="56">
        <f t="shared" si="43"/>
        <v>-18.752605911666038</v>
      </c>
      <c r="AB49" s="56">
        <f t="shared" si="43"/>
        <v>90.533229186081456</v>
      </c>
      <c r="AC49" s="56">
        <f>IFERROR(POWER(AB9/C9,1/26)*100-100,"--")</f>
        <v>2.2660127755116122</v>
      </c>
      <c r="AD49" s="88"/>
      <c r="AE49" s="88"/>
      <c r="AF49" s="88"/>
      <c r="AG49" s="88"/>
      <c r="AH49" s="88"/>
      <c r="AI49" s="88"/>
    </row>
    <row r="50" spans="1:35" ht="12.75" customHeight="1" x14ac:dyDescent="0.2">
      <c r="B50" s="42" t="s">
        <v>999</v>
      </c>
      <c r="C50" s="54" t="s">
        <v>12</v>
      </c>
      <c r="D50" s="56">
        <f t="shared" ref="D50:I50" si="44">IF(C10=0,"--",((D10/C10)*100-100))</f>
        <v>37.519709389631259</v>
      </c>
      <c r="E50" s="56">
        <f t="shared" si="44"/>
        <v>-28.033829666321765</v>
      </c>
      <c r="F50" s="56">
        <f t="shared" si="44"/>
        <v>-34.793805872882345</v>
      </c>
      <c r="G50" s="56">
        <f t="shared" si="44"/>
        <v>-59.916421136737974</v>
      </c>
      <c r="H50" s="56">
        <f t="shared" si="44"/>
        <v>29.422051756755451</v>
      </c>
      <c r="I50" s="56">
        <f t="shared" si="44"/>
        <v>22.786489407243039</v>
      </c>
      <c r="J50" s="56">
        <f t="shared" ref="J50:M50" si="45">IF(I10=0,"--",((J10/I10)*100-100))</f>
        <v>28.920048173827553</v>
      </c>
      <c r="K50" s="56">
        <f t="shared" si="45"/>
        <v>3.4699121668940762</v>
      </c>
      <c r="L50" s="56">
        <f t="shared" si="45"/>
        <v>106.77550309606988</v>
      </c>
      <c r="M50" s="56">
        <f t="shared" si="45"/>
        <v>12.727229214128187</v>
      </c>
      <c r="N50" s="56">
        <f t="shared" ref="N50:Z65" si="46">IF(M10=0,"--",((N10/M10)*100-100))</f>
        <v>-50.410002293356598</v>
      </c>
      <c r="O50" s="56">
        <f t="shared" si="46"/>
        <v>-15.6733733717859</v>
      </c>
      <c r="P50" s="56">
        <f t="shared" si="46"/>
        <v>64.180143318936814</v>
      </c>
      <c r="Q50" s="56">
        <f t="shared" si="46"/>
        <v>-48.048329895621464</v>
      </c>
      <c r="R50" s="56">
        <f t="shared" si="46"/>
        <v>89.669098372224767</v>
      </c>
      <c r="S50" s="56">
        <f t="shared" si="46"/>
        <v>73.555899759850433</v>
      </c>
      <c r="T50" s="56">
        <f t="shared" si="46"/>
        <v>38.971510905408877</v>
      </c>
      <c r="U50" s="56">
        <f t="shared" si="46"/>
        <v>-36.119839818156862</v>
      </c>
      <c r="V50" s="56">
        <f t="shared" si="46"/>
        <v>-48.582651034716285</v>
      </c>
      <c r="W50" s="56">
        <f t="shared" si="46"/>
        <v>-45.965964223751364</v>
      </c>
      <c r="X50" s="56">
        <f t="shared" si="46"/>
        <v>-18.450431846717663</v>
      </c>
      <c r="Y50" s="56">
        <f t="shared" si="46"/>
        <v>-3.9181536134718726</v>
      </c>
      <c r="Z50" s="56">
        <f t="shared" si="46"/>
        <v>46.163960804567296</v>
      </c>
      <c r="AA50" s="56">
        <f t="shared" ref="AA50:AB65" si="47">IF(Z10=0,"--",((AA10/Z10)*100-100))</f>
        <v>98.240515616147349</v>
      </c>
      <c r="AB50" s="56">
        <f t="shared" si="43"/>
        <v>-73.328878280880446</v>
      </c>
      <c r="AC50" s="56">
        <f>IFERROR(POWER(AB10/C10,1/26)*100-100,"--")</f>
        <v>-5.5898088954856178</v>
      </c>
      <c r="AD50" s="88"/>
      <c r="AE50" s="88"/>
      <c r="AF50" s="88"/>
      <c r="AG50" s="88"/>
      <c r="AH50" s="88"/>
      <c r="AI50" s="88"/>
    </row>
    <row r="51" spans="1:35" ht="12.75" customHeight="1" x14ac:dyDescent="0.2">
      <c r="B51" s="42" t="s">
        <v>991</v>
      </c>
      <c r="C51" s="54" t="s">
        <v>12</v>
      </c>
      <c r="D51" s="56">
        <f t="shared" ref="D51:I51" si="48">IF(C11=0,"--",((D11/C11)*100-100))</f>
        <v>-100</v>
      </c>
      <c r="E51" s="56" t="str">
        <f t="shared" si="48"/>
        <v>--</v>
      </c>
      <c r="F51" s="56" t="str">
        <f t="shared" si="48"/>
        <v>--</v>
      </c>
      <c r="G51" s="56" t="str">
        <f t="shared" si="48"/>
        <v>--</v>
      </c>
      <c r="H51" s="56" t="str">
        <f t="shared" si="48"/>
        <v>--</v>
      </c>
      <c r="I51" s="56" t="str">
        <f t="shared" si="48"/>
        <v>--</v>
      </c>
      <c r="J51" s="56" t="str">
        <f t="shared" ref="J51:M51" si="49">IF(I11=0,"--",((J11/I11)*100-100))</f>
        <v>--</v>
      </c>
      <c r="K51" s="56" t="str">
        <f t="shared" si="49"/>
        <v>--</v>
      </c>
      <c r="L51" s="56">
        <f t="shared" si="49"/>
        <v>47860</v>
      </c>
      <c r="M51" s="56">
        <f t="shared" si="49"/>
        <v>2564.5537948290239</v>
      </c>
      <c r="N51" s="56">
        <f t="shared" si="46"/>
        <v>635.07574809064738</v>
      </c>
      <c r="O51" s="56">
        <f t="shared" si="46"/>
        <v>-35.747864521678409</v>
      </c>
      <c r="P51" s="56">
        <f t="shared" si="46"/>
        <v>240.90171050625952</v>
      </c>
      <c r="Q51" s="56">
        <f t="shared" si="46"/>
        <v>-93.439122066914209</v>
      </c>
      <c r="R51" s="56">
        <f t="shared" si="46"/>
        <v>-82.214024327007124</v>
      </c>
      <c r="S51" s="56">
        <f t="shared" si="46"/>
        <v>-43.490212411495207</v>
      </c>
      <c r="T51" s="56">
        <f t="shared" si="46"/>
        <v>30.866745283018872</v>
      </c>
      <c r="U51" s="56">
        <f t="shared" si="46"/>
        <v>-80.37846361793197</v>
      </c>
      <c r="V51" s="56">
        <f t="shared" si="46"/>
        <v>-80.941446613088402</v>
      </c>
      <c r="W51" s="56">
        <f t="shared" si="46"/>
        <v>110.24096385542174</v>
      </c>
      <c r="X51" s="56">
        <f t="shared" si="46"/>
        <v>-100</v>
      </c>
      <c r="Y51" s="56" t="str">
        <f t="shared" si="46"/>
        <v>--</v>
      </c>
      <c r="Z51" s="56">
        <f t="shared" si="46"/>
        <v>90307.407407407416</v>
      </c>
      <c r="AA51" s="56">
        <f t="shared" si="47"/>
        <v>-78.449405981155266</v>
      </c>
      <c r="AB51" s="56">
        <f t="shared" si="43"/>
        <v>2337.0497101036021</v>
      </c>
      <c r="AC51" s="56">
        <f>IFERROR(POWER(AB11/C11,1/26)*100-100,"--")</f>
        <v>1.096882646485156</v>
      </c>
      <c r="AD51" s="88"/>
      <c r="AE51" s="88"/>
      <c r="AF51" s="88"/>
      <c r="AG51" s="88"/>
      <c r="AH51" s="88"/>
      <c r="AI51" s="88"/>
    </row>
    <row r="52" spans="1:35" ht="12.75" customHeight="1" x14ac:dyDescent="0.2">
      <c r="B52" s="42" t="s">
        <v>992</v>
      </c>
      <c r="C52" s="54" t="s">
        <v>12</v>
      </c>
      <c r="D52" s="56" t="str">
        <f t="shared" ref="D52:I52" si="50">IF(C12=0,"--",((D12/C12)*100-100))</f>
        <v>--</v>
      </c>
      <c r="E52" s="56">
        <f t="shared" si="50"/>
        <v>-100</v>
      </c>
      <c r="F52" s="56" t="str">
        <f t="shared" si="50"/>
        <v>--</v>
      </c>
      <c r="G52" s="56" t="str">
        <f t="shared" si="50"/>
        <v>--</v>
      </c>
      <c r="H52" s="56" t="str">
        <f t="shared" si="50"/>
        <v>--</v>
      </c>
      <c r="I52" s="56" t="str">
        <f t="shared" si="50"/>
        <v>--</v>
      </c>
      <c r="J52" s="56" t="str">
        <f t="shared" ref="J52:M52" si="51">IF(I12=0,"--",((J12/I12)*100-100))</f>
        <v>--</v>
      </c>
      <c r="K52" s="56" t="str">
        <f t="shared" si="51"/>
        <v>--</v>
      </c>
      <c r="L52" s="56" t="str">
        <f t="shared" si="51"/>
        <v>--</v>
      </c>
      <c r="M52" s="56" t="str">
        <f t="shared" si="51"/>
        <v>--</v>
      </c>
      <c r="N52" s="56" t="str">
        <f t="shared" si="46"/>
        <v>--</v>
      </c>
      <c r="O52" s="56" t="str">
        <f t="shared" si="46"/>
        <v>--</v>
      </c>
      <c r="P52" s="56" t="str">
        <f t="shared" si="46"/>
        <v>--</v>
      </c>
      <c r="Q52" s="56" t="str">
        <f t="shared" si="46"/>
        <v>--</v>
      </c>
      <c r="R52" s="56" t="str">
        <f t="shared" si="46"/>
        <v>--</v>
      </c>
      <c r="S52" s="56">
        <f t="shared" si="46"/>
        <v>-100</v>
      </c>
      <c r="T52" s="56" t="str">
        <f t="shared" si="46"/>
        <v>--</v>
      </c>
      <c r="U52" s="56">
        <f t="shared" si="46"/>
        <v>-100</v>
      </c>
      <c r="V52" s="56" t="str">
        <f t="shared" si="46"/>
        <v>--</v>
      </c>
      <c r="W52" s="56" t="str">
        <f t="shared" si="46"/>
        <v>--</v>
      </c>
      <c r="X52" s="56">
        <f t="shared" si="46"/>
        <v>-88.935047807451369</v>
      </c>
      <c r="Y52" s="56">
        <f t="shared" si="46"/>
        <v>25661.561382598331</v>
      </c>
      <c r="Z52" s="56">
        <f t="shared" si="46"/>
        <v>-32.101721342003657</v>
      </c>
      <c r="AA52" s="56">
        <f t="shared" si="47"/>
        <v>56.50642226840651</v>
      </c>
      <c r="AB52" s="56">
        <f t="shared" si="43"/>
        <v>-88.746783582446966</v>
      </c>
      <c r="AC52" s="56">
        <f>IFERROR(POWER(AB12/D12,1/25)*100-100,"--")</f>
        <v>8.0391616579467637</v>
      </c>
      <c r="AD52" s="88"/>
      <c r="AE52" s="88"/>
      <c r="AF52" s="88"/>
      <c r="AG52" s="88"/>
      <c r="AH52" s="88"/>
      <c r="AI52" s="88"/>
    </row>
    <row r="53" spans="1:35" ht="12.75" customHeight="1" x14ac:dyDescent="0.2">
      <c r="B53" s="42" t="s">
        <v>993</v>
      </c>
      <c r="C53" s="54" t="s">
        <v>12</v>
      </c>
      <c r="D53" s="56" t="str">
        <f t="shared" ref="D53:I53" si="52">IF(C13=0,"--",((D13/C13)*100-100))</f>
        <v>--</v>
      </c>
      <c r="E53" s="56" t="str">
        <f t="shared" si="52"/>
        <v>--</v>
      </c>
      <c r="F53" s="56">
        <f t="shared" si="52"/>
        <v>1578.7892748548788</v>
      </c>
      <c r="G53" s="56">
        <f t="shared" si="52"/>
        <v>-100</v>
      </c>
      <c r="H53" s="56" t="str">
        <f t="shared" si="52"/>
        <v>--</v>
      </c>
      <c r="I53" s="56" t="str">
        <f t="shared" si="52"/>
        <v>--</v>
      </c>
      <c r="J53" s="56" t="str">
        <f t="shared" ref="J53:M53" si="53">IF(I13=0,"--",((J13/I13)*100-100))</f>
        <v>--</v>
      </c>
      <c r="K53" s="56" t="str">
        <f t="shared" si="53"/>
        <v>--</v>
      </c>
      <c r="L53" s="56">
        <f t="shared" si="53"/>
        <v>96174.594594594586</v>
      </c>
      <c r="M53" s="56">
        <f t="shared" si="53"/>
        <v>226.59341523120804</v>
      </c>
      <c r="N53" s="56">
        <f t="shared" si="46"/>
        <v>-100</v>
      </c>
      <c r="O53" s="56" t="str">
        <f t="shared" si="46"/>
        <v>--</v>
      </c>
      <c r="P53" s="56">
        <f t="shared" si="46"/>
        <v>1218.6653771760155</v>
      </c>
      <c r="Q53" s="56">
        <f t="shared" si="46"/>
        <v>13.975064173083979</v>
      </c>
      <c r="R53" s="56">
        <f t="shared" si="46"/>
        <v>-100</v>
      </c>
      <c r="S53" s="56" t="str">
        <f t="shared" si="46"/>
        <v>--</v>
      </c>
      <c r="T53" s="56">
        <f t="shared" si="46"/>
        <v>-100</v>
      </c>
      <c r="U53" s="56" t="str">
        <f t="shared" si="46"/>
        <v>--</v>
      </c>
      <c r="V53" s="56">
        <f t="shared" si="46"/>
        <v>1877.5124069478909</v>
      </c>
      <c r="W53" s="56">
        <f t="shared" si="46"/>
        <v>-100</v>
      </c>
      <c r="X53" s="56" t="str">
        <f t="shared" si="46"/>
        <v>--</v>
      </c>
      <c r="Y53" s="56">
        <f t="shared" si="46"/>
        <v>-100</v>
      </c>
      <c r="Z53" s="56" t="str">
        <f t="shared" si="46"/>
        <v>--</v>
      </c>
      <c r="AA53" s="56">
        <f t="shared" si="47"/>
        <v>585.67526274364536</v>
      </c>
      <c r="AB53" s="56">
        <f t="shared" si="43"/>
        <v>-52.794414547025973</v>
      </c>
      <c r="AC53" s="56">
        <f>IFERROR(POWER(AB13/E13,1/24)*100-100,"--")</f>
        <v>8.0707473121067039</v>
      </c>
      <c r="AD53" s="88"/>
      <c r="AE53" s="88"/>
      <c r="AF53" s="88"/>
      <c r="AG53" s="88"/>
      <c r="AH53" s="88"/>
      <c r="AI53" s="88"/>
    </row>
    <row r="54" spans="1:35" ht="12.75" customHeight="1" x14ac:dyDescent="0.2">
      <c r="B54" s="42" t="s">
        <v>994</v>
      </c>
      <c r="C54" s="54" t="s">
        <v>12</v>
      </c>
      <c r="D54" s="56" t="str">
        <f t="shared" ref="D54:I54" si="54">IF(C14=0,"--",((D14/C14)*100-100))</f>
        <v>--</v>
      </c>
      <c r="E54" s="56">
        <f t="shared" si="54"/>
        <v>-100</v>
      </c>
      <c r="F54" s="56" t="str">
        <f t="shared" si="54"/>
        <v>--</v>
      </c>
      <c r="G54" s="56" t="str">
        <f t="shared" si="54"/>
        <v>--</v>
      </c>
      <c r="H54" s="56" t="str">
        <f t="shared" si="54"/>
        <v>--</v>
      </c>
      <c r="I54" s="56" t="str">
        <f t="shared" si="54"/>
        <v>--</v>
      </c>
      <c r="J54" s="56" t="str">
        <f t="shared" ref="J54:M54" si="55">IF(I14=0,"--",((J14/I14)*100-100))</f>
        <v>--</v>
      </c>
      <c r="K54" s="56" t="str">
        <f t="shared" si="55"/>
        <v>--</v>
      </c>
      <c r="L54" s="56">
        <f t="shared" si="55"/>
        <v>-100</v>
      </c>
      <c r="M54" s="56" t="str">
        <f t="shared" si="55"/>
        <v>--</v>
      </c>
      <c r="N54" s="56" t="str">
        <f t="shared" si="46"/>
        <v>--</v>
      </c>
      <c r="O54" s="56" t="str">
        <f t="shared" si="46"/>
        <v>--</v>
      </c>
      <c r="P54" s="56">
        <f t="shared" si="46"/>
        <v>35140.54054054054</v>
      </c>
      <c r="Q54" s="56">
        <f t="shared" si="46"/>
        <v>-43.58846537311144</v>
      </c>
      <c r="R54" s="56">
        <f t="shared" si="46"/>
        <v>2066.9906872408405</v>
      </c>
      <c r="S54" s="56">
        <f t="shared" si="46"/>
        <v>-94.027027535713614</v>
      </c>
      <c r="T54" s="56">
        <f t="shared" si="46"/>
        <v>-52.512998266897746</v>
      </c>
      <c r="U54" s="56">
        <f t="shared" si="46"/>
        <v>-100</v>
      </c>
      <c r="V54" s="56" t="str">
        <f t="shared" si="46"/>
        <v>--</v>
      </c>
      <c r="W54" s="56">
        <f t="shared" si="46"/>
        <v>-100</v>
      </c>
      <c r="X54" s="56" t="str">
        <f t="shared" si="46"/>
        <v>--</v>
      </c>
      <c r="Y54" s="56">
        <f t="shared" si="46"/>
        <v>-100</v>
      </c>
      <c r="Z54" s="56" t="str">
        <f t="shared" si="46"/>
        <v>--</v>
      </c>
      <c r="AA54" s="56" t="str">
        <f t="shared" si="47"/>
        <v>--</v>
      </c>
      <c r="AB54" s="56" t="str">
        <f t="shared" si="43"/>
        <v>--</v>
      </c>
      <c r="AC54" s="56">
        <f>IFERROR(POWER(AB14/D14,1/25)*100-100,"--")</f>
        <v>-100</v>
      </c>
      <c r="AD54" s="88"/>
      <c r="AE54" s="88"/>
      <c r="AF54" s="88"/>
      <c r="AG54" s="88"/>
      <c r="AH54" s="88"/>
      <c r="AI54" s="88"/>
    </row>
    <row r="55" spans="1:35" ht="12.75" customHeight="1" x14ac:dyDescent="0.2">
      <c r="B55" s="42" t="s">
        <v>995</v>
      </c>
      <c r="C55" s="54" t="s">
        <v>12</v>
      </c>
      <c r="D55" s="56" t="str">
        <f t="shared" ref="D55:I55" si="56">IF(C15=0,"--",((D15/C15)*100-100))</f>
        <v>--</v>
      </c>
      <c r="E55" s="56" t="str">
        <f t="shared" si="56"/>
        <v>--</v>
      </c>
      <c r="F55" s="56" t="str">
        <f t="shared" si="56"/>
        <v>--</v>
      </c>
      <c r="G55" s="56" t="str">
        <f t="shared" si="56"/>
        <v>--</v>
      </c>
      <c r="H55" s="56" t="str">
        <f t="shared" si="56"/>
        <v>--</v>
      </c>
      <c r="I55" s="56" t="str">
        <f t="shared" si="56"/>
        <v>--</v>
      </c>
      <c r="J55" s="56" t="str">
        <f t="shared" ref="J55:M55" si="57">IF(I15=0,"--",((J15/I15)*100-100))</f>
        <v>--</v>
      </c>
      <c r="K55" s="56" t="str">
        <f t="shared" si="57"/>
        <v>--</v>
      </c>
      <c r="L55" s="56" t="str">
        <f t="shared" si="57"/>
        <v>--</v>
      </c>
      <c r="M55" s="56" t="str">
        <f t="shared" si="57"/>
        <v>--</v>
      </c>
      <c r="N55" s="56" t="str">
        <f t="shared" si="46"/>
        <v>--</v>
      </c>
      <c r="O55" s="56">
        <f t="shared" si="46"/>
        <v>-100</v>
      </c>
      <c r="P55" s="56" t="str">
        <f t="shared" si="46"/>
        <v>--</v>
      </c>
      <c r="Q55" s="56" t="str">
        <f t="shared" si="46"/>
        <v>--</v>
      </c>
      <c r="R55" s="56" t="str">
        <f t="shared" si="46"/>
        <v>--</v>
      </c>
      <c r="S55" s="56" t="str">
        <f t="shared" si="46"/>
        <v>--</v>
      </c>
      <c r="T55" s="56">
        <f t="shared" si="46"/>
        <v>-100</v>
      </c>
      <c r="U55" s="56" t="str">
        <f t="shared" si="46"/>
        <v>--</v>
      </c>
      <c r="V55" s="56" t="str">
        <f t="shared" si="46"/>
        <v>--</v>
      </c>
      <c r="W55" s="56" t="str">
        <f t="shared" si="46"/>
        <v>--</v>
      </c>
      <c r="X55" s="56" t="str">
        <f t="shared" si="46"/>
        <v>--</v>
      </c>
      <c r="Y55" s="56" t="str">
        <f t="shared" si="46"/>
        <v>--</v>
      </c>
      <c r="Z55" s="56" t="str">
        <f t="shared" si="46"/>
        <v>--</v>
      </c>
      <c r="AA55" s="56" t="str">
        <f t="shared" si="47"/>
        <v>--</v>
      </c>
      <c r="AB55" s="56" t="str">
        <f t="shared" si="43"/>
        <v>--</v>
      </c>
      <c r="AC55" s="56">
        <f>IFERROR(POWER(AB15/N15,1/15)*100-100,"--")</f>
        <v>-100</v>
      </c>
      <c r="AD55" s="88"/>
      <c r="AE55" s="88"/>
      <c r="AF55" s="88"/>
      <c r="AG55" s="88"/>
      <c r="AH55" s="88"/>
      <c r="AI55" s="88"/>
    </row>
    <row r="56" spans="1:35" ht="12.75" customHeight="1" x14ac:dyDescent="0.2">
      <c r="B56" s="42" t="s">
        <v>1002</v>
      </c>
      <c r="C56" s="54" t="s">
        <v>12</v>
      </c>
      <c r="D56" s="56" t="str">
        <f t="shared" ref="D56:I56" si="58">IF(C16=0,"--",((D16/C16)*100-100))</f>
        <v>--</v>
      </c>
      <c r="E56" s="56">
        <f t="shared" si="58"/>
        <v>759.50929998410265</v>
      </c>
      <c r="F56" s="56">
        <f t="shared" si="58"/>
        <v>-100</v>
      </c>
      <c r="G56" s="56" t="str">
        <f t="shared" si="58"/>
        <v>--</v>
      </c>
      <c r="H56" s="56" t="str">
        <f t="shared" si="58"/>
        <v>--</v>
      </c>
      <c r="I56" s="56" t="str">
        <f t="shared" si="58"/>
        <v>--</v>
      </c>
      <c r="J56" s="56" t="str">
        <f t="shared" ref="J56:M56" si="59">IF(I16=0,"--",((J16/I16)*100-100))</f>
        <v>--</v>
      </c>
      <c r="K56" s="56" t="str">
        <f t="shared" si="59"/>
        <v>--</v>
      </c>
      <c r="L56" s="56" t="str">
        <f t="shared" si="59"/>
        <v>--</v>
      </c>
      <c r="M56" s="56" t="str">
        <f t="shared" si="59"/>
        <v>--</v>
      </c>
      <c r="N56" s="56">
        <f t="shared" si="46"/>
        <v>-73.56456298910058</v>
      </c>
      <c r="O56" s="56">
        <f t="shared" si="46"/>
        <v>-96.309634227857543</v>
      </c>
      <c r="P56" s="56">
        <f t="shared" si="46"/>
        <v>-100</v>
      </c>
      <c r="Q56" s="56" t="str">
        <f t="shared" si="46"/>
        <v>--</v>
      </c>
      <c r="R56" s="56" t="str">
        <f t="shared" si="46"/>
        <v>--</v>
      </c>
      <c r="S56" s="56" t="str">
        <f t="shared" si="46"/>
        <v>--</v>
      </c>
      <c r="T56" s="56">
        <f t="shared" si="46"/>
        <v>537.42603550295871</v>
      </c>
      <c r="U56" s="56">
        <f t="shared" si="46"/>
        <v>192.73613367370615</v>
      </c>
      <c r="V56" s="56">
        <f t="shared" si="46"/>
        <v>-100</v>
      </c>
      <c r="W56" s="56" t="str">
        <f t="shared" si="46"/>
        <v>--</v>
      </c>
      <c r="X56" s="56" t="str">
        <f t="shared" si="46"/>
        <v>--</v>
      </c>
      <c r="Y56" s="56" t="str">
        <f t="shared" si="46"/>
        <v>--</v>
      </c>
      <c r="Z56" s="56">
        <f t="shared" si="46"/>
        <v>-100</v>
      </c>
      <c r="AA56" s="56" t="str">
        <f t="shared" si="47"/>
        <v>--</v>
      </c>
      <c r="AB56" s="56">
        <f t="shared" si="43"/>
        <v>3704</v>
      </c>
      <c r="AC56" s="56">
        <f>IFERROR(POWER(AB16/D16,1/25)*100-100,"--")</f>
        <v>7.7416997788126451</v>
      </c>
      <c r="AD56" s="88"/>
      <c r="AE56" s="88"/>
      <c r="AF56" s="88"/>
      <c r="AG56" s="88"/>
      <c r="AH56" s="88"/>
      <c r="AI56" s="88"/>
    </row>
    <row r="57" spans="1:35" ht="12.75" customHeight="1" x14ac:dyDescent="0.2">
      <c r="B57" s="42" t="s">
        <v>1000</v>
      </c>
      <c r="C57" s="54" t="s">
        <v>12</v>
      </c>
      <c r="D57" s="56">
        <f t="shared" ref="D57:I57" si="60">IF(C17=0,"--",((D17/C17)*100-100))</f>
        <v>45.632661939807662</v>
      </c>
      <c r="E57" s="56">
        <f t="shared" si="60"/>
        <v>-38.457407651081652</v>
      </c>
      <c r="F57" s="56">
        <f t="shared" si="60"/>
        <v>5.2863028818094051</v>
      </c>
      <c r="G57" s="56">
        <f t="shared" si="60"/>
        <v>-100</v>
      </c>
      <c r="H57" s="56" t="str">
        <f t="shared" si="60"/>
        <v>--</v>
      </c>
      <c r="I57" s="56" t="str">
        <f t="shared" si="60"/>
        <v>--</v>
      </c>
      <c r="J57" s="56" t="str">
        <f t="shared" ref="J57:M57" si="61">IF(I17=0,"--",((J17/I17)*100-100))</f>
        <v>--</v>
      </c>
      <c r="K57" s="56" t="str">
        <f t="shared" si="61"/>
        <v>--</v>
      </c>
      <c r="L57" s="56">
        <f t="shared" si="61"/>
        <v>52834.310850439877</v>
      </c>
      <c r="M57" s="56">
        <f t="shared" si="61"/>
        <v>662.09322681794504</v>
      </c>
      <c r="N57" s="56">
        <f t="shared" si="46"/>
        <v>-51.694358342105112</v>
      </c>
      <c r="O57" s="56">
        <f t="shared" si="46"/>
        <v>-53.191252422859748</v>
      </c>
      <c r="P57" s="56">
        <f t="shared" si="46"/>
        <v>247.89966757328494</v>
      </c>
      <c r="Q57" s="56">
        <f t="shared" si="46"/>
        <v>-89.530905770851504</v>
      </c>
      <c r="R57" s="56">
        <f t="shared" si="46"/>
        <v>203.10268428532339</v>
      </c>
      <c r="S57" s="56">
        <f t="shared" si="46"/>
        <v>-91.780873779056563</v>
      </c>
      <c r="T57" s="56">
        <f t="shared" si="46"/>
        <v>-19.632923502108198</v>
      </c>
      <c r="U57" s="56">
        <f t="shared" si="46"/>
        <v>-22.493607265673234</v>
      </c>
      <c r="V57" s="56">
        <f t="shared" si="46"/>
        <v>265.58589306029586</v>
      </c>
      <c r="W57" s="56">
        <f t="shared" si="46"/>
        <v>-75.318188890617705</v>
      </c>
      <c r="X57" s="56">
        <f t="shared" si="46"/>
        <v>653.76662674147394</v>
      </c>
      <c r="Y57" s="56">
        <f t="shared" si="46"/>
        <v>266.06255749770008</v>
      </c>
      <c r="Z57" s="56">
        <f t="shared" si="46"/>
        <v>-16.85442802278267</v>
      </c>
      <c r="AA57" s="56">
        <f t="shared" si="47"/>
        <v>70.687689082211108</v>
      </c>
      <c r="AB57" s="56">
        <f t="shared" si="43"/>
        <v>-19.551113844251773</v>
      </c>
      <c r="AC57" s="56">
        <f>IFERROR(POWER(AB17/C17,1/26)*100-100,"--")</f>
        <v>3.7252739974452282</v>
      </c>
      <c r="AD57" s="88"/>
      <c r="AE57" s="88"/>
      <c r="AF57" s="88"/>
      <c r="AG57" s="88"/>
      <c r="AH57" s="88"/>
      <c r="AI57" s="88"/>
    </row>
    <row r="58" spans="1:35" ht="12.75" customHeight="1" x14ac:dyDescent="0.2">
      <c r="B58" s="42" t="s">
        <v>1001</v>
      </c>
      <c r="C58" s="54" t="s">
        <v>12</v>
      </c>
      <c r="D58" s="56">
        <f t="shared" ref="D58:I58" si="62">IF(C18=0,"--",((D18/C18)*100-100))</f>
        <v>-17.007135592638363</v>
      </c>
      <c r="E58" s="56">
        <f t="shared" si="62"/>
        <v>-14.730801255338292</v>
      </c>
      <c r="F58" s="56">
        <f t="shared" si="62"/>
        <v>-49.020457178797137</v>
      </c>
      <c r="G58" s="56">
        <f t="shared" si="62"/>
        <v>12.212680024847813</v>
      </c>
      <c r="H58" s="56">
        <f t="shared" si="62"/>
        <v>47.468950935812728</v>
      </c>
      <c r="I58" s="56">
        <f t="shared" si="62"/>
        <v>7.599139085276903</v>
      </c>
      <c r="J58" s="56">
        <f t="shared" ref="J58:M58" si="63">IF(I18=0,"--",((J18/I18)*100-100))</f>
        <v>-3.7612146364100312</v>
      </c>
      <c r="K58" s="56">
        <f t="shared" si="63"/>
        <v>1.8310991638782212</v>
      </c>
      <c r="L58" s="56">
        <f t="shared" si="63"/>
        <v>67.255117867867483</v>
      </c>
      <c r="M58" s="56">
        <f t="shared" si="63"/>
        <v>18.642208225465723</v>
      </c>
      <c r="N58" s="56">
        <f t="shared" si="46"/>
        <v>-14.152273122469708</v>
      </c>
      <c r="O58" s="56">
        <f t="shared" si="46"/>
        <v>-10.076670864641414</v>
      </c>
      <c r="P58" s="56">
        <f t="shared" si="46"/>
        <v>11.768133921403077</v>
      </c>
      <c r="Q58" s="56">
        <f t="shared" si="46"/>
        <v>-2.7505231603813769</v>
      </c>
      <c r="R58" s="56">
        <f t="shared" si="46"/>
        <v>63.070914546788288</v>
      </c>
      <c r="S58" s="56">
        <f t="shared" si="46"/>
        <v>103.12608372741207</v>
      </c>
      <c r="T58" s="56">
        <f t="shared" si="46"/>
        <v>22.39601884846445</v>
      </c>
      <c r="U58" s="56">
        <f t="shared" si="46"/>
        <v>-44.350383555388987</v>
      </c>
      <c r="V58" s="56">
        <f t="shared" si="46"/>
        <v>-6.4896939355656968</v>
      </c>
      <c r="W58" s="56">
        <f t="shared" si="46"/>
        <v>-6.8101769774303023</v>
      </c>
      <c r="X58" s="56">
        <f t="shared" si="46"/>
        <v>-38.819408427150414</v>
      </c>
      <c r="Y58" s="56">
        <f t="shared" si="46"/>
        <v>8.4110896280499787</v>
      </c>
      <c r="Z58" s="56">
        <f t="shared" si="46"/>
        <v>63.217136806778996</v>
      </c>
      <c r="AA58" s="56">
        <f t="shared" si="47"/>
        <v>96.135646254701015</v>
      </c>
      <c r="AB58" s="56">
        <f t="shared" si="43"/>
        <v>-5.9939202085819971</v>
      </c>
      <c r="AC58" s="56">
        <f t="shared" ref="AC58:AC65" si="64">IFERROR(POWER(AB18/C18,1/26)*100-100,"--")</f>
        <v>5.5900799985679299</v>
      </c>
      <c r="AD58" s="88"/>
      <c r="AE58" s="88"/>
      <c r="AF58" s="88"/>
      <c r="AG58" s="88"/>
      <c r="AH58" s="88"/>
      <c r="AI58" s="88"/>
    </row>
    <row r="59" spans="1:35" ht="12.75" customHeight="1" x14ac:dyDescent="0.2">
      <c r="A59" s="88">
        <v>2</v>
      </c>
      <c r="B59" s="42" t="s">
        <v>40</v>
      </c>
      <c r="C59" s="54" t="s">
        <v>12</v>
      </c>
      <c r="D59" s="56">
        <f t="shared" ref="D59:I59" si="65">IF(C19=0,"--",((D19/C19)*100-100))</f>
        <v>5.7105554216362719</v>
      </c>
      <c r="E59" s="56">
        <f t="shared" si="65"/>
        <v>13.041861251688374</v>
      </c>
      <c r="F59" s="56">
        <f t="shared" si="65"/>
        <v>-35.033466271342746</v>
      </c>
      <c r="G59" s="56">
        <f t="shared" si="65"/>
        <v>2.3033917829008601</v>
      </c>
      <c r="H59" s="56">
        <f t="shared" si="65"/>
        <v>70.790882289041036</v>
      </c>
      <c r="I59" s="56">
        <f t="shared" si="65"/>
        <v>-0.81695153328682579</v>
      </c>
      <c r="J59" s="56">
        <f t="shared" ref="J59:M59" si="66">IF(I19=0,"--",((J19/I19)*100-100))</f>
        <v>9.9217748226773068</v>
      </c>
      <c r="K59" s="56">
        <f t="shared" si="66"/>
        <v>-28.222827436726845</v>
      </c>
      <c r="L59" s="56">
        <f t="shared" si="66"/>
        <v>82.583939914962571</v>
      </c>
      <c r="M59" s="56">
        <f t="shared" si="66"/>
        <v>17.82618102518849</v>
      </c>
      <c r="N59" s="56">
        <f t="shared" si="46"/>
        <v>2.4792039673084076</v>
      </c>
      <c r="O59" s="56">
        <f t="shared" si="46"/>
        <v>21.202043046459522</v>
      </c>
      <c r="P59" s="56">
        <f t="shared" si="46"/>
        <v>-9.9571818739274534</v>
      </c>
      <c r="Q59" s="56">
        <f t="shared" si="46"/>
        <v>-16.06332110439557</v>
      </c>
      <c r="R59" s="56">
        <f t="shared" si="46"/>
        <v>-7.5042977365094146</v>
      </c>
      <c r="S59" s="56">
        <f t="shared" si="46"/>
        <v>224.48179009928333</v>
      </c>
      <c r="T59" s="56">
        <f t="shared" si="46"/>
        <v>4.4380719332021812</v>
      </c>
      <c r="U59" s="56">
        <f t="shared" si="46"/>
        <v>-4.2867053488901803</v>
      </c>
      <c r="V59" s="56">
        <f t="shared" si="46"/>
        <v>-28.817751758699956</v>
      </c>
      <c r="W59" s="56">
        <f t="shared" si="46"/>
        <v>-21.825874988338924</v>
      </c>
      <c r="X59" s="56">
        <f t="shared" si="46"/>
        <v>-1.4659792583006634</v>
      </c>
      <c r="Y59" s="56">
        <f t="shared" si="46"/>
        <v>25.861057649718006</v>
      </c>
      <c r="Z59" s="56">
        <f t="shared" si="46"/>
        <v>25.639965415458988</v>
      </c>
      <c r="AA59" s="56">
        <f t="shared" si="47"/>
        <v>-18.41802071564247</v>
      </c>
      <c r="AB59" s="56">
        <f t="shared" si="43"/>
        <v>-44.316937046011432</v>
      </c>
      <c r="AC59" s="56">
        <f t="shared" si="64"/>
        <v>3.6395270579181869</v>
      </c>
      <c r="AD59" s="88"/>
      <c r="AE59" s="88"/>
      <c r="AF59" s="88"/>
      <c r="AG59" s="88"/>
      <c r="AH59" s="88"/>
      <c r="AI59" s="88"/>
    </row>
    <row r="60" spans="1:35" ht="12.75" customHeight="1" x14ac:dyDescent="0.2">
      <c r="A60" s="88">
        <v>3</v>
      </c>
      <c r="B60" s="42" t="s">
        <v>27</v>
      </c>
      <c r="C60" s="54" t="s">
        <v>12</v>
      </c>
      <c r="D60" s="56">
        <f t="shared" ref="D60:I60" si="67">IF(C20=0,"--",((D20/C20)*100-100))</f>
        <v>-21.986604918522872</v>
      </c>
      <c r="E60" s="56">
        <f t="shared" si="67"/>
        <v>877.03599025989297</v>
      </c>
      <c r="F60" s="56">
        <f t="shared" si="67"/>
        <v>-46.706461157365986</v>
      </c>
      <c r="G60" s="56">
        <f t="shared" si="67"/>
        <v>17.113471010890649</v>
      </c>
      <c r="H60" s="56">
        <f t="shared" si="67"/>
        <v>175.29029457101808</v>
      </c>
      <c r="I60" s="56">
        <f t="shared" si="67"/>
        <v>-14.472345790155742</v>
      </c>
      <c r="J60" s="56">
        <f t="shared" ref="J60:M60" si="68">IF(I20=0,"--",((J20/I20)*100-100))</f>
        <v>28.182144245131497</v>
      </c>
      <c r="K60" s="56">
        <f t="shared" si="68"/>
        <v>42.757605383738337</v>
      </c>
      <c r="L60" s="56">
        <f t="shared" si="68"/>
        <v>26.110558150962675</v>
      </c>
      <c r="M60" s="56">
        <f t="shared" si="68"/>
        <v>41.849457225392115</v>
      </c>
      <c r="N60" s="56">
        <f t="shared" si="46"/>
        <v>21.991073052339985</v>
      </c>
      <c r="O60" s="56">
        <f t="shared" si="46"/>
        <v>2.680461874561658</v>
      </c>
      <c r="P60" s="56">
        <f t="shared" si="46"/>
        <v>136.17976707944521</v>
      </c>
      <c r="Q60" s="56">
        <f t="shared" si="46"/>
        <v>125.43661220177481</v>
      </c>
      <c r="R60" s="56">
        <f t="shared" si="46"/>
        <v>74.472683836444446</v>
      </c>
      <c r="S60" s="56">
        <f t="shared" si="46"/>
        <v>42.765444186830734</v>
      </c>
      <c r="T60" s="56">
        <f t="shared" si="46"/>
        <v>31.218924760925745</v>
      </c>
      <c r="U60" s="56">
        <f t="shared" si="46"/>
        <v>36.892906734967454</v>
      </c>
      <c r="V60" s="56">
        <f t="shared" si="46"/>
        <v>40.374219189827528</v>
      </c>
      <c r="W60" s="56">
        <f t="shared" si="46"/>
        <v>10.996336338339347</v>
      </c>
      <c r="X60" s="56">
        <f t="shared" si="46"/>
        <v>16.851933229323478</v>
      </c>
      <c r="Y60" s="56">
        <f t="shared" si="46"/>
        <v>19.471206732806777</v>
      </c>
      <c r="Z60" s="56">
        <f t="shared" si="46"/>
        <v>-12.408797938925602</v>
      </c>
      <c r="AA60" s="56">
        <f t="shared" si="47"/>
        <v>28.645830621403036</v>
      </c>
      <c r="AB60" s="56">
        <f t="shared" si="43"/>
        <v>-12.623699482852572</v>
      </c>
      <c r="AC60" s="56">
        <f t="shared" si="64"/>
        <v>34.774733178815183</v>
      </c>
      <c r="AD60" s="88"/>
      <c r="AE60" s="88"/>
      <c r="AF60" s="88"/>
      <c r="AG60" s="88"/>
      <c r="AH60" s="88"/>
      <c r="AI60" s="88"/>
    </row>
    <row r="61" spans="1:35" ht="12.75" customHeight="1" x14ac:dyDescent="0.2">
      <c r="A61" s="88">
        <v>4</v>
      </c>
      <c r="B61" s="42" t="s">
        <v>1003</v>
      </c>
      <c r="C61" s="54" t="s">
        <v>12</v>
      </c>
      <c r="D61" s="56">
        <f t="shared" ref="D61:I61" si="69">IF(C21=0,"--",((D21/C21)*100-100))</f>
        <v>134.04410718329149</v>
      </c>
      <c r="E61" s="56">
        <f t="shared" si="69"/>
        <v>8.7838991487058564</v>
      </c>
      <c r="F61" s="56">
        <f t="shared" si="69"/>
        <v>-2.9870620389049094</v>
      </c>
      <c r="G61" s="56">
        <f t="shared" si="69"/>
        <v>-18.943789413802477</v>
      </c>
      <c r="H61" s="56">
        <f t="shared" si="69"/>
        <v>-29.187258637773382</v>
      </c>
      <c r="I61" s="56">
        <f t="shared" si="69"/>
        <v>-1.6130793725960757</v>
      </c>
      <c r="J61" s="56">
        <f t="shared" ref="J61:M61" si="70">IF(I21=0,"--",((J21/I21)*100-100))</f>
        <v>24.216163059385948</v>
      </c>
      <c r="K61" s="56">
        <f t="shared" si="70"/>
        <v>91.266914408127434</v>
      </c>
      <c r="L61" s="56">
        <f t="shared" si="70"/>
        <v>-34.58023121197823</v>
      </c>
      <c r="M61" s="56">
        <f t="shared" si="70"/>
        <v>2.9397634542756919</v>
      </c>
      <c r="N61" s="56">
        <f t="shared" si="46"/>
        <v>4.790644015434367</v>
      </c>
      <c r="O61" s="56">
        <f t="shared" si="46"/>
        <v>-10.416775615671938</v>
      </c>
      <c r="P61" s="56">
        <f t="shared" si="46"/>
        <v>17.691489322079065</v>
      </c>
      <c r="Q61" s="56">
        <f t="shared" si="46"/>
        <v>8.8754229159319493</v>
      </c>
      <c r="R61" s="56">
        <f t="shared" si="46"/>
        <v>3.4333847847733097</v>
      </c>
      <c r="S61" s="56">
        <f t="shared" si="46"/>
        <v>20.181057445155275</v>
      </c>
      <c r="T61" s="56">
        <f t="shared" si="46"/>
        <v>-6.9118634958413736</v>
      </c>
      <c r="U61" s="56">
        <f t="shared" si="46"/>
        <v>1.4764120184411524</v>
      </c>
      <c r="V61" s="56">
        <f t="shared" si="46"/>
        <v>-12.218122127125341</v>
      </c>
      <c r="W61" s="56">
        <f t="shared" si="46"/>
        <v>-19.854617469155301</v>
      </c>
      <c r="X61" s="56">
        <f t="shared" si="46"/>
        <v>-8.0972988275420192</v>
      </c>
      <c r="Y61" s="56">
        <f t="shared" si="46"/>
        <v>4.0053106262798224</v>
      </c>
      <c r="Z61" s="56">
        <f t="shared" si="46"/>
        <v>-35.612122948653564</v>
      </c>
      <c r="AA61" s="56">
        <f t="shared" si="47"/>
        <v>27.127130388704444</v>
      </c>
      <c r="AB61" s="56">
        <f t="shared" si="43"/>
        <v>-22.430219694077351</v>
      </c>
      <c r="AC61" s="56">
        <f t="shared" si="64"/>
        <v>1.149162576610621</v>
      </c>
      <c r="AD61" s="88"/>
      <c r="AE61" s="88"/>
      <c r="AF61" s="88"/>
      <c r="AG61" s="88"/>
      <c r="AH61" s="88"/>
      <c r="AI61" s="88"/>
    </row>
    <row r="62" spans="1:35" ht="12.75" customHeight="1" x14ac:dyDescent="0.2">
      <c r="A62" s="88">
        <v>5</v>
      </c>
      <c r="B62" s="42" t="s">
        <v>41</v>
      </c>
      <c r="C62" s="54" t="s">
        <v>12</v>
      </c>
      <c r="D62" s="56">
        <f t="shared" ref="D62:I62" si="71">IF(C22=0,"--",((D22/C22)*100-100))</f>
        <v>305.96111023920753</v>
      </c>
      <c r="E62" s="56">
        <f t="shared" si="71"/>
        <v>86.932171244221706</v>
      </c>
      <c r="F62" s="56">
        <f t="shared" si="71"/>
        <v>-22.357744081885329</v>
      </c>
      <c r="G62" s="56">
        <f t="shared" si="71"/>
        <v>-9.3610108970609645</v>
      </c>
      <c r="H62" s="56">
        <f t="shared" si="71"/>
        <v>32.030674920911565</v>
      </c>
      <c r="I62" s="56">
        <f t="shared" si="71"/>
        <v>-0.20227794546919142</v>
      </c>
      <c r="J62" s="56">
        <f t="shared" ref="J62:M62" si="72">IF(I22=0,"--",((J22/I22)*100-100))</f>
        <v>-10.033070406558991</v>
      </c>
      <c r="K62" s="56">
        <f t="shared" si="72"/>
        <v>-13.197613021284511</v>
      </c>
      <c r="L62" s="56">
        <f t="shared" si="72"/>
        <v>79.824099920024452</v>
      </c>
      <c r="M62" s="56">
        <f t="shared" si="72"/>
        <v>16.327147418986982</v>
      </c>
      <c r="N62" s="56">
        <f t="shared" si="46"/>
        <v>233.4917724545756</v>
      </c>
      <c r="O62" s="56">
        <f t="shared" si="46"/>
        <v>12.529545684604045</v>
      </c>
      <c r="P62" s="56">
        <f t="shared" si="46"/>
        <v>11.304300781300341</v>
      </c>
      <c r="Q62" s="56">
        <f t="shared" si="46"/>
        <v>-40.908013116099909</v>
      </c>
      <c r="R62" s="56">
        <f t="shared" si="46"/>
        <v>52.732784759855946</v>
      </c>
      <c r="S62" s="56">
        <f t="shared" si="46"/>
        <v>222.3975663619741</v>
      </c>
      <c r="T62" s="56">
        <f t="shared" si="46"/>
        <v>27.095795109743335</v>
      </c>
      <c r="U62" s="56">
        <f t="shared" si="46"/>
        <v>6.0051302084449816</v>
      </c>
      <c r="V62" s="56">
        <f t="shared" si="46"/>
        <v>-24.75158445659801</v>
      </c>
      <c r="W62" s="56">
        <f t="shared" si="46"/>
        <v>-28.680884199646556</v>
      </c>
      <c r="X62" s="56">
        <f t="shared" si="46"/>
        <v>-41.858538636265799</v>
      </c>
      <c r="Y62" s="56">
        <f t="shared" si="46"/>
        <v>5.277068315641003</v>
      </c>
      <c r="Z62" s="56">
        <f t="shared" si="46"/>
        <v>13.731580459994149</v>
      </c>
      <c r="AA62" s="56">
        <f t="shared" si="47"/>
        <v>-17.418726291523981</v>
      </c>
      <c r="AB62" s="56">
        <f t="shared" si="43"/>
        <v>-21.931532216913624</v>
      </c>
      <c r="AC62" s="56">
        <f t="shared" si="64"/>
        <v>15.800346744586278</v>
      </c>
      <c r="AD62" s="88"/>
      <c r="AE62" s="88"/>
      <c r="AF62" s="88"/>
      <c r="AG62" s="88"/>
      <c r="AH62" s="88"/>
      <c r="AI62" s="88"/>
    </row>
    <row r="63" spans="1:35" ht="12.75" customHeight="1" x14ac:dyDescent="0.2">
      <c r="B63" s="42" t="s">
        <v>19</v>
      </c>
      <c r="C63" s="54" t="s">
        <v>12</v>
      </c>
      <c r="D63" s="56">
        <f t="shared" ref="D63:I63" si="73">IF(C23=0,"--",((D23/C23)*100-100))</f>
        <v>26.896672080315824</v>
      </c>
      <c r="E63" s="56">
        <f t="shared" si="73"/>
        <v>2.6144999889435212</v>
      </c>
      <c r="F63" s="56">
        <f t="shared" si="73"/>
        <v>-33.582223973962272</v>
      </c>
      <c r="G63" s="56">
        <f t="shared" si="73"/>
        <v>-17.135211107036525</v>
      </c>
      <c r="H63" s="56">
        <f t="shared" si="73"/>
        <v>7.8624562071741337</v>
      </c>
      <c r="I63" s="56">
        <f t="shared" si="73"/>
        <v>0.6739444877335643</v>
      </c>
      <c r="J63" s="56">
        <f t="shared" ref="J63:M63" si="74">IF(I23=0,"--",((J23/I23)*100-100))</f>
        <v>14.066110575751111</v>
      </c>
      <c r="K63" s="56">
        <f t="shared" si="74"/>
        <v>50.088361712410489</v>
      </c>
      <c r="L63" s="56">
        <f t="shared" si="74"/>
        <v>44.451037622987371</v>
      </c>
      <c r="M63" s="56">
        <f t="shared" si="74"/>
        <v>0.54795407147474862</v>
      </c>
      <c r="N63" s="56">
        <f t="shared" si="46"/>
        <v>34.697126040669986</v>
      </c>
      <c r="O63" s="56">
        <f t="shared" si="46"/>
        <v>-6.9618743703273651</v>
      </c>
      <c r="P63" s="56">
        <f t="shared" si="46"/>
        <v>12.207035694771335</v>
      </c>
      <c r="Q63" s="56">
        <f t="shared" si="46"/>
        <v>-21.174735065945882</v>
      </c>
      <c r="R63" s="56">
        <f t="shared" si="46"/>
        <v>33.255790253501232</v>
      </c>
      <c r="S63" s="56">
        <f t="shared" si="46"/>
        <v>111.65149901774231</v>
      </c>
      <c r="T63" s="56">
        <f t="shared" si="46"/>
        <v>15.960564666728288</v>
      </c>
      <c r="U63" s="56">
        <f t="shared" si="46"/>
        <v>-8.4739068504874382</v>
      </c>
      <c r="V63" s="56">
        <f t="shared" si="46"/>
        <v>-22.378783158481639</v>
      </c>
      <c r="W63" s="56">
        <f t="shared" si="46"/>
        <v>-18.99518240905978</v>
      </c>
      <c r="X63" s="56">
        <f t="shared" si="46"/>
        <v>-19.510173875813379</v>
      </c>
      <c r="Y63" s="56">
        <f t="shared" si="46"/>
        <v>20.809108805097097</v>
      </c>
      <c r="Z63" s="56">
        <f t="shared" si="46"/>
        <v>3.8936922780512049</v>
      </c>
      <c r="AA63" s="56">
        <f t="shared" si="47"/>
        <v>2.5600728313309276</v>
      </c>
      <c r="AB63" s="56">
        <f t="shared" si="43"/>
        <v>-12.389507583761429</v>
      </c>
      <c r="AC63" s="56">
        <f t="shared" si="64"/>
        <v>5.1218823367666886</v>
      </c>
      <c r="AD63" s="88"/>
      <c r="AE63" s="88"/>
      <c r="AF63" s="88"/>
      <c r="AG63" s="88"/>
      <c r="AH63" s="88"/>
      <c r="AI63" s="88"/>
    </row>
    <row r="64" spans="1:35" ht="12.75" customHeight="1" x14ac:dyDescent="0.2">
      <c r="B64" s="42" t="s">
        <v>20</v>
      </c>
      <c r="C64" s="54" t="s">
        <v>12</v>
      </c>
      <c r="D64" s="56">
        <f t="shared" ref="D64:I64" si="75">IF(C24=0,"--",((D24/C24)*100-100))</f>
        <v>106.1614987294559</v>
      </c>
      <c r="E64" s="56">
        <f t="shared" si="75"/>
        <v>7.5972783002760309</v>
      </c>
      <c r="F64" s="56">
        <f t="shared" si="75"/>
        <v>-21.335404023155235</v>
      </c>
      <c r="G64" s="56">
        <f t="shared" si="75"/>
        <v>-16.218421324201969</v>
      </c>
      <c r="H64" s="56">
        <f t="shared" si="75"/>
        <v>-29.163982990266035</v>
      </c>
      <c r="I64" s="56">
        <f t="shared" si="75"/>
        <v>6.7974377125316749</v>
      </c>
      <c r="J64" s="56">
        <f t="shared" ref="J64:M64" si="76">IF(I24=0,"--",((J24/I24)*100-100))</f>
        <v>23.889701240264955</v>
      </c>
      <c r="K64" s="56">
        <f t="shared" si="76"/>
        <v>86.686340535477143</v>
      </c>
      <c r="L64" s="56">
        <f t="shared" si="76"/>
        <v>-15.790435507390981</v>
      </c>
      <c r="M64" s="56">
        <f t="shared" si="76"/>
        <v>8.1207952802119223</v>
      </c>
      <c r="N64" s="56">
        <f t="shared" si="46"/>
        <v>13.30814677345802</v>
      </c>
      <c r="O64" s="56">
        <f t="shared" si="46"/>
        <v>-10.664915034229068</v>
      </c>
      <c r="P64" s="56">
        <f t="shared" si="46"/>
        <v>23.729868289173012</v>
      </c>
      <c r="Q64" s="56">
        <f t="shared" si="46"/>
        <v>2.0781405851686827</v>
      </c>
      <c r="R64" s="56">
        <f t="shared" si="46"/>
        <v>66.922309833005215</v>
      </c>
      <c r="S64" s="56">
        <f t="shared" si="46"/>
        <v>-3.8832906927668205</v>
      </c>
      <c r="T64" s="56">
        <f t="shared" si="46"/>
        <v>14.248568308829391</v>
      </c>
      <c r="U64" s="56">
        <f t="shared" si="46"/>
        <v>3.2044091447941128</v>
      </c>
      <c r="V64" s="56">
        <f t="shared" si="46"/>
        <v>-14.276551699251016</v>
      </c>
      <c r="W64" s="56">
        <f t="shared" si="46"/>
        <v>-8.3099022142908865</v>
      </c>
      <c r="X64" s="56">
        <f t="shared" si="46"/>
        <v>-18.595762780112011</v>
      </c>
      <c r="Y64" s="56">
        <f t="shared" si="46"/>
        <v>5.0815727364171011</v>
      </c>
      <c r="Z64" s="56">
        <f t="shared" si="46"/>
        <v>-33.469727144612079</v>
      </c>
      <c r="AA64" s="56">
        <f t="shared" si="47"/>
        <v>50.424815230663285</v>
      </c>
      <c r="AB64" s="56">
        <f t="shared" si="43"/>
        <v>-19.938712074972102</v>
      </c>
      <c r="AC64" s="56">
        <f t="shared" si="64"/>
        <v>4.3617933640457238</v>
      </c>
      <c r="AD64" s="88"/>
      <c r="AE64" s="88"/>
      <c r="AF64" s="88"/>
      <c r="AG64" s="88"/>
      <c r="AH64" s="88"/>
      <c r="AI64" s="88"/>
    </row>
    <row r="65" spans="1:35" ht="12.75" customHeight="1" x14ac:dyDescent="0.2">
      <c r="A65" s="242"/>
      <c r="B65" s="224" t="s">
        <v>11</v>
      </c>
      <c r="C65" s="54" t="s">
        <v>12</v>
      </c>
      <c r="D65" s="56">
        <f t="shared" ref="D65:I65" si="77">IF(C25=0,"--",((D25/C25)*100-100))</f>
        <v>61.770402344117372</v>
      </c>
      <c r="E65" s="56">
        <f t="shared" si="77"/>
        <v>5.4083169684320893</v>
      </c>
      <c r="F65" s="56">
        <f t="shared" si="77"/>
        <v>-26.57290011110247</v>
      </c>
      <c r="G65" s="56">
        <f t="shared" si="77"/>
        <v>-16.573069799517398</v>
      </c>
      <c r="H65" s="56">
        <f t="shared" si="77"/>
        <v>-14.937287184002813</v>
      </c>
      <c r="I65" s="56">
        <f t="shared" si="77"/>
        <v>3.8139626268819882</v>
      </c>
      <c r="J65" s="56">
        <f t="shared" ref="J65:M65" si="78">IF(I25=0,"--",((J25/I25)*100-100))</f>
        <v>19.248239788191569</v>
      </c>
      <c r="K65" s="56">
        <f t="shared" si="78"/>
        <v>70.1459314027164</v>
      </c>
      <c r="L65" s="56">
        <f t="shared" si="78"/>
        <v>8.2260900247028417</v>
      </c>
      <c r="M65" s="56">
        <f t="shared" si="78"/>
        <v>4.0911933818369448</v>
      </c>
      <c r="N65" s="56">
        <f t="shared" si="46"/>
        <v>24.30206752261212</v>
      </c>
      <c r="O65" s="56">
        <f t="shared" si="46"/>
        <v>-8.6023815833804775</v>
      </c>
      <c r="P65" s="56">
        <f t="shared" si="46"/>
        <v>17.196639830509937</v>
      </c>
      <c r="Q65" s="56">
        <f t="shared" si="46"/>
        <v>-10.544499263809541</v>
      </c>
      <c r="R65" s="56">
        <f t="shared" si="46"/>
        <v>50.818444446828181</v>
      </c>
      <c r="S65" s="56">
        <f t="shared" si="46"/>
        <v>44.94553952998524</v>
      </c>
      <c r="T65" s="56">
        <f t="shared" si="46"/>
        <v>15.305100835527739</v>
      </c>
      <c r="U65" s="56">
        <f t="shared" si="46"/>
        <v>-4.0436555209500256</v>
      </c>
      <c r="V65" s="56">
        <f t="shared" si="46"/>
        <v>-19.072977301043281</v>
      </c>
      <c r="W65" s="56">
        <f t="shared" si="46"/>
        <v>-14.377068044847988</v>
      </c>
      <c r="X65" s="56">
        <f t="shared" si="46"/>
        <v>-19.086967115241237</v>
      </c>
      <c r="Y65" s="56">
        <f t="shared" si="46"/>
        <v>13.485918328570534</v>
      </c>
      <c r="Z65" s="56">
        <f t="shared" si="46"/>
        <v>-12.215391621410049</v>
      </c>
      <c r="AA65" s="56">
        <f t="shared" si="47"/>
        <v>18.200221711193791</v>
      </c>
      <c r="AB65" s="56">
        <f t="shared" si="47"/>
        <v>-15.528769431905801</v>
      </c>
      <c r="AC65" s="56">
        <f t="shared" si="64"/>
        <v>4.8043094121837555</v>
      </c>
      <c r="AD65" s="88"/>
      <c r="AE65" s="88"/>
      <c r="AF65" s="88"/>
      <c r="AG65" s="88"/>
      <c r="AH65" s="88"/>
      <c r="AI65" s="88"/>
    </row>
    <row r="66" spans="1:35" ht="12.75" customHeight="1" x14ac:dyDescent="0.2">
      <c r="A66" s="242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6"/>
      <c r="AA66" s="56"/>
      <c r="AB66" s="56"/>
      <c r="AC66" s="53"/>
      <c r="AD66" s="88"/>
      <c r="AE66" s="88"/>
      <c r="AF66" s="88"/>
      <c r="AG66" s="88"/>
      <c r="AH66" s="88"/>
      <c r="AI66" s="88"/>
    </row>
    <row r="67" spans="1:35" ht="12.75" customHeight="1" x14ac:dyDescent="0.2">
      <c r="A67" s="9"/>
      <c r="B67" s="42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88"/>
      <c r="AE67" s="88"/>
      <c r="AF67" s="88"/>
      <c r="AG67" s="88"/>
      <c r="AH67" s="88"/>
      <c r="AI67" s="88"/>
    </row>
    <row r="68" spans="1:35" ht="12.75" customHeight="1" thickBot="1" x14ac:dyDescent="0.25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88"/>
      <c r="AE68" s="88"/>
      <c r="AF68" s="88"/>
      <c r="AG68" s="88"/>
      <c r="AH68" s="88"/>
      <c r="AI68" s="88"/>
    </row>
    <row r="69" spans="1:35" ht="12.75" customHeight="1" thickTop="1" x14ac:dyDescent="0.2">
      <c r="A69" s="91" t="s">
        <v>1030</v>
      </c>
      <c r="B69" s="42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88"/>
      <c r="AE69" s="88"/>
      <c r="AF69" s="88"/>
      <c r="AG69" s="88"/>
      <c r="AH69" s="88"/>
      <c r="AI69" s="88"/>
    </row>
    <row r="70" spans="1:35" ht="12.75" customHeight="1" x14ac:dyDescent="0.2">
      <c r="B70" s="42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88"/>
      <c r="AE70" s="88"/>
      <c r="AF70" s="88"/>
      <c r="AG70" s="88"/>
      <c r="AH70" s="88"/>
      <c r="AI70" s="88"/>
    </row>
    <row r="71" spans="1:35" ht="12.75" customHeight="1" x14ac:dyDescent="0.2">
      <c r="B71" s="42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88"/>
      <c r="AE71" s="88"/>
      <c r="AF71" s="88"/>
      <c r="AG71" s="88"/>
      <c r="AH71" s="88"/>
      <c r="AI71" s="88"/>
    </row>
    <row r="72" spans="1:35" ht="12.75" customHeight="1" x14ac:dyDescent="0.2">
      <c r="A72" s="26"/>
      <c r="B72" s="42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88"/>
      <c r="AE72" s="88"/>
      <c r="AF72" s="88"/>
      <c r="AG72" s="88"/>
      <c r="AH72" s="88"/>
      <c r="AI72" s="88"/>
    </row>
    <row r="73" spans="1:35" ht="12.75" customHeight="1" x14ac:dyDescent="0.2">
      <c r="B73" s="27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88"/>
      <c r="AE73" s="88"/>
      <c r="AF73" s="88"/>
      <c r="AG73" s="88"/>
      <c r="AH73" s="88"/>
      <c r="AI73" s="88"/>
    </row>
    <row r="74" spans="1:35" ht="12.75" customHeight="1" x14ac:dyDescent="0.2">
      <c r="B74" s="42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88"/>
      <c r="AE74" s="88"/>
      <c r="AF74" s="88"/>
      <c r="AG74" s="88"/>
      <c r="AH74" s="88"/>
      <c r="AI74" s="88"/>
    </row>
    <row r="75" spans="1:35" ht="12.75" customHeight="1" x14ac:dyDescent="0.2">
      <c r="B75" s="42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88"/>
      <c r="AE75" s="88"/>
      <c r="AF75" s="88"/>
      <c r="AG75" s="88"/>
      <c r="AH75" s="88"/>
      <c r="AI75" s="88"/>
    </row>
    <row r="76" spans="1:35" ht="12.75" customHeight="1" x14ac:dyDescent="0.2">
      <c r="B76" s="42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88"/>
      <c r="AE76" s="88"/>
      <c r="AF76" s="88"/>
      <c r="AG76" s="88"/>
      <c r="AH76" s="88"/>
      <c r="AI76" s="88"/>
    </row>
    <row r="77" spans="1:35" ht="12.75" customHeight="1" x14ac:dyDescent="0.2">
      <c r="B77" s="42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88"/>
      <c r="AE77" s="88"/>
      <c r="AF77" s="88"/>
      <c r="AG77" s="88"/>
      <c r="AH77" s="88"/>
      <c r="AI77" s="88"/>
    </row>
    <row r="78" spans="1:35" x14ac:dyDescent="0.2">
      <c r="C78" s="53"/>
      <c r="D78" s="53"/>
      <c r="E78" s="53"/>
      <c r="F78" s="53"/>
      <c r="G78" s="53"/>
      <c r="H78" s="53"/>
      <c r="I78" s="53"/>
      <c r="J78" s="88"/>
      <c r="K78" s="259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231"/>
      <c r="AA78" s="237"/>
      <c r="AB78" s="263"/>
      <c r="AC78" s="88"/>
      <c r="AD78" s="88"/>
      <c r="AE78" s="88"/>
      <c r="AF78" s="88"/>
      <c r="AG78" s="88"/>
      <c r="AH78" s="88"/>
      <c r="AI78" s="88"/>
    </row>
    <row r="79" spans="1:35" x14ac:dyDescent="0.2">
      <c r="C79" s="53"/>
      <c r="D79" s="53"/>
      <c r="E79" s="53"/>
      <c r="F79" s="53"/>
      <c r="G79" s="53"/>
      <c r="H79" s="53"/>
      <c r="I79" s="53"/>
      <c r="J79" s="88"/>
      <c r="K79" s="259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231"/>
      <c r="AA79" s="237"/>
      <c r="AB79" s="263"/>
      <c r="AC79" s="88"/>
      <c r="AD79" s="88"/>
      <c r="AE79" s="88"/>
      <c r="AF79" s="88"/>
      <c r="AG79" s="88"/>
      <c r="AH79" s="88"/>
      <c r="AI79" s="88"/>
    </row>
    <row r="80" spans="1:35" x14ac:dyDescent="0.2">
      <c r="C80" s="53"/>
      <c r="D80" s="53"/>
      <c r="E80" s="53"/>
      <c r="F80" s="53"/>
      <c r="G80" s="53"/>
      <c r="H80" s="53"/>
      <c r="I80" s="53"/>
      <c r="J80" s="88"/>
      <c r="K80" s="259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231"/>
      <c r="AA80" s="237"/>
      <c r="AB80" s="263"/>
      <c r="AC80" s="88"/>
      <c r="AD80" s="88"/>
      <c r="AE80" s="88"/>
      <c r="AF80" s="88"/>
      <c r="AG80" s="88"/>
      <c r="AH80" s="88"/>
      <c r="AI80" s="88"/>
    </row>
    <row r="81" spans="3:35" x14ac:dyDescent="0.2">
      <c r="C81" s="58"/>
      <c r="D81" s="58"/>
      <c r="E81" s="58"/>
      <c r="F81" s="58"/>
      <c r="G81" s="58"/>
      <c r="H81" s="58"/>
      <c r="I81" s="58"/>
      <c r="J81" s="88"/>
      <c r="K81" s="259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231"/>
      <c r="AA81" s="237"/>
      <c r="AB81" s="263"/>
      <c r="AC81" s="88"/>
      <c r="AD81" s="88"/>
      <c r="AE81" s="88"/>
      <c r="AF81" s="88"/>
      <c r="AG81" s="88"/>
      <c r="AH81" s="88"/>
      <c r="AI81" s="88"/>
    </row>
    <row r="82" spans="3:35" x14ac:dyDescent="0.2">
      <c r="C82" s="58"/>
      <c r="D82" s="58"/>
      <c r="E82" s="58"/>
      <c r="F82" s="58"/>
      <c r="G82" s="58"/>
      <c r="H82" s="58"/>
      <c r="I82" s="58"/>
      <c r="J82" s="88"/>
      <c r="K82" s="259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231"/>
      <c r="AA82" s="237"/>
      <c r="AB82" s="263"/>
      <c r="AC82" s="88"/>
      <c r="AD82" s="88"/>
      <c r="AE82" s="88"/>
      <c r="AF82" s="88"/>
      <c r="AG82" s="88"/>
      <c r="AH82" s="88"/>
      <c r="AI82" s="88"/>
    </row>
    <row r="83" spans="3:35" x14ac:dyDescent="0.2">
      <c r="C83" s="28"/>
      <c r="D83" s="28"/>
      <c r="E83" s="28"/>
      <c r="F83" s="28"/>
      <c r="G83" s="28"/>
      <c r="H83" s="28"/>
      <c r="I83" s="28"/>
    </row>
    <row r="84" spans="3:35" x14ac:dyDescent="0.2">
      <c r="C84" s="28"/>
      <c r="D84" s="28"/>
      <c r="E84" s="28"/>
      <c r="F84" s="28"/>
      <c r="G84" s="28"/>
      <c r="H84" s="28"/>
      <c r="I84" s="28"/>
    </row>
    <row r="85" spans="3:35" x14ac:dyDescent="0.2">
      <c r="C85" s="28"/>
      <c r="D85" s="28"/>
      <c r="E85" s="28"/>
      <c r="F85" s="28"/>
      <c r="G85" s="28"/>
      <c r="H85" s="28"/>
      <c r="I85" s="28"/>
    </row>
    <row r="86" spans="3:35" x14ac:dyDescent="0.2">
      <c r="C86" s="28"/>
      <c r="D86" s="28"/>
      <c r="E86" s="28"/>
      <c r="F86" s="28"/>
      <c r="G86" s="28"/>
      <c r="H86" s="28"/>
      <c r="I86" s="28"/>
    </row>
    <row r="87" spans="3:35" x14ac:dyDescent="0.2">
      <c r="C87" s="28"/>
      <c r="D87" s="28"/>
      <c r="E87" s="28"/>
      <c r="F87" s="28"/>
      <c r="G87" s="28"/>
      <c r="H87" s="28"/>
      <c r="I87" s="28"/>
    </row>
    <row r="88" spans="3:35" x14ac:dyDescent="0.2">
      <c r="C88" s="28"/>
      <c r="D88" s="28"/>
      <c r="E88" s="28"/>
      <c r="F88" s="28"/>
      <c r="G88" s="28"/>
      <c r="H88" s="28"/>
      <c r="I88" s="28"/>
    </row>
    <row r="89" spans="3:35" x14ac:dyDescent="0.2">
      <c r="C89" s="28"/>
      <c r="D89" s="28"/>
      <c r="E89" s="28"/>
      <c r="F89" s="28"/>
      <c r="G89" s="28"/>
      <c r="H89" s="28"/>
      <c r="I89" s="28"/>
    </row>
  </sheetData>
  <mergeCells count="7">
    <mergeCell ref="C47:AC47"/>
    <mergeCell ref="C46:AC46"/>
    <mergeCell ref="C7:AC7"/>
    <mergeCell ref="C27:AC27"/>
    <mergeCell ref="C2:AC2"/>
    <mergeCell ref="C4:AC4"/>
    <mergeCell ref="C26:AC26"/>
  </mergeCells>
  <phoneticPr fontId="0" type="noConversion"/>
  <hyperlinks>
    <hyperlink ref="A1" location="ÍNDICE!A1" display="INDICE"/>
  </hyperlinks>
  <pageMargins left="0.75" right="0.75" top="1" bottom="1" header="0" footer="0"/>
  <ignoredErrors>
    <ignoredError sqref="H17:AB17 C17 D17:G17 AC9:AC25" formulaRange="1"/>
    <ignoredError sqref="AC53 AC55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89"/>
  <sheetViews>
    <sheetView zoomScaleNormal="100" workbookViewId="0"/>
  </sheetViews>
  <sheetFormatPr baseColWidth="10" defaultColWidth="12.42578125" defaultRowHeight="12.75" x14ac:dyDescent="0.2"/>
  <cols>
    <col min="1" max="1" width="5.42578125" style="88" customWidth="1"/>
    <col min="2" max="2" width="18" style="16" customWidth="1"/>
    <col min="3" max="3" width="11.7109375" style="16" customWidth="1"/>
    <col min="4" max="7" width="11.7109375" style="217" customWidth="1"/>
    <col min="8" max="10" width="11.7109375" style="16" customWidth="1"/>
    <col min="11" max="11" width="11.7109375" style="217" customWidth="1"/>
    <col min="12" max="25" width="11.7109375" style="16" customWidth="1"/>
    <col min="26" max="28" width="11.7109375" style="217" customWidth="1"/>
    <col min="29" max="29" width="11.7109375" style="16" customWidth="1"/>
    <col min="30" max="16384" width="12.42578125" style="16"/>
  </cols>
  <sheetData>
    <row r="1" spans="1:35" x14ac:dyDescent="0.2">
      <c r="A1" s="9" t="s">
        <v>59</v>
      </c>
    </row>
    <row r="2" spans="1:35" ht="12.75" customHeight="1" x14ac:dyDescent="0.2">
      <c r="A2" s="16"/>
      <c r="B2" s="63"/>
      <c r="C2" s="267" t="s">
        <v>947</v>
      </c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7"/>
      <c r="U2" s="267"/>
      <c r="V2" s="267"/>
      <c r="W2" s="267"/>
      <c r="X2" s="267"/>
      <c r="Y2" s="267"/>
      <c r="Z2" s="267"/>
      <c r="AA2" s="267"/>
      <c r="AB2" s="267"/>
      <c r="AC2" s="267"/>
    </row>
    <row r="3" spans="1:35" ht="12.75" customHeight="1" x14ac:dyDescent="0.2">
      <c r="B3" s="88"/>
      <c r="C3" s="88"/>
      <c r="D3" s="260"/>
      <c r="E3" s="260"/>
      <c r="F3" s="260"/>
      <c r="G3" s="260"/>
      <c r="H3" s="88"/>
      <c r="I3" s="88"/>
      <c r="J3" s="88"/>
      <c r="K3" s="259"/>
      <c r="L3" s="88"/>
    </row>
    <row r="4" spans="1:35" ht="12.75" customHeight="1" x14ac:dyDescent="0.2">
      <c r="A4" s="16"/>
      <c r="B4" s="63"/>
      <c r="C4" s="267" t="s">
        <v>1035</v>
      </c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267"/>
      <c r="U4" s="267"/>
      <c r="V4" s="267"/>
      <c r="W4" s="267"/>
      <c r="X4" s="267"/>
      <c r="Y4" s="267"/>
      <c r="Z4" s="267"/>
      <c r="AA4" s="267"/>
      <c r="AB4" s="267"/>
      <c r="AC4" s="267"/>
    </row>
    <row r="5" spans="1:35" ht="12.75" customHeight="1" thickBot="1" x14ac:dyDescent="0.25">
      <c r="A5" s="17"/>
      <c r="B5" s="18"/>
      <c r="C5" s="18"/>
      <c r="D5" s="219"/>
      <c r="E5" s="219"/>
      <c r="F5" s="219"/>
      <c r="G5" s="219"/>
      <c r="H5" s="18"/>
      <c r="I5" s="18"/>
      <c r="J5" s="18"/>
      <c r="K5" s="219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219"/>
      <c r="AA5" s="219"/>
      <c r="AB5" s="219"/>
      <c r="AC5" s="18"/>
    </row>
    <row r="6" spans="1:35" s="20" customFormat="1" ht="12.75" customHeight="1" thickTop="1" x14ac:dyDescent="0.2">
      <c r="A6" s="89"/>
      <c r="B6" s="41"/>
      <c r="C6" s="10">
        <v>1995</v>
      </c>
      <c r="D6" s="215">
        <v>1996</v>
      </c>
      <c r="E6" s="215">
        <v>1997</v>
      </c>
      <c r="F6" s="215">
        <v>1998</v>
      </c>
      <c r="G6" s="215">
        <v>1999</v>
      </c>
      <c r="H6" s="215">
        <v>2000</v>
      </c>
      <c r="I6" s="10">
        <v>2001</v>
      </c>
      <c r="J6" s="10">
        <v>2002</v>
      </c>
      <c r="K6" s="215">
        <v>2003</v>
      </c>
      <c r="L6" s="10">
        <v>2004</v>
      </c>
      <c r="M6" s="10">
        <v>2005</v>
      </c>
      <c r="N6" s="10">
        <v>2006</v>
      </c>
      <c r="O6" s="10">
        <v>2007</v>
      </c>
      <c r="P6" s="10">
        <v>2008</v>
      </c>
      <c r="Q6" s="10">
        <v>2009</v>
      </c>
      <c r="R6" s="10">
        <v>2010</v>
      </c>
      <c r="S6" s="10">
        <v>2011</v>
      </c>
      <c r="T6" s="10">
        <v>2012</v>
      </c>
      <c r="U6" s="10">
        <v>2013</v>
      </c>
      <c r="V6" s="10">
        <v>2014</v>
      </c>
      <c r="W6" s="10">
        <v>2015</v>
      </c>
      <c r="X6" s="10">
        <v>2016</v>
      </c>
      <c r="Y6" s="10">
        <v>2017</v>
      </c>
      <c r="Z6" s="215">
        <v>2018</v>
      </c>
      <c r="AA6" s="215">
        <v>2019</v>
      </c>
      <c r="AB6" s="215">
        <v>2020</v>
      </c>
      <c r="AC6" s="10" t="s">
        <v>1028</v>
      </c>
    </row>
    <row r="7" spans="1:35" ht="12.75" customHeight="1" thickBot="1" x14ac:dyDescent="0.25">
      <c r="A7" s="89"/>
      <c r="B7" s="41"/>
      <c r="C7" s="268" t="s">
        <v>14</v>
      </c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  <c r="AB7" s="268"/>
      <c r="AC7" s="268"/>
    </row>
    <row r="8" spans="1:35" ht="12.75" customHeight="1" thickTop="1" x14ac:dyDescent="0.2">
      <c r="A8" s="89"/>
      <c r="B8" s="41"/>
      <c r="C8" s="21"/>
      <c r="D8" s="21"/>
      <c r="E8" s="21"/>
      <c r="F8" s="21"/>
      <c r="G8" s="21"/>
      <c r="H8" s="88"/>
      <c r="I8" s="88"/>
      <c r="J8" s="88"/>
      <c r="K8" s="259"/>
      <c r="L8" s="88"/>
    </row>
    <row r="9" spans="1:35" ht="12.75" customHeight="1" x14ac:dyDescent="0.2">
      <c r="A9" s="88">
        <v>1</v>
      </c>
      <c r="B9" s="42" t="s">
        <v>29</v>
      </c>
      <c r="C9" s="21">
        <v>4258.7482289999998</v>
      </c>
      <c r="D9" s="21">
        <v>3258.8872669999987</v>
      </c>
      <c r="E9" s="21">
        <v>3603.0533449999971</v>
      </c>
      <c r="F9" s="21">
        <v>3089.4175030000001</v>
      </c>
      <c r="G9" s="21">
        <v>2781.0028109999985</v>
      </c>
      <c r="H9" s="21">
        <v>3449.9077590000002</v>
      </c>
      <c r="I9" s="21">
        <v>3254.9279999999999</v>
      </c>
      <c r="J9" s="21">
        <v>3951.8224380000001</v>
      </c>
      <c r="K9" s="21">
        <v>4161.8120549999985</v>
      </c>
      <c r="L9" s="21">
        <v>5192.2179340000002</v>
      </c>
      <c r="M9" s="21">
        <v>5560.5289169999996</v>
      </c>
      <c r="N9" s="21">
        <v>6287.3979010000003</v>
      </c>
      <c r="O9" s="21">
        <v>6311.4067709999999</v>
      </c>
      <c r="P9" s="21">
        <v>5606.4980949999999</v>
      </c>
      <c r="Q9" s="21">
        <v>4500.4641320000001</v>
      </c>
      <c r="R9" s="21">
        <v>5934.3945000000003</v>
      </c>
      <c r="S9" s="21">
        <v>5158.9731929999998</v>
      </c>
      <c r="T9" s="21">
        <v>4986.1995470000002</v>
      </c>
      <c r="U9" s="22">
        <v>5870.0115459999997</v>
      </c>
      <c r="V9" s="22">
        <v>5240.9571969999997</v>
      </c>
      <c r="W9" s="22">
        <v>4603.4302799999987</v>
      </c>
      <c r="X9" s="22">
        <v>4153.0997129999978</v>
      </c>
      <c r="Y9" s="22">
        <v>3729.4981260000013</v>
      </c>
      <c r="Z9" s="22">
        <v>3877.7949790000011</v>
      </c>
      <c r="AA9" s="22">
        <v>2941.0702600000004</v>
      </c>
      <c r="AB9" s="22">
        <v>1942.6544069999998</v>
      </c>
      <c r="AC9" s="22">
        <f>SUM(C9:AB9)</f>
        <v>113706.176905</v>
      </c>
      <c r="AD9" s="88"/>
      <c r="AE9" s="88"/>
      <c r="AF9" s="88"/>
      <c r="AG9" s="88"/>
      <c r="AH9" s="88"/>
      <c r="AI9" s="88"/>
    </row>
    <row r="10" spans="1:35" ht="12.75" customHeight="1" x14ac:dyDescent="0.2">
      <c r="B10" s="42" t="s">
        <v>999</v>
      </c>
      <c r="C10" s="21">
        <v>3.9380469999999996</v>
      </c>
      <c r="D10" s="21">
        <v>4.9449219999999992</v>
      </c>
      <c r="E10" s="21">
        <v>16.261588</v>
      </c>
      <c r="F10" s="21">
        <v>25.110762000000008</v>
      </c>
      <c r="G10" s="21">
        <v>38.85308000000002</v>
      </c>
      <c r="H10" s="21">
        <v>101.93877000000005</v>
      </c>
      <c r="I10" s="21">
        <v>158.08133699999996</v>
      </c>
      <c r="J10" s="21">
        <v>240.77513199999984</v>
      </c>
      <c r="K10" s="21">
        <v>366.25206700000001</v>
      </c>
      <c r="L10" s="21">
        <v>446.95892000000021</v>
      </c>
      <c r="M10" s="21">
        <v>332.4267450000001</v>
      </c>
      <c r="N10" s="21">
        <v>592.628153</v>
      </c>
      <c r="O10" s="21">
        <v>680.981178</v>
      </c>
      <c r="P10" s="21">
        <v>801.22877599999993</v>
      </c>
      <c r="Q10" s="21">
        <v>682.4979830000002</v>
      </c>
      <c r="R10" s="21">
        <v>950.04804299999967</v>
      </c>
      <c r="S10" s="21">
        <v>1334.0158690000001</v>
      </c>
      <c r="T10" s="21">
        <v>1377.0802270000013</v>
      </c>
      <c r="U10" s="22">
        <v>1360.2879079999996</v>
      </c>
      <c r="V10" s="22">
        <v>1530.8499600000009</v>
      </c>
      <c r="W10" s="22">
        <v>1510.0007539999999</v>
      </c>
      <c r="X10" s="22">
        <v>1417.0288939999998</v>
      </c>
      <c r="Y10" s="22">
        <v>1428.3284560000009</v>
      </c>
      <c r="Z10" s="22">
        <v>1604.4404280000008</v>
      </c>
      <c r="AA10" s="22">
        <v>1424.9666670000004</v>
      </c>
      <c r="AB10" s="22">
        <v>1205.8836170000011</v>
      </c>
      <c r="AC10" s="22">
        <f t="shared" ref="AC10:AC25" si="0">SUM(C10:AB10)</f>
        <v>19635.808283000006</v>
      </c>
      <c r="AD10" s="88"/>
      <c r="AE10" s="88"/>
      <c r="AF10" s="88"/>
      <c r="AG10" s="88"/>
      <c r="AH10" s="88"/>
      <c r="AI10" s="88"/>
    </row>
    <row r="11" spans="1:35" ht="12.75" customHeight="1" x14ac:dyDescent="0.2">
      <c r="B11" s="42" t="s">
        <v>991</v>
      </c>
      <c r="C11" s="21">
        <v>10.717218000000001</v>
      </c>
      <c r="D11" s="21">
        <v>6.1039340000000006</v>
      </c>
      <c r="E11" s="21">
        <v>4.530215000000001</v>
      </c>
      <c r="F11" s="21">
        <v>9.0681410000000007</v>
      </c>
      <c r="G11" s="21">
        <v>10.832596000000002</v>
      </c>
      <c r="H11" s="21">
        <v>9.9549610000000008</v>
      </c>
      <c r="I11" s="21">
        <v>10.487901000000001</v>
      </c>
      <c r="J11" s="21">
        <v>11.527836000000001</v>
      </c>
      <c r="K11" s="21">
        <v>10.034937999999999</v>
      </c>
      <c r="L11" s="21">
        <v>22.298119</v>
      </c>
      <c r="M11" s="21">
        <v>21.973323000000001</v>
      </c>
      <c r="N11" s="21">
        <v>26.985959999999999</v>
      </c>
      <c r="O11" s="21">
        <v>22.346133999999999</v>
      </c>
      <c r="P11" s="21">
        <v>31.410717999999999</v>
      </c>
      <c r="Q11" s="21">
        <v>26.066419</v>
      </c>
      <c r="R11" s="21">
        <v>44.519654000000003</v>
      </c>
      <c r="S11" s="21">
        <v>56.283295000000003</v>
      </c>
      <c r="T11" s="21">
        <v>46.292952999999997</v>
      </c>
      <c r="U11" s="22">
        <v>35.598568</v>
      </c>
      <c r="V11" s="22">
        <v>28.029074999999999</v>
      </c>
      <c r="W11" s="22">
        <v>24.446197999999999</v>
      </c>
      <c r="X11" s="22">
        <v>19.917740999999999</v>
      </c>
      <c r="Y11" s="22">
        <v>21.329971</v>
      </c>
      <c r="Z11" s="22">
        <v>25.854779000000001</v>
      </c>
      <c r="AA11" s="22">
        <v>29.069240999999995</v>
      </c>
      <c r="AB11" s="22">
        <v>31.835260000000002</v>
      </c>
      <c r="AC11" s="22">
        <f t="shared" si="0"/>
        <v>597.51514799999995</v>
      </c>
      <c r="AD11" s="88"/>
      <c r="AE11" s="88"/>
      <c r="AF11" s="88"/>
      <c r="AG11" s="88"/>
      <c r="AH11" s="88"/>
      <c r="AI11" s="88"/>
    </row>
    <row r="12" spans="1:35" ht="12.75" customHeight="1" x14ac:dyDescent="0.2">
      <c r="B12" s="42" t="s">
        <v>992</v>
      </c>
      <c r="C12" s="21">
        <v>26.229146</v>
      </c>
      <c r="D12" s="21">
        <v>18.047761999999999</v>
      </c>
      <c r="E12" s="21">
        <v>19.570125999999995</v>
      </c>
      <c r="F12" s="21">
        <v>23.878430999999996</v>
      </c>
      <c r="G12" s="21">
        <v>28.180248999999989</v>
      </c>
      <c r="H12" s="21">
        <v>34.551077999999997</v>
      </c>
      <c r="I12" s="21">
        <v>48.127282000000001</v>
      </c>
      <c r="J12" s="21">
        <v>66.971815000000007</v>
      </c>
      <c r="K12" s="21">
        <v>63.672084999999988</v>
      </c>
      <c r="L12" s="21">
        <v>85.994095000000002</v>
      </c>
      <c r="M12" s="21">
        <v>66.862595999999996</v>
      </c>
      <c r="N12" s="21">
        <v>87.539026000000007</v>
      </c>
      <c r="O12" s="21">
        <v>114.15523</v>
      </c>
      <c r="P12" s="21">
        <v>99.369564999999994</v>
      </c>
      <c r="Q12" s="21">
        <v>65.586724000000004</v>
      </c>
      <c r="R12" s="21">
        <v>91.978565000000003</v>
      </c>
      <c r="S12" s="21">
        <v>119.05826399999999</v>
      </c>
      <c r="T12" s="21">
        <v>124.93026999999999</v>
      </c>
      <c r="U12" s="22">
        <v>118.409097</v>
      </c>
      <c r="V12" s="22">
        <v>111.164714</v>
      </c>
      <c r="W12" s="22">
        <v>123.870808</v>
      </c>
      <c r="X12" s="22">
        <v>115.538149</v>
      </c>
      <c r="Y12" s="22">
        <v>115.38911599999999</v>
      </c>
      <c r="Z12" s="22">
        <v>116.98076100000002</v>
      </c>
      <c r="AA12" s="22">
        <v>104.98776200000002</v>
      </c>
      <c r="AB12" s="22">
        <v>66.483598000000015</v>
      </c>
      <c r="AC12" s="22">
        <f t="shared" si="0"/>
        <v>2057.5263139999997</v>
      </c>
      <c r="AD12" s="88"/>
      <c r="AE12" s="88"/>
      <c r="AF12" s="88"/>
      <c r="AG12" s="88"/>
      <c r="AH12" s="88"/>
      <c r="AI12" s="88"/>
    </row>
    <row r="13" spans="1:35" ht="12.75" customHeight="1" x14ac:dyDescent="0.2">
      <c r="B13" s="42" t="s">
        <v>993</v>
      </c>
      <c r="C13" s="21">
        <v>20.435842999999998</v>
      </c>
      <c r="D13" s="21">
        <v>18.170358000000004</v>
      </c>
      <c r="E13" s="21">
        <v>29.301147000000004</v>
      </c>
      <c r="F13" s="21">
        <v>36.431359000000008</v>
      </c>
      <c r="G13" s="21">
        <v>41.410584000000007</v>
      </c>
      <c r="H13" s="21">
        <v>46.580984000000001</v>
      </c>
      <c r="I13" s="21">
        <v>61.133302999999998</v>
      </c>
      <c r="J13" s="21">
        <v>116.526301</v>
      </c>
      <c r="K13" s="21">
        <v>121.258647</v>
      </c>
      <c r="L13" s="21">
        <v>171.14687699999999</v>
      </c>
      <c r="M13" s="21">
        <v>153.614901</v>
      </c>
      <c r="N13" s="21">
        <v>177.54585599999999</v>
      </c>
      <c r="O13" s="21">
        <v>189.18574799999999</v>
      </c>
      <c r="P13" s="21">
        <v>189.940493</v>
      </c>
      <c r="Q13" s="21">
        <v>135.39518000000001</v>
      </c>
      <c r="R13" s="21">
        <v>180.925558</v>
      </c>
      <c r="S13" s="21">
        <v>256.34074500000003</v>
      </c>
      <c r="T13" s="21">
        <v>271.55648000000002</v>
      </c>
      <c r="U13" s="22">
        <v>277.510989</v>
      </c>
      <c r="V13" s="22">
        <v>325.416</v>
      </c>
      <c r="W13" s="22">
        <v>331.17760500000003</v>
      </c>
      <c r="X13" s="22">
        <v>287.59230400000001</v>
      </c>
      <c r="Y13" s="22">
        <v>294.24113700000009</v>
      </c>
      <c r="Z13" s="22">
        <v>336.7321869999999</v>
      </c>
      <c r="AA13" s="22">
        <v>287.63100899999995</v>
      </c>
      <c r="AB13" s="22">
        <v>215.5197</v>
      </c>
      <c r="AC13" s="22">
        <f t="shared" si="0"/>
        <v>4572.7212950000003</v>
      </c>
      <c r="AD13" s="88"/>
      <c r="AE13" s="88"/>
      <c r="AF13" s="88"/>
      <c r="AG13" s="88"/>
      <c r="AH13" s="88"/>
      <c r="AI13" s="88"/>
    </row>
    <row r="14" spans="1:35" ht="12.75" customHeight="1" x14ac:dyDescent="0.2">
      <c r="B14" s="42" t="s">
        <v>994</v>
      </c>
      <c r="C14" s="21">
        <v>17.962378000000001</v>
      </c>
      <c r="D14" s="21">
        <v>16.771312000000002</v>
      </c>
      <c r="E14" s="21">
        <v>24.603169000000001</v>
      </c>
      <c r="F14" s="21">
        <v>37.704991999999997</v>
      </c>
      <c r="G14" s="21">
        <v>39.569773999999981</v>
      </c>
      <c r="H14" s="21">
        <v>39.600363999999999</v>
      </c>
      <c r="I14" s="21">
        <v>37.556764999999999</v>
      </c>
      <c r="J14" s="21">
        <v>29.751697</v>
      </c>
      <c r="K14" s="21">
        <v>29.580029999999997</v>
      </c>
      <c r="L14" s="21">
        <v>40.856530999999997</v>
      </c>
      <c r="M14" s="21">
        <v>34.203564</v>
      </c>
      <c r="N14" s="21">
        <v>29.840961</v>
      </c>
      <c r="O14" s="21">
        <v>43.460690999999997</v>
      </c>
      <c r="P14" s="21">
        <v>35.602080999999998</v>
      </c>
      <c r="Q14" s="21">
        <v>27.036773</v>
      </c>
      <c r="R14" s="21">
        <v>40.157006000000003</v>
      </c>
      <c r="S14" s="21">
        <v>50.300356000000001</v>
      </c>
      <c r="T14" s="21">
        <v>67.039958999999996</v>
      </c>
      <c r="U14" s="22">
        <v>56.007925</v>
      </c>
      <c r="V14" s="22">
        <v>42.916108999999999</v>
      </c>
      <c r="W14" s="22">
        <v>58.892856000000002</v>
      </c>
      <c r="X14" s="22">
        <v>56.035072</v>
      </c>
      <c r="Y14" s="22">
        <v>53.284795000000003</v>
      </c>
      <c r="Z14" s="22">
        <v>55.032824000000012</v>
      </c>
      <c r="AA14" s="22">
        <v>54.891899000000002</v>
      </c>
      <c r="AB14" s="22">
        <v>28.726251000000008</v>
      </c>
      <c r="AC14" s="22">
        <f t="shared" si="0"/>
        <v>1047.3861339999999</v>
      </c>
      <c r="AD14" s="88"/>
      <c r="AE14" s="88"/>
      <c r="AF14" s="88"/>
      <c r="AG14" s="88"/>
      <c r="AH14" s="88"/>
      <c r="AI14" s="88"/>
    </row>
    <row r="15" spans="1:35" ht="12.75" customHeight="1" x14ac:dyDescent="0.2">
      <c r="B15" s="42" t="s">
        <v>995</v>
      </c>
      <c r="C15" s="21">
        <v>3.4420760000000001</v>
      </c>
      <c r="D15" s="21">
        <v>5.608015</v>
      </c>
      <c r="E15" s="21">
        <v>10.898035999999996</v>
      </c>
      <c r="F15" s="21">
        <v>13.534158000000001</v>
      </c>
      <c r="G15" s="21">
        <v>11.405550000000002</v>
      </c>
      <c r="H15" s="21">
        <v>31.535717000000002</v>
      </c>
      <c r="I15" s="21">
        <v>24.380727</v>
      </c>
      <c r="J15" s="21">
        <v>36.127732999999999</v>
      </c>
      <c r="K15" s="21">
        <v>45.291940999999987</v>
      </c>
      <c r="L15" s="21">
        <v>67.696034999999995</v>
      </c>
      <c r="M15" s="21">
        <v>69.550798999999998</v>
      </c>
      <c r="N15" s="21">
        <v>88.199127000000004</v>
      </c>
      <c r="O15" s="21">
        <v>104.136008</v>
      </c>
      <c r="P15" s="21">
        <v>109.606211</v>
      </c>
      <c r="Q15" s="21">
        <v>111.087909</v>
      </c>
      <c r="R15" s="21">
        <v>154.433345</v>
      </c>
      <c r="S15" s="21">
        <v>232.07960499999999</v>
      </c>
      <c r="T15" s="21">
        <v>229.41654600000001</v>
      </c>
      <c r="U15" s="22">
        <v>223.51522700000001</v>
      </c>
      <c r="V15" s="22">
        <v>242.315428</v>
      </c>
      <c r="W15" s="22">
        <v>235.735838</v>
      </c>
      <c r="X15" s="22">
        <v>187.733937</v>
      </c>
      <c r="Y15" s="22">
        <v>205.13784799999996</v>
      </c>
      <c r="Z15" s="22">
        <v>169.38160500000001</v>
      </c>
      <c r="AA15" s="22">
        <v>170.96718599999994</v>
      </c>
      <c r="AB15" s="22">
        <v>137.48685499999996</v>
      </c>
      <c r="AC15" s="22">
        <f t="shared" si="0"/>
        <v>2920.7034619999999</v>
      </c>
      <c r="AD15" s="88"/>
      <c r="AE15" s="88"/>
      <c r="AF15" s="88"/>
      <c r="AG15" s="88"/>
      <c r="AH15" s="88"/>
      <c r="AI15" s="88"/>
    </row>
    <row r="16" spans="1:35" ht="12.75" customHeight="1" x14ac:dyDescent="0.2">
      <c r="B16" s="42" t="s">
        <v>1002</v>
      </c>
      <c r="C16" s="21">
        <v>46.219298000000002</v>
      </c>
      <c r="D16" s="21">
        <v>36.32847000000001</v>
      </c>
      <c r="E16" s="21">
        <v>44.448124000000007</v>
      </c>
      <c r="F16" s="21">
        <v>38.956707000000009</v>
      </c>
      <c r="G16" s="21">
        <v>31.676677999999985</v>
      </c>
      <c r="H16" s="21">
        <v>56.393388000000002</v>
      </c>
      <c r="I16" s="21">
        <v>53.936895</v>
      </c>
      <c r="J16" s="21">
        <v>61.691619000000003</v>
      </c>
      <c r="K16" s="21">
        <v>64.744517000000016</v>
      </c>
      <c r="L16" s="21">
        <v>104.305773</v>
      </c>
      <c r="M16" s="21">
        <v>115.82951</v>
      </c>
      <c r="N16" s="21">
        <v>128.559</v>
      </c>
      <c r="O16" s="21">
        <v>226.08342200000001</v>
      </c>
      <c r="P16" s="21">
        <v>206.65215900000001</v>
      </c>
      <c r="Q16" s="21">
        <v>99.991433999999998</v>
      </c>
      <c r="R16" s="21">
        <v>160.631756</v>
      </c>
      <c r="S16" s="21">
        <v>214.925116</v>
      </c>
      <c r="T16" s="21">
        <v>152.89042699999999</v>
      </c>
      <c r="U16" s="22">
        <v>155.15017599999999</v>
      </c>
      <c r="V16" s="22">
        <v>145.07194799999999</v>
      </c>
      <c r="W16" s="22">
        <v>127.281677</v>
      </c>
      <c r="X16" s="22">
        <v>87.676772999999997</v>
      </c>
      <c r="Y16" s="22">
        <v>90.825353000000007</v>
      </c>
      <c r="Z16" s="22">
        <v>92.653000000000006</v>
      </c>
      <c r="AA16" s="22">
        <v>91.936376999999993</v>
      </c>
      <c r="AB16" s="22">
        <v>51.971345999999983</v>
      </c>
      <c r="AC16" s="22">
        <f t="shared" si="0"/>
        <v>2686.8309429999999</v>
      </c>
      <c r="AD16" s="88"/>
      <c r="AE16" s="88"/>
      <c r="AF16" s="88"/>
      <c r="AG16" s="88"/>
      <c r="AH16" s="88"/>
      <c r="AI16" s="88"/>
    </row>
    <row r="17" spans="1:35" ht="12.75" customHeight="1" x14ac:dyDescent="0.2">
      <c r="B17" s="42" t="s">
        <v>1000</v>
      </c>
      <c r="C17" s="21">
        <f t="shared" ref="C17:AA17" si="1">SUM(C11:C16)</f>
        <v>125.00595899999999</v>
      </c>
      <c r="D17" s="21">
        <f t="shared" si="1"/>
        <v>101.02985100000002</v>
      </c>
      <c r="E17" s="21">
        <f t="shared" si="1"/>
        <v>133.35081700000001</v>
      </c>
      <c r="F17" s="21">
        <f t="shared" si="1"/>
        <v>159.57378800000001</v>
      </c>
      <c r="G17" s="21">
        <f t="shared" si="1"/>
        <v>163.07543099999995</v>
      </c>
      <c r="H17" s="21">
        <f t="shared" si="1"/>
        <v>218.61649199999999</v>
      </c>
      <c r="I17" s="21">
        <f t="shared" si="1"/>
        <v>235.622873</v>
      </c>
      <c r="J17" s="21">
        <f t="shared" si="1"/>
        <v>322.59700100000003</v>
      </c>
      <c r="K17" s="21">
        <f t="shared" si="1"/>
        <v>334.58215799999999</v>
      </c>
      <c r="L17" s="21">
        <f t="shared" si="1"/>
        <v>492.29742999999996</v>
      </c>
      <c r="M17" s="21">
        <f t="shared" si="1"/>
        <v>462.03469299999995</v>
      </c>
      <c r="N17" s="21">
        <f t="shared" si="1"/>
        <v>538.66992999999991</v>
      </c>
      <c r="O17" s="21">
        <f t="shared" si="1"/>
        <v>699.36723299999994</v>
      </c>
      <c r="P17" s="21">
        <f t="shared" si="1"/>
        <v>672.58122700000001</v>
      </c>
      <c r="Q17" s="21">
        <f t="shared" si="1"/>
        <v>465.16443900000002</v>
      </c>
      <c r="R17" s="21">
        <f t="shared" si="1"/>
        <v>672.64588400000002</v>
      </c>
      <c r="S17" s="21">
        <f t="shared" si="1"/>
        <v>928.98738100000003</v>
      </c>
      <c r="T17" s="21">
        <f t="shared" si="1"/>
        <v>892.12663500000008</v>
      </c>
      <c r="U17" s="21">
        <f t="shared" si="1"/>
        <v>866.19198199999994</v>
      </c>
      <c r="V17" s="21">
        <f t="shared" si="1"/>
        <v>894.913274</v>
      </c>
      <c r="W17" s="21">
        <f t="shared" si="1"/>
        <v>901.40498200000002</v>
      </c>
      <c r="X17" s="21">
        <f t="shared" si="1"/>
        <v>754.49397600000009</v>
      </c>
      <c r="Y17" s="21">
        <f t="shared" si="1"/>
        <v>780.20821999999998</v>
      </c>
      <c r="Z17" s="21">
        <f t="shared" si="1"/>
        <v>796.63515599999994</v>
      </c>
      <c r="AA17" s="21">
        <f t="shared" si="1"/>
        <v>739.48347399999989</v>
      </c>
      <c r="AB17" s="21">
        <f t="shared" ref="AB17" si="2">SUM(AB11:AB16)</f>
        <v>532.02300999999989</v>
      </c>
      <c r="AC17" s="22">
        <f t="shared" si="0"/>
        <v>13882.683296000003</v>
      </c>
      <c r="AD17" s="88"/>
      <c r="AE17" s="88"/>
      <c r="AF17" s="88"/>
      <c r="AG17" s="88"/>
      <c r="AH17" s="88"/>
      <c r="AI17" s="88"/>
    </row>
    <row r="18" spans="1:35" ht="12.75" customHeight="1" x14ac:dyDescent="0.2">
      <c r="B18" s="42" t="s">
        <v>996</v>
      </c>
      <c r="C18" s="21">
        <v>313.04246799999999</v>
      </c>
      <c r="D18" s="21">
        <v>242.79489800000002</v>
      </c>
      <c r="E18" s="21">
        <v>314.3189559999999</v>
      </c>
      <c r="F18" s="21">
        <v>373.80365900000021</v>
      </c>
      <c r="G18" s="21">
        <v>372.62303999999989</v>
      </c>
      <c r="H18" s="21">
        <v>549.49738100000002</v>
      </c>
      <c r="I18" s="21">
        <v>629.26633700000002</v>
      </c>
      <c r="J18" s="21">
        <v>864.93530199999998</v>
      </c>
      <c r="K18" s="21">
        <v>1111.4802980000004</v>
      </c>
      <c r="L18" s="21">
        <v>1686.923873</v>
      </c>
      <c r="M18" s="21">
        <v>1633.3992539999999</v>
      </c>
      <c r="N18" s="21">
        <v>2278.0292650000001</v>
      </c>
      <c r="O18" s="21">
        <v>2946.0441019999998</v>
      </c>
      <c r="P18" s="21">
        <v>3687.8577479999999</v>
      </c>
      <c r="Q18" s="21">
        <v>3025.5389700000001</v>
      </c>
      <c r="R18" s="21">
        <v>4682.0321919999997</v>
      </c>
      <c r="S18" s="21">
        <v>6319.3993259999997</v>
      </c>
      <c r="T18" s="21">
        <v>6161.9082479999997</v>
      </c>
      <c r="U18" s="21">
        <v>6112.3258679999999</v>
      </c>
      <c r="V18" s="21">
        <v>6545.6525240000001</v>
      </c>
      <c r="W18" s="21">
        <v>5983.0813330000001</v>
      </c>
      <c r="X18" s="21">
        <v>5480.7628670000004</v>
      </c>
      <c r="Y18" s="21">
        <v>5780.6725830000005</v>
      </c>
      <c r="Z18" s="21">
        <v>6222.1402370000014</v>
      </c>
      <c r="AA18" s="21">
        <v>5888.6319400000002</v>
      </c>
      <c r="AB18" s="21">
        <v>4735.1934799999963</v>
      </c>
      <c r="AC18" s="22">
        <f t="shared" si="0"/>
        <v>83941.356149000014</v>
      </c>
      <c r="AD18" s="88"/>
      <c r="AE18" s="88"/>
      <c r="AF18" s="88"/>
      <c r="AG18" s="88"/>
      <c r="AH18" s="88"/>
      <c r="AI18" s="88"/>
    </row>
    <row r="19" spans="1:35" ht="12.75" customHeight="1" x14ac:dyDescent="0.2">
      <c r="A19" s="88">
        <v>2</v>
      </c>
      <c r="B19" s="42" t="s">
        <v>27</v>
      </c>
      <c r="C19" s="21">
        <v>32.317717000000002</v>
      </c>
      <c r="D19" s="21">
        <v>36.417115000000003</v>
      </c>
      <c r="E19" s="21">
        <v>96.270445000000052</v>
      </c>
      <c r="F19" s="21">
        <v>78.538571999999988</v>
      </c>
      <c r="G19" s="21">
        <v>61.30492100000005</v>
      </c>
      <c r="H19" s="21">
        <v>82.675721999999993</v>
      </c>
      <c r="I19" s="21">
        <v>69.311452000000003</v>
      </c>
      <c r="J19" s="21">
        <v>185.66747599999999</v>
      </c>
      <c r="K19" s="21">
        <v>296.30230799999987</v>
      </c>
      <c r="L19" s="21">
        <v>458.21820100000002</v>
      </c>
      <c r="M19" s="21">
        <v>693.309889</v>
      </c>
      <c r="N19" s="21">
        <v>948.04183499999999</v>
      </c>
      <c r="O19" s="21">
        <v>1399.0742110000001</v>
      </c>
      <c r="P19" s="21">
        <v>1818.2856609999999</v>
      </c>
      <c r="Q19" s="21">
        <v>1979.31971</v>
      </c>
      <c r="R19" s="21">
        <v>1973.3493000000001</v>
      </c>
      <c r="S19" s="21">
        <v>4321.0912049999997</v>
      </c>
      <c r="T19" s="21">
        <v>4405.8521190000001</v>
      </c>
      <c r="U19" s="22">
        <v>6400.8270810000004</v>
      </c>
      <c r="V19" s="22">
        <v>8129.6070390000004</v>
      </c>
      <c r="W19" s="22">
        <v>9277.930535999998</v>
      </c>
      <c r="X19" s="22">
        <v>8926.9927170000028</v>
      </c>
      <c r="Y19" s="22">
        <v>8996.3351299999995</v>
      </c>
      <c r="Z19" s="22">
        <v>10067.536258999999</v>
      </c>
      <c r="AA19" s="22">
        <v>10450.217854999992</v>
      </c>
      <c r="AB19" s="22">
        <v>10157.464938000003</v>
      </c>
      <c r="AC19" s="22">
        <f t="shared" si="0"/>
        <v>91342.259414</v>
      </c>
      <c r="AD19" s="88"/>
      <c r="AE19" s="88"/>
      <c r="AF19" s="88"/>
      <c r="AG19" s="88"/>
      <c r="AH19" s="88"/>
      <c r="AI19" s="88"/>
    </row>
    <row r="20" spans="1:35" ht="12.75" customHeight="1" x14ac:dyDescent="0.2">
      <c r="A20" s="88">
        <v>3</v>
      </c>
      <c r="B20" s="42" t="s">
        <v>28</v>
      </c>
      <c r="C20" s="21">
        <v>212.68590599999999</v>
      </c>
      <c r="D20" s="21">
        <v>208.025936</v>
      </c>
      <c r="E20" s="21">
        <v>305.26646499999976</v>
      </c>
      <c r="F20" s="21">
        <v>336.07486799999975</v>
      </c>
      <c r="G20" s="21">
        <v>342.97954600000014</v>
      </c>
      <c r="H20" s="21">
        <v>449.62290400000001</v>
      </c>
      <c r="I20" s="21">
        <v>390.17139700000001</v>
      </c>
      <c r="J20" s="21">
        <v>449.329027</v>
      </c>
      <c r="K20" s="21">
        <v>593.27539199999967</v>
      </c>
      <c r="L20" s="21">
        <v>804.78509099999997</v>
      </c>
      <c r="M20" s="21">
        <v>1012.758007</v>
      </c>
      <c r="N20" s="21">
        <v>1187.1961229999999</v>
      </c>
      <c r="O20" s="21">
        <v>1253.0573449999999</v>
      </c>
      <c r="P20" s="21">
        <v>1621.585272</v>
      </c>
      <c r="Q20" s="21">
        <v>1478.360684</v>
      </c>
      <c r="R20" s="21">
        <v>1893.3493000000001</v>
      </c>
      <c r="S20" s="21">
        <v>2816.443561</v>
      </c>
      <c r="T20" s="21">
        <v>2868.6593229999999</v>
      </c>
      <c r="U20" s="22">
        <v>3345.921034</v>
      </c>
      <c r="V20" s="22">
        <v>3566.455183</v>
      </c>
      <c r="W20" s="22">
        <v>4041.7316240000018</v>
      </c>
      <c r="X20" s="22">
        <v>4249.5558099999998</v>
      </c>
      <c r="Y20" s="22">
        <v>4492.8076289999981</v>
      </c>
      <c r="Z20" s="22">
        <v>5408.8643499999989</v>
      </c>
      <c r="AA20" s="22">
        <v>5230.7380119999998</v>
      </c>
      <c r="AB20" s="22">
        <v>4253.8368420000006</v>
      </c>
      <c r="AC20" s="22">
        <f t="shared" si="0"/>
        <v>52813.536630999981</v>
      </c>
      <c r="AD20" s="88"/>
      <c r="AE20" s="88"/>
      <c r="AF20" s="88"/>
      <c r="AG20" s="88"/>
      <c r="AH20" s="88"/>
      <c r="AI20" s="88"/>
    </row>
    <row r="21" spans="1:35" ht="12.75" customHeight="1" x14ac:dyDescent="0.2">
      <c r="A21" s="88">
        <v>4</v>
      </c>
      <c r="B21" s="42" t="s">
        <v>39</v>
      </c>
      <c r="C21" s="21">
        <v>260.44924500000002</v>
      </c>
      <c r="D21" s="21">
        <v>222.96921400000016</v>
      </c>
      <c r="E21" s="21">
        <v>275.98477199999991</v>
      </c>
      <c r="F21" s="21">
        <v>254.68987799999988</v>
      </c>
      <c r="G21" s="21">
        <v>251.34008800000024</v>
      </c>
      <c r="H21" s="21">
        <v>338.97198700000001</v>
      </c>
      <c r="I21" s="21">
        <v>292.559957</v>
      </c>
      <c r="J21" s="21">
        <v>362.82833799999997</v>
      </c>
      <c r="K21" s="21">
        <v>371.95635900000019</v>
      </c>
      <c r="L21" s="21">
        <v>533.31535599999995</v>
      </c>
      <c r="M21" s="21">
        <v>1176.3309899999999</v>
      </c>
      <c r="N21" s="21">
        <v>1100.186164</v>
      </c>
      <c r="O21" s="21">
        <v>1199.5475349999999</v>
      </c>
      <c r="P21" s="21">
        <v>1246.651179</v>
      </c>
      <c r="Q21" s="21">
        <v>1348.6249150000001</v>
      </c>
      <c r="R21" s="21">
        <v>1394.5355999999999</v>
      </c>
      <c r="S21" s="21">
        <v>2415.5258899999999</v>
      </c>
      <c r="T21" s="21">
        <v>2547.9693659999998</v>
      </c>
      <c r="U21" s="22">
        <v>2693.479558</v>
      </c>
      <c r="V21" s="22">
        <v>2905.5141100000001</v>
      </c>
      <c r="W21" s="22">
        <v>3096.002402999999</v>
      </c>
      <c r="X21" s="22">
        <v>2928.5915389999986</v>
      </c>
      <c r="Y21" s="22">
        <v>3011.871850999999</v>
      </c>
      <c r="Z21" s="22">
        <v>3255.5904169999999</v>
      </c>
      <c r="AA21" s="22">
        <v>2550.7201529999984</v>
      </c>
      <c r="AB21" s="22">
        <v>2507.9357929999992</v>
      </c>
      <c r="AC21" s="22">
        <f t="shared" si="0"/>
        <v>38544.142656999989</v>
      </c>
      <c r="AD21" s="88"/>
      <c r="AE21" s="88"/>
      <c r="AF21" s="88"/>
      <c r="AG21" s="88"/>
      <c r="AH21" s="88"/>
      <c r="AI21" s="88"/>
    </row>
    <row r="22" spans="1:35" ht="12.75" customHeight="1" x14ac:dyDescent="0.2">
      <c r="A22" s="88">
        <v>5</v>
      </c>
      <c r="B22" s="42" t="s">
        <v>41</v>
      </c>
      <c r="C22" s="21">
        <v>12.518032</v>
      </c>
      <c r="D22" s="21">
        <v>9.3679050000000021</v>
      </c>
      <c r="E22" s="21">
        <v>13.431343999999999</v>
      </c>
      <c r="F22" s="21">
        <v>22.348874000000006</v>
      </c>
      <c r="G22" s="21">
        <v>37.901014000000011</v>
      </c>
      <c r="H22" s="21">
        <v>82.335155</v>
      </c>
      <c r="I22" s="21">
        <v>119.324068</v>
      </c>
      <c r="J22" s="21">
        <v>254.360467</v>
      </c>
      <c r="K22" s="21">
        <v>287.25505700000014</v>
      </c>
      <c r="L22" s="21">
        <v>617.06111699999997</v>
      </c>
      <c r="M22" s="21">
        <v>914.79312300000004</v>
      </c>
      <c r="N22" s="21">
        <v>939.74367299999994</v>
      </c>
      <c r="O22" s="21">
        <v>1199.0856040000001</v>
      </c>
      <c r="P22" s="21">
        <v>1190.551205</v>
      </c>
      <c r="Q22" s="21">
        <v>1158.9924490000001</v>
      </c>
      <c r="R22" s="21">
        <v>1938.3452</v>
      </c>
      <c r="S22" s="21">
        <v>1935.4905799999999</v>
      </c>
      <c r="T22" s="21">
        <v>1677.5870130000001</v>
      </c>
      <c r="U22" s="22">
        <v>1825.7908460000001</v>
      </c>
      <c r="V22" s="22">
        <v>2042.279634</v>
      </c>
      <c r="W22" s="22">
        <v>2056.5876359999993</v>
      </c>
      <c r="X22" s="22">
        <v>2096.3543170000016</v>
      </c>
      <c r="Y22" s="22">
        <v>2203.8018619999984</v>
      </c>
      <c r="Z22" s="22">
        <v>2325.3782099999994</v>
      </c>
      <c r="AA22" s="22">
        <v>2419.8649929999988</v>
      </c>
      <c r="AB22" s="22">
        <v>1724.7050180000006</v>
      </c>
      <c r="AC22" s="22">
        <f t="shared" si="0"/>
        <v>29105.254395999997</v>
      </c>
      <c r="AD22" s="88"/>
      <c r="AE22" s="88"/>
      <c r="AF22" s="88"/>
      <c r="AG22" s="88"/>
      <c r="AH22" s="88"/>
      <c r="AI22" s="88"/>
    </row>
    <row r="23" spans="1:35" ht="12.75" customHeight="1" x14ac:dyDescent="0.2">
      <c r="B23" s="42" t="s">
        <v>19</v>
      </c>
      <c r="C23" s="21">
        <f>SUM(C9,C18:C22)</f>
        <v>5089.7615969999988</v>
      </c>
      <c r="D23" s="21">
        <f t="shared" ref="D23:H23" si="3">SUM(D9,D18:D22)</f>
        <v>3978.4623349999993</v>
      </c>
      <c r="E23" s="21">
        <f t="shared" si="3"/>
        <v>4608.3253269999968</v>
      </c>
      <c r="F23" s="21">
        <f t="shared" si="3"/>
        <v>4154.8733540000003</v>
      </c>
      <c r="G23" s="21">
        <f t="shared" si="3"/>
        <v>3847.1514199999988</v>
      </c>
      <c r="H23" s="21">
        <f t="shared" si="3"/>
        <v>4953.0109080000002</v>
      </c>
      <c r="I23" s="21">
        <f t="shared" ref="I23:AB23" si="4">SUM(I9,I18:I22)</f>
        <v>4755.5612110000002</v>
      </c>
      <c r="J23" s="21">
        <f t="shared" si="4"/>
        <v>6068.9430480000001</v>
      </c>
      <c r="K23" s="21">
        <f>SUM(K9,K18:K22)</f>
        <v>6822.0814689999988</v>
      </c>
      <c r="L23" s="21">
        <f t="shared" si="4"/>
        <v>9292.5215719999978</v>
      </c>
      <c r="M23" s="21">
        <f t="shared" si="4"/>
        <v>10991.12018</v>
      </c>
      <c r="N23" s="21">
        <f t="shared" si="4"/>
        <v>12740.594961000003</v>
      </c>
      <c r="O23" s="21">
        <f t="shared" si="4"/>
        <v>14308.215568</v>
      </c>
      <c r="P23" s="21">
        <f t="shared" si="4"/>
        <v>15171.42916</v>
      </c>
      <c r="Q23" s="21">
        <f t="shared" si="4"/>
        <v>13491.300859999999</v>
      </c>
      <c r="R23" s="21">
        <f t="shared" si="4"/>
        <v>17816.006092</v>
      </c>
      <c r="S23" s="21">
        <f t="shared" si="4"/>
        <v>22966.923755000003</v>
      </c>
      <c r="T23" s="21">
        <f t="shared" si="4"/>
        <v>22648.175616</v>
      </c>
      <c r="U23" s="21">
        <f t="shared" si="4"/>
        <v>26248.355932999999</v>
      </c>
      <c r="V23" s="21">
        <f t="shared" si="4"/>
        <v>28430.465687</v>
      </c>
      <c r="W23" s="21">
        <f t="shared" si="4"/>
        <v>29058.763811999994</v>
      </c>
      <c r="X23" s="21">
        <f t="shared" si="4"/>
        <v>27835.356962999998</v>
      </c>
      <c r="Y23" s="21">
        <f t="shared" si="4"/>
        <v>28214.987180999997</v>
      </c>
      <c r="Z23" s="21">
        <f t="shared" si="4"/>
        <v>31157.304451999997</v>
      </c>
      <c r="AA23" s="21">
        <f t="shared" si="4"/>
        <v>29481.243212999987</v>
      </c>
      <c r="AB23" s="21">
        <f t="shared" si="4"/>
        <v>25321.790478000003</v>
      </c>
      <c r="AC23" s="22">
        <f t="shared" si="0"/>
        <v>409452.72615200008</v>
      </c>
      <c r="AD23" s="88"/>
      <c r="AE23" s="88"/>
      <c r="AF23" s="88"/>
      <c r="AG23" s="88"/>
      <c r="AH23" s="88"/>
      <c r="AI23" s="88"/>
    </row>
    <row r="24" spans="1:35" ht="12.75" customHeight="1" x14ac:dyDescent="0.2">
      <c r="B24" s="42" t="s">
        <v>20</v>
      </c>
      <c r="C24" s="21">
        <f>C25-C23</f>
        <v>3537.497166000001</v>
      </c>
      <c r="D24" s="21">
        <f t="shared" ref="D24:H24" si="5">D25-D23</f>
        <v>2841.3734899999945</v>
      </c>
      <c r="E24" s="21">
        <f t="shared" si="5"/>
        <v>3210.1976920000006</v>
      </c>
      <c r="F24" s="21">
        <f t="shared" si="5"/>
        <v>3116.2148590000043</v>
      </c>
      <c r="G24" s="21">
        <f t="shared" si="5"/>
        <v>3377.303886000002</v>
      </c>
      <c r="H24" s="21">
        <f t="shared" si="5"/>
        <v>4618.5429170000007</v>
      </c>
      <c r="I24" s="21">
        <f t="shared" ref="I24:AB24" si="6">I25-I23</f>
        <v>5149.6556349999992</v>
      </c>
      <c r="J24" s="21">
        <f t="shared" si="6"/>
        <v>6464.9848740000007</v>
      </c>
      <c r="K24" s="21">
        <f>K25-K23</f>
        <v>7915.0030399999941</v>
      </c>
      <c r="L24" s="21">
        <f t="shared" si="6"/>
        <v>11134.476935000002</v>
      </c>
      <c r="M24" s="21">
        <f t="shared" si="6"/>
        <v>13299.700688999999</v>
      </c>
      <c r="N24" s="21">
        <f t="shared" si="6"/>
        <v>15383.252324999998</v>
      </c>
      <c r="O24" s="21">
        <f t="shared" si="6"/>
        <v>17737.817632000002</v>
      </c>
      <c r="P24" s="21">
        <f t="shared" si="6"/>
        <v>21879.765431</v>
      </c>
      <c r="Q24" s="21">
        <f t="shared" si="6"/>
        <v>19637.363228999999</v>
      </c>
      <c r="R24" s="21">
        <f t="shared" si="6"/>
        <v>23277.033393000002</v>
      </c>
      <c r="S24" s="21">
        <f t="shared" si="6"/>
        <v>32869.056095999993</v>
      </c>
      <c r="T24" s="21">
        <f t="shared" si="6"/>
        <v>33411.694019000002</v>
      </c>
      <c r="U24" s="21">
        <f t="shared" si="6"/>
        <v>37433.044309999997</v>
      </c>
      <c r="V24" s="21">
        <f t="shared" si="6"/>
        <v>38626.636565000008</v>
      </c>
      <c r="W24" s="21">
        <f t="shared" si="6"/>
        <v>38563.601457000012</v>
      </c>
      <c r="X24" s="21">
        <f t="shared" si="6"/>
        <v>37766.832699999984</v>
      </c>
      <c r="Y24" s="21">
        <f t="shared" si="6"/>
        <v>39662.819630999984</v>
      </c>
      <c r="Z24" s="21">
        <f t="shared" si="6"/>
        <v>41885.995603000003</v>
      </c>
      <c r="AA24" s="21">
        <f t="shared" si="6"/>
        <v>45268.304739000021</v>
      </c>
      <c r="AB24" s="21">
        <f t="shared" si="6"/>
        <v>39552.850057999967</v>
      </c>
      <c r="AC24" s="22">
        <f t="shared" si="0"/>
        <v>547621.01837099995</v>
      </c>
      <c r="AD24" s="88"/>
      <c r="AE24" s="88"/>
      <c r="AF24" s="88"/>
      <c r="AG24" s="88"/>
      <c r="AH24" s="88"/>
      <c r="AI24" s="88"/>
    </row>
    <row r="25" spans="1:35" ht="12.75" customHeight="1" x14ac:dyDescent="0.2">
      <c r="B25" s="42" t="s">
        <v>11</v>
      </c>
      <c r="C25" s="21">
        <v>8627.2587629999998</v>
      </c>
      <c r="D25" s="21">
        <v>6819.8358249999937</v>
      </c>
      <c r="E25" s="21">
        <v>7818.5230189999975</v>
      </c>
      <c r="F25" s="21">
        <v>7271.0882130000045</v>
      </c>
      <c r="G25" s="21">
        <v>7224.4553060000007</v>
      </c>
      <c r="H25" s="21">
        <v>9571.5538250000009</v>
      </c>
      <c r="I25" s="21">
        <v>9905.2168459999994</v>
      </c>
      <c r="J25" s="21">
        <v>12533.927922000001</v>
      </c>
      <c r="K25" s="21">
        <v>14737.084508999993</v>
      </c>
      <c r="L25" s="21">
        <v>20426.998507</v>
      </c>
      <c r="M25" s="21">
        <v>24290.820868999999</v>
      </c>
      <c r="N25" s="21">
        <v>28123.847286</v>
      </c>
      <c r="O25" s="21">
        <v>32046.033200000002</v>
      </c>
      <c r="P25" s="22">
        <v>37051.194590999999</v>
      </c>
      <c r="Q25" s="22">
        <v>33128.664088999998</v>
      </c>
      <c r="R25" s="22">
        <v>41093.039485000001</v>
      </c>
      <c r="S25" s="22">
        <v>55835.979850999996</v>
      </c>
      <c r="T25" s="22">
        <v>56059.869635000003</v>
      </c>
      <c r="U25" s="22">
        <v>63681.400242999996</v>
      </c>
      <c r="V25" s="22">
        <v>67057.102252000012</v>
      </c>
      <c r="W25" s="22">
        <v>67622.365269000002</v>
      </c>
      <c r="X25" s="22">
        <v>65602.189662999983</v>
      </c>
      <c r="Y25" s="22">
        <v>67877.806811999981</v>
      </c>
      <c r="Z25" s="22">
        <v>73043.300055</v>
      </c>
      <c r="AA25" s="22">
        <v>74749.547952000008</v>
      </c>
      <c r="AB25" s="22">
        <v>64874.64053599997</v>
      </c>
      <c r="AC25" s="22">
        <f t="shared" si="0"/>
        <v>957073.74452299997</v>
      </c>
      <c r="AD25" s="88"/>
      <c r="AE25" s="88"/>
      <c r="AF25" s="88"/>
      <c r="AG25" s="88"/>
      <c r="AH25" s="88"/>
      <c r="AI25" s="88"/>
    </row>
    <row r="26" spans="1:35" ht="12.75" customHeight="1" x14ac:dyDescent="0.2">
      <c r="B26" s="42"/>
      <c r="C26" s="272"/>
      <c r="D26" s="272"/>
      <c r="E26" s="272"/>
      <c r="F26" s="272"/>
      <c r="G26" s="272"/>
      <c r="H26" s="272"/>
      <c r="I26" s="272"/>
      <c r="J26" s="272"/>
      <c r="K26" s="272"/>
      <c r="L26" s="272"/>
      <c r="M26" s="272"/>
      <c r="N26" s="272"/>
      <c r="O26" s="272"/>
      <c r="P26" s="272"/>
      <c r="Q26" s="272"/>
      <c r="R26" s="272"/>
      <c r="S26" s="272"/>
      <c r="T26" s="272"/>
      <c r="U26" s="272"/>
      <c r="V26" s="272"/>
      <c r="W26" s="272"/>
      <c r="X26" s="272"/>
      <c r="Y26" s="272"/>
      <c r="Z26" s="272"/>
      <c r="AA26" s="272"/>
      <c r="AB26" s="272"/>
      <c r="AC26" s="272"/>
      <c r="AD26" s="88"/>
      <c r="AE26" s="88"/>
      <c r="AF26" s="88"/>
      <c r="AG26" s="88"/>
      <c r="AH26" s="88"/>
      <c r="AI26" s="88"/>
    </row>
    <row r="27" spans="1:35" ht="12.75" customHeight="1" x14ac:dyDescent="0.2">
      <c r="B27" s="45"/>
      <c r="C27" s="269" t="s">
        <v>15</v>
      </c>
      <c r="D27" s="269"/>
      <c r="E27" s="269"/>
      <c r="F27" s="269"/>
      <c r="G27" s="269"/>
      <c r="H27" s="269"/>
      <c r="I27" s="269"/>
      <c r="J27" s="269"/>
      <c r="K27" s="269"/>
      <c r="L27" s="269"/>
      <c r="M27" s="269"/>
      <c r="N27" s="269"/>
      <c r="O27" s="269"/>
      <c r="P27" s="269"/>
      <c r="Q27" s="269"/>
      <c r="R27" s="269"/>
      <c r="S27" s="269"/>
      <c r="T27" s="269"/>
      <c r="U27" s="269"/>
      <c r="V27" s="269"/>
      <c r="W27" s="269"/>
      <c r="X27" s="269"/>
      <c r="Y27" s="269"/>
      <c r="Z27" s="269"/>
      <c r="AA27" s="269"/>
      <c r="AB27" s="269"/>
      <c r="AC27" s="269"/>
      <c r="AD27" s="88"/>
      <c r="AE27" s="88"/>
      <c r="AF27" s="88"/>
      <c r="AG27" s="88"/>
      <c r="AH27" s="88"/>
      <c r="AI27" s="88"/>
    </row>
    <row r="28" spans="1:35" ht="12.75" customHeight="1" x14ac:dyDescent="0.2">
      <c r="B28" s="42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88"/>
      <c r="AE28" s="88"/>
      <c r="AF28" s="88"/>
      <c r="AG28" s="88"/>
      <c r="AH28" s="88"/>
      <c r="AI28" s="88"/>
    </row>
    <row r="29" spans="1:35" ht="12.75" customHeight="1" x14ac:dyDescent="0.2">
      <c r="A29" s="88">
        <v>1</v>
      </c>
      <c r="B29" s="42" t="s">
        <v>29</v>
      </c>
      <c r="C29" s="53">
        <f>C9/C$25*100</f>
        <v>49.363863377607601</v>
      </c>
      <c r="D29" s="53">
        <f t="shared" ref="D29:I29" si="7">D9/D$25*100</f>
        <v>47.785421095529109</v>
      </c>
      <c r="E29" s="53">
        <f t="shared" si="7"/>
        <v>46.083554863803847</v>
      </c>
      <c r="F29" s="53">
        <f t="shared" si="7"/>
        <v>42.489066457430944</v>
      </c>
      <c r="G29" s="53">
        <f t="shared" si="7"/>
        <v>38.494290478762331</v>
      </c>
      <c r="H29" s="53">
        <f t="shared" si="7"/>
        <v>36.043340737312313</v>
      </c>
      <c r="I29" s="53">
        <f t="shared" si="7"/>
        <v>32.86074450065604</v>
      </c>
      <c r="J29" s="53">
        <f t="shared" ref="J29:AC42" si="8">J9/J$25*100</f>
        <v>31.529002421209228</v>
      </c>
      <c r="K29" s="53">
        <f t="shared" ref="K29:K45" si="9">K9/K$25*100</f>
        <v>28.240402994624642</v>
      </c>
      <c r="L29" s="53">
        <f t="shared" si="8"/>
        <v>25.418408545047438</v>
      </c>
      <c r="M29" s="53">
        <f t="shared" si="8"/>
        <v>22.891482124000014</v>
      </c>
      <c r="N29" s="53">
        <f t="shared" si="8"/>
        <v>22.356108810652856</v>
      </c>
      <c r="O29" s="53">
        <f t="shared" si="8"/>
        <v>19.694814430261527</v>
      </c>
      <c r="P29" s="53">
        <f t="shared" si="8"/>
        <v>15.131760681103271</v>
      </c>
      <c r="Q29" s="53">
        <f t="shared" si="8"/>
        <v>13.5848041439568</v>
      </c>
      <c r="R29" s="53">
        <f t="shared" si="8"/>
        <v>14.441361783827658</v>
      </c>
      <c r="S29" s="53">
        <f t="shared" si="8"/>
        <v>9.2395140315740427</v>
      </c>
      <c r="T29" s="53">
        <f t="shared" si="8"/>
        <v>8.8944187338726053</v>
      </c>
      <c r="U29" s="53">
        <f t="shared" si="8"/>
        <v>9.2177802680229934</v>
      </c>
      <c r="V29" s="53">
        <f t="shared" si="8"/>
        <v>7.815663100538595</v>
      </c>
      <c r="W29" s="53">
        <f t="shared" si="8"/>
        <v>6.8075558458916259</v>
      </c>
      <c r="X29" s="53">
        <f t="shared" si="8"/>
        <v>6.33073337084413</v>
      </c>
      <c r="Y29" s="53">
        <f t="shared" si="8"/>
        <v>5.4944293299421556</v>
      </c>
      <c r="Z29" s="53">
        <f t="shared" si="8"/>
        <v>5.3088989353987381</v>
      </c>
      <c r="AA29" s="53">
        <f t="shared" si="8"/>
        <v>3.9345659479955537</v>
      </c>
      <c r="AB29" s="53">
        <f t="shared" si="8"/>
        <v>2.9944742521108689</v>
      </c>
      <c r="AC29" s="53">
        <f t="shared" si="8"/>
        <v>11.880607691486773</v>
      </c>
      <c r="AD29" s="88"/>
      <c r="AE29" s="88"/>
      <c r="AF29" s="88"/>
      <c r="AG29" s="88"/>
      <c r="AH29" s="88"/>
      <c r="AI29" s="88"/>
    </row>
    <row r="30" spans="1:35" ht="12.75" customHeight="1" x14ac:dyDescent="0.2">
      <c r="B30" s="42" t="s">
        <v>999</v>
      </c>
      <c r="C30" s="53">
        <f t="shared" ref="C30:I30" si="10">C10/C$25*100</f>
        <v>4.5646561766400556E-2</v>
      </c>
      <c r="D30" s="53">
        <f t="shared" si="10"/>
        <v>7.2507933136352357E-2</v>
      </c>
      <c r="E30" s="53">
        <f t="shared" si="10"/>
        <v>0.20798797880983771</v>
      </c>
      <c r="F30" s="53">
        <f t="shared" si="10"/>
        <v>0.3453508094579899</v>
      </c>
      <c r="G30" s="53">
        <f t="shared" si="10"/>
        <v>0.53779943752620429</v>
      </c>
      <c r="H30" s="53">
        <f t="shared" si="10"/>
        <v>1.0650179883410942</v>
      </c>
      <c r="I30" s="53">
        <f t="shared" si="10"/>
        <v>1.5959401945232283</v>
      </c>
      <c r="J30" s="53">
        <f t="shared" ref="J30:W30" si="11">J10/J$25*100</f>
        <v>1.9209870481015185</v>
      </c>
      <c r="K30" s="53">
        <f t="shared" si="9"/>
        <v>2.4852410039199304</v>
      </c>
      <c r="L30" s="53">
        <f t="shared" si="11"/>
        <v>2.1880792709062695</v>
      </c>
      <c r="M30" s="53">
        <f t="shared" si="11"/>
        <v>1.3685282469158704</v>
      </c>
      <c r="N30" s="53">
        <f t="shared" si="11"/>
        <v>2.107208686540583</v>
      </c>
      <c r="O30" s="53">
        <f t="shared" si="11"/>
        <v>2.1250092757190302</v>
      </c>
      <c r="P30" s="53">
        <f t="shared" si="11"/>
        <v>2.1624910744298216</v>
      </c>
      <c r="Q30" s="53">
        <f t="shared" si="11"/>
        <v>2.060143388717615</v>
      </c>
      <c r="R30" s="53">
        <f t="shared" si="11"/>
        <v>2.3119439567053472</v>
      </c>
      <c r="S30" s="53">
        <f t="shared" si="11"/>
        <v>2.3891689060707124</v>
      </c>
      <c r="T30" s="53">
        <f t="shared" si="11"/>
        <v>2.4564456463527793</v>
      </c>
      <c r="U30" s="53">
        <f t="shared" si="11"/>
        <v>2.1360835390071777</v>
      </c>
      <c r="V30" s="53">
        <f t="shared" si="11"/>
        <v>2.2829050295777469</v>
      </c>
      <c r="W30" s="53">
        <f t="shared" si="11"/>
        <v>2.2329901475543723</v>
      </c>
      <c r="X30" s="53">
        <f t="shared" si="8"/>
        <v>2.1600329215828178</v>
      </c>
      <c r="Y30" s="53">
        <f t="shared" si="8"/>
        <v>2.1042642994580221</v>
      </c>
      <c r="Z30" s="53">
        <f t="shared" si="8"/>
        <v>2.1965607068572921</v>
      </c>
      <c r="AA30" s="53">
        <f t="shared" ref="AA30:AC30" si="12">AA10/AA$25*100</f>
        <v>1.9063214508200563</v>
      </c>
      <c r="AB30" s="53">
        <f t="shared" si="12"/>
        <v>1.8587904411290528</v>
      </c>
      <c r="AC30" s="53">
        <f t="shared" si="12"/>
        <v>2.0516505018938096</v>
      </c>
      <c r="AD30" s="88"/>
      <c r="AE30" s="88"/>
      <c r="AF30" s="88"/>
      <c r="AG30" s="88"/>
      <c r="AH30" s="88"/>
      <c r="AI30" s="88"/>
    </row>
    <row r="31" spans="1:35" ht="12.75" customHeight="1" x14ac:dyDescent="0.2">
      <c r="B31" s="42" t="s">
        <v>991</v>
      </c>
      <c r="C31" s="53">
        <f t="shared" ref="C31:I31" si="13">C11/C$25*100</f>
        <v>0.12422506724804959</v>
      </c>
      <c r="D31" s="53">
        <f t="shared" si="13"/>
        <v>8.9502653093558981E-2</v>
      </c>
      <c r="E31" s="53">
        <f t="shared" si="13"/>
        <v>5.7942081758805428E-2</v>
      </c>
      <c r="F31" s="53">
        <f t="shared" si="13"/>
        <v>0.12471504586874685</v>
      </c>
      <c r="G31" s="53">
        <f t="shared" si="13"/>
        <v>0.14994342882851522</v>
      </c>
      <c r="H31" s="53">
        <f t="shared" si="13"/>
        <v>0.10400569418518626</v>
      </c>
      <c r="I31" s="53">
        <f t="shared" si="13"/>
        <v>0.10588259866552348</v>
      </c>
      <c r="J31" s="53">
        <f t="shared" si="8"/>
        <v>9.1973051638233286E-2</v>
      </c>
      <c r="K31" s="53">
        <f t="shared" si="9"/>
        <v>6.8093102091337163E-2</v>
      </c>
      <c r="L31" s="53">
        <f t="shared" si="8"/>
        <v>0.10916003637224919</v>
      </c>
      <c r="M31" s="53">
        <f t="shared" si="8"/>
        <v>9.045936783487793E-2</v>
      </c>
      <c r="N31" s="53">
        <f t="shared" si="8"/>
        <v>9.5954012712313227E-2</v>
      </c>
      <c r="O31" s="53">
        <f t="shared" si="8"/>
        <v>6.9731357577199282E-2</v>
      </c>
      <c r="P31" s="53">
        <f t="shared" si="8"/>
        <v>8.4776532435015983E-2</v>
      </c>
      <c r="Q31" s="53">
        <f t="shared" si="8"/>
        <v>7.8682372853830423E-2</v>
      </c>
      <c r="R31" s="53">
        <f t="shared" si="8"/>
        <v>0.10833867379474522</v>
      </c>
      <c r="S31" s="53">
        <f t="shared" si="8"/>
        <v>0.10080112348738873</v>
      </c>
      <c r="T31" s="53">
        <f t="shared" si="8"/>
        <v>8.2577703625442964E-2</v>
      </c>
      <c r="U31" s="53">
        <f t="shared" si="8"/>
        <v>5.5901044675777334E-2</v>
      </c>
      <c r="V31" s="53">
        <f t="shared" si="8"/>
        <v>4.1798816320256393E-2</v>
      </c>
      <c r="W31" s="53">
        <f t="shared" si="8"/>
        <v>3.6151054318720829E-2</v>
      </c>
      <c r="X31" s="53">
        <f t="shared" si="8"/>
        <v>3.036139662763989E-2</v>
      </c>
      <c r="Y31" s="53">
        <f t="shared" si="8"/>
        <v>3.1424072169976357E-2</v>
      </c>
      <c r="Z31" s="53">
        <f t="shared" si="8"/>
        <v>3.539650998863951E-2</v>
      </c>
      <c r="AA31" s="53">
        <f t="shared" ref="AA31:AC31" si="14">AA11/AA$25*100</f>
        <v>3.8888851901374227E-2</v>
      </c>
      <c r="AB31" s="53">
        <f t="shared" si="14"/>
        <v>4.9071963616251733E-2</v>
      </c>
      <c r="AC31" s="53">
        <f t="shared" si="14"/>
        <v>6.2431463763306771E-2</v>
      </c>
      <c r="AD31" s="88"/>
      <c r="AE31" s="88"/>
      <c r="AF31" s="88"/>
      <c r="AG31" s="88"/>
      <c r="AH31" s="88"/>
      <c r="AI31" s="88"/>
    </row>
    <row r="32" spans="1:35" ht="12.75" customHeight="1" x14ac:dyDescent="0.2">
      <c r="B32" s="42" t="s">
        <v>992</v>
      </c>
      <c r="C32" s="53">
        <f t="shared" ref="C32:I32" si="15">C12/C$25*100</f>
        <v>0.30402642044874989</v>
      </c>
      <c r="D32" s="53">
        <f t="shared" si="15"/>
        <v>0.26463631182793196</v>
      </c>
      <c r="E32" s="53">
        <f t="shared" si="15"/>
        <v>0.25030464132985375</v>
      </c>
      <c r="F32" s="53">
        <f t="shared" si="15"/>
        <v>0.32840243854156059</v>
      </c>
      <c r="G32" s="53">
        <f t="shared" si="15"/>
        <v>0.39006745569587703</v>
      </c>
      <c r="H32" s="53">
        <f t="shared" si="15"/>
        <v>0.36097668812931732</v>
      </c>
      <c r="I32" s="53">
        <f t="shared" si="15"/>
        <v>0.48587812612537734</v>
      </c>
      <c r="J32" s="53">
        <f t="shared" si="8"/>
        <v>0.53432423911141746</v>
      </c>
      <c r="K32" s="53">
        <f t="shared" si="9"/>
        <v>0.43205347001379557</v>
      </c>
      <c r="L32" s="53">
        <f t="shared" si="8"/>
        <v>0.42098252942316133</v>
      </c>
      <c r="M32" s="53">
        <f t="shared" si="8"/>
        <v>0.27525869282305809</v>
      </c>
      <c r="N32" s="53">
        <f t="shared" si="8"/>
        <v>0.31126262744136279</v>
      </c>
      <c r="O32" s="53">
        <f t="shared" si="8"/>
        <v>0.35622265410372228</v>
      </c>
      <c r="P32" s="53">
        <f t="shared" si="8"/>
        <v>0.26819530678273346</v>
      </c>
      <c r="Q32" s="53">
        <f t="shared" si="8"/>
        <v>0.19797575846644944</v>
      </c>
      <c r="R32" s="53">
        <f t="shared" si="8"/>
        <v>0.22383003582291477</v>
      </c>
      <c r="S32" s="53">
        <f t="shared" si="8"/>
        <v>0.21322857468913514</v>
      </c>
      <c r="T32" s="53">
        <f t="shared" si="8"/>
        <v>0.22285151716086396</v>
      </c>
      <c r="U32" s="53">
        <f t="shared" si="8"/>
        <v>0.18593984514813774</v>
      </c>
      <c r="V32" s="53">
        <f t="shared" si="8"/>
        <v>0.16577619710175362</v>
      </c>
      <c r="W32" s="53">
        <f t="shared" si="8"/>
        <v>0.18318023557331242</v>
      </c>
      <c r="X32" s="53">
        <f t="shared" si="8"/>
        <v>0.17611934844480379</v>
      </c>
      <c r="Y32" s="53">
        <f t="shared" si="8"/>
        <v>0.16999535108668326</v>
      </c>
      <c r="Z32" s="53">
        <f t="shared" si="8"/>
        <v>0.16015262304950087</v>
      </c>
      <c r="AA32" s="53">
        <f t="shared" ref="AA32:AC32" si="16">AA12/AA$25*100</f>
        <v>0.14045270490119524</v>
      </c>
      <c r="AB32" s="53">
        <f t="shared" si="16"/>
        <v>0.1024801023184201</v>
      </c>
      <c r="AC32" s="53">
        <f t="shared" si="16"/>
        <v>0.21498095896732169</v>
      </c>
      <c r="AD32" s="88"/>
      <c r="AE32" s="88"/>
      <c r="AF32" s="88"/>
      <c r="AG32" s="88"/>
      <c r="AH32" s="88"/>
      <c r="AI32" s="88"/>
    </row>
    <row r="33" spans="1:35" ht="12.75" customHeight="1" x14ac:dyDescent="0.2">
      <c r="B33" s="42" t="s">
        <v>993</v>
      </c>
      <c r="C33" s="53">
        <f t="shared" ref="C33:I33" si="17">C13/C$25*100</f>
        <v>0.23687527592940474</v>
      </c>
      <c r="D33" s="53">
        <f t="shared" si="17"/>
        <v>0.26643395040964962</v>
      </c>
      <c r="E33" s="53">
        <f t="shared" si="17"/>
        <v>0.374765757276592</v>
      </c>
      <c r="F33" s="53">
        <f t="shared" si="17"/>
        <v>0.50104410691736967</v>
      </c>
      <c r="G33" s="53">
        <f t="shared" si="17"/>
        <v>0.57320008562594338</v>
      </c>
      <c r="H33" s="53">
        <f t="shared" si="17"/>
        <v>0.48666062847951441</v>
      </c>
      <c r="I33" s="53">
        <f t="shared" si="17"/>
        <v>0.61718288403435928</v>
      </c>
      <c r="J33" s="53">
        <f t="shared" si="8"/>
        <v>0.92968702010380044</v>
      </c>
      <c r="K33" s="53">
        <f t="shared" si="9"/>
        <v>0.82281299890725934</v>
      </c>
      <c r="L33" s="53">
        <f t="shared" si="8"/>
        <v>0.83784642634281647</v>
      </c>
      <c r="M33" s="53">
        <f t="shared" si="8"/>
        <v>0.6323989700819197</v>
      </c>
      <c r="N33" s="53">
        <f t="shared" si="8"/>
        <v>0.63130002874244728</v>
      </c>
      <c r="O33" s="53">
        <f t="shared" si="8"/>
        <v>0.5903562129493144</v>
      </c>
      <c r="P33" s="53">
        <f t="shared" si="8"/>
        <v>0.51264337114285086</v>
      </c>
      <c r="Q33" s="53">
        <f t="shared" si="8"/>
        <v>0.40869495865049527</v>
      </c>
      <c r="R33" s="53">
        <f t="shared" si="8"/>
        <v>0.44028273466128587</v>
      </c>
      <c r="S33" s="53">
        <f t="shared" si="8"/>
        <v>0.45909599094356912</v>
      </c>
      <c r="T33" s="53">
        <f t="shared" si="8"/>
        <v>0.48440440865823642</v>
      </c>
      <c r="U33" s="53">
        <f t="shared" si="8"/>
        <v>0.43578028740111541</v>
      </c>
      <c r="V33" s="53">
        <f t="shared" si="8"/>
        <v>0.48528192998422376</v>
      </c>
      <c r="W33" s="53">
        <f t="shared" si="8"/>
        <v>0.48974566873339048</v>
      </c>
      <c r="X33" s="53">
        <f t="shared" si="8"/>
        <v>0.43838826947296811</v>
      </c>
      <c r="Y33" s="53">
        <f t="shared" si="8"/>
        <v>0.43348651174743291</v>
      </c>
      <c r="Z33" s="53">
        <f t="shared" si="8"/>
        <v>0.46100352359004582</v>
      </c>
      <c r="AA33" s="53">
        <f t="shared" ref="AA33:AC33" si="18">AA13/AA$25*100</f>
        <v>0.38479297451363925</v>
      </c>
      <c r="AB33" s="53">
        <f t="shared" si="18"/>
        <v>0.33220947078759488</v>
      </c>
      <c r="AC33" s="53">
        <f t="shared" si="18"/>
        <v>0.47778150024155325</v>
      </c>
      <c r="AD33" s="88"/>
      <c r="AE33" s="88"/>
      <c r="AF33" s="88"/>
      <c r="AG33" s="88"/>
      <c r="AH33" s="88"/>
      <c r="AI33" s="88"/>
    </row>
    <row r="34" spans="1:35" ht="12.75" customHeight="1" x14ac:dyDescent="0.2">
      <c r="B34" s="42" t="s">
        <v>994</v>
      </c>
      <c r="C34" s="53">
        <f t="shared" ref="C34:I34" si="19">C14/C$25*100</f>
        <v>0.2082049292068974</v>
      </c>
      <c r="D34" s="53">
        <f t="shared" si="19"/>
        <v>0.24591958560820659</v>
      </c>
      <c r="E34" s="53">
        <f t="shared" si="19"/>
        <v>0.31467796334692877</v>
      </c>
      <c r="F34" s="53">
        <f t="shared" si="19"/>
        <v>0.51856050835124112</v>
      </c>
      <c r="G34" s="53">
        <f t="shared" si="19"/>
        <v>0.54771982556438259</v>
      </c>
      <c r="H34" s="53">
        <f t="shared" si="19"/>
        <v>0.4137297321211062</v>
      </c>
      <c r="I34" s="53">
        <f t="shared" si="19"/>
        <v>0.37916146192363737</v>
      </c>
      <c r="J34" s="53">
        <f t="shared" si="8"/>
        <v>0.23736930023172345</v>
      </c>
      <c r="K34" s="53">
        <f t="shared" si="9"/>
        <v>0.20071833056216354</v>
      </c>
      <c r="L34" s="53">
        <f t="shared" si="8"/>
        <v>0.20001240508241641</v>
      </c>
      <c r="M34" s="53">
        <f t="shared" si="8"/>
        <v>0.14080859673067148</v>
      </c>
      <c r="N34" s="53">
        <f t="shared" si="8"/>
        <v>0.10610554344339218</v>
      </c>
      <c r="O34" s="53">
        <f t="shared" si="8"/>
        <v>0.13561956554423091</v>
      </c>
      <c r="P34" s="53">
        <f t="shared" si="8"/>
        <v>9.6088888342207454E-2</v>
      </c>
      <c r="Q34" s="53">
        <f t="shared" si="8"/>
        <v>8.1611419426288481E-2</v>
      </c>
      <c r="R34" s="53">
        <f t="shared" si="8"/>
        <v>9.7722160500340507E-2</v>
      </c>
      <c r="S34" s="53">
        <f t="shared" si="8"/>
        <v>9.0085919749645346E-2</v>
      </c>
      <c r="T34" s="53">
        <f t="shared" si="8"/>
        <v>0.1195863626449548</v>
      </c>
      <c r="U34" s="53">
        <f t="shared" si="8"/>
        <v>8.7950209615807753E-2</v>
      </c>
      <c r="V34" s="53">
        <f t="shared" si="8"/>
        <v>6.3999349149806137E-2</v>
      </c>
      <c r="W34" s="53">
        <f t="shared" si="8"/>
        <v>8.7090795723760564E-2</v>
      </c>
      <c r="X34" s="53">
        <f t="shared" si="8"/>
        <v>8.5416465956172347E-2</v>
      </c>
      <c r="Y34" s="53">
        <f t="shared" si="8"/>
        <v>7.8501055798078451E-2</v>
      </c>
      <c r="Z34" s="53">
        <f t="shared" si="8"/>
        <v>7.5342740482099671E-2</v>
      </c>
      <c r="AA34" s="53">
        <f t="shared" ref="AA34:AC34" si="20">AA14/AA$25*100</f>
        <v>7.3434422687410128E-2</v>
      </c>
      <c r="AB34" s="53">
        <f t="shared" si="20"/>
        <v>4.4279630318813643E-2</v>
      </c>
      <c r="AC34" s="53">
        <f t="shared" si="20"/>
        <v>0.10943630415041958</v>
      </c>
      <c r="AD34" s="88"/>
      <c r="AE34" s="88"/>
      <c r="AF34" s="88"/>
      <c r="AG34" s="88"/>
      <c r="AH34" s="88"/>
      <c r="AI34" s="88"/>
    </row>
    <row r="35" spans="1:35" ht="12.75" customHeight="1" x14ac:dyDescent="0.2">
      <c r="B35" s="42" t="s">
        <v>995</v>
      </c>
      <c r="C35" s="53">
        <f t="shared" ref="C35:I35" si="21">C15/C$25*100</f>
        <v>3.9897678910039668E-2</v>
      </c>
      <c r="D35" s="53">
        <f t="shared" si="21"/>
        <v>8.2230938455179092E-2</v>
      </c>
      <c r="E35" s="53">
        <f t="shared" si="21"/>
        <v>0.13938740058085641</v>
      </c>
      <c r="F35" s="53">
        <f t="shared" si="21"/>
        <v>0.1861366222431772</v>
      </c>
      <c r="G35" s="53">
        <f t="shared" si="21"/>
        <v>0.15787418589921304</v>
      </c>
      <c r="H35" s="53">
        <f t="shared" si="21"/>
        <v>0.32947332874659985</v>
      </c>
      <c r="I35" s="53">
        <f t="shared" si="21"/>
        <v>0.24614026506492498</v>
      </c>
      <c r="J35" s="53">
        <f t="shared" si="8"/>
        <v>0.28823951457856484</v>
      </c>
      <c r="K35" s="53">
        <f t="shared" si="9"/>
        <v>0.3073331158027901</v>
      </c>
      <c r="L35" s="53">
        <f t="shared" si="8"/>
        <v>0.33140470919798454</v>
      </c>
      <c r="M35" s="53">
        <f t="shared" si="8"/>
        <v>0.28632543698332108</v>
      </c>
      <c r="N35" s="53">
        <f t="shared" si="8"/>
        <v>0.31360974941684228</v>
      </c>
      <c r="O35" s="53">
        <f t="shared" si="8"/>
        <v>0.3249575613620721</v>
      </c>
      <c r="P35" s="53">
        <f t="shared" si="8"/>
        <v>0.29582368992395219</v>
      </c>
      <c r="Q35" s="53">
        <f t="shared" si="8"/>
        <v>0.33532263390266159</v>
      </c>
      <c r="R35" s="53">
        <f t="shared" si="8"/>
        <v>0.37581387732677229</v>
      </c>
      <c r="S35" s="53">
        <f t="shared" si="8"/>
        <v>0.41564526246214617</v>
      </c>
      <c r="T35" s="53">
        <f t="shared" si="8"/>
        <v>0.40923489029444304</v>
      </c>
      <c r="U35" s="53">
        <f t="shared" si="8"/>
        <v>0.35098981201276164</v>
      </c>
      <c r="V35" s="53">
        <f t="shared" si="8"/>
        <v>0.36135684343976077</v>
      </c>
      <c r="W35" s="53">
        <f t="shared" si="8"/>
        <v>0.34860631843066858</v>
      </c>
      <c r="X35" s="53">
        <f t="shared" si="8"/>
        <v>0.28617022993347285</v>
      </c>
      <c r="Y35" s="53">
        <f t="shared" si="8"/>
        <v>0.30221637621287145</v>
      </c>
      <c r="Z35" s="53">
        <f t="shared" si="8"/>
        <v>0.23189204878812897</v>
      </c>
      <c r="AA35" s="53">
        <f t="shared" ref="AA35:AC35" si="22">AA15/AA$25*100</f>
        <v>0.22872002665459001</v>
      </c>
      <c r="AB35" s="53">
        <f t="shared" si="22"/>
        <v>0.21192696231388955</v>
      </c>
      <c r="AC35" s="53">
        <f t="shared" si="22"/>
        <v>0.30517015838269201</v>
      </c>
      <c r="AD35" s="88"/>
      <c r="AE35" s="88"/>
      <c r="AF35" s="88"/>
      <c r="AG35" s="88"/>
      <c r="AH35" s="88"/>
      <c r="AI35" s="88"/>
    </row>
    <row r="36" spans="1:35" ht="12.75" customHeight="1" x14ac:dyDescent="0.2">
      <c r="B36" s="42" t="s">
        <v>1002</v>
      </c>
      <c r="C36" s="53">
        <f t="shared" ref="C36:I36" si="23">C16/C$25*100</f>
        <v>0.53573561741560571</v>
      </c>
      <c r="D36" s="53">
        <f t="shared" si="23"/>
        <v>0.53268833637941782</v>
      </c>
      <c r="E36" s="53">
        <f t="shared" si="23"/>
        <v>0.56849770592201954</v>
      </c>
      <c r="F36" s="53">
        <f t="shared" si="23"/>
        <v>0.53577546934926701</v>
      </c>
      <c r="G36" s="53">
        <f t="shared" si="23"/>
        <v>0.4384645853327116</v>
      </c>
      <c r="H36" s="53">
        <f t="shared" si="23"/>
        <v>0.58917694066250526</v>
      </c>
      <c r="I36" s="53">
        <f t="shared" si="23"/>
        <v>0.54453017877928855</v>
      </c>
      <c r="J36" s="53">
        <f t="shared" si="8"/>
        <v>0.49219701424735862</v>
      </c>
      <c r="K36" s="53">
        <f t="shared" si="9"/>
        <v>0.43933056745695043</v>
      </c>
      <c r="L36" s="53">
        <f t="shared" si="8"/>
        <v>0.51062701631987739</v>
      </c>
      <c r="M36" s="53">
        <f t="shared" si="8"/>
        <v>0.47684477451242446</v>
      </c>
      <c r="N36" s="53">
        <f t="shared" si="8"/>
        <v>0.4571174018001315</v>
      </c>
      <c r="O36" s="53">
        <f t="shared" si="8"/>
        <v>0.70549581156896513</v>
      </c>
      <c r="P36" s="53">
        <f t="shared" si="8"/>
        <v>0.55774762806216593</v>
      </c>
      <c r="Q36" s="53">
        <f t="shared" si="8"/>
        <v>0.30182754647568488</v>
      </c>
      <c r="R36" s="53">
        <f t="shared" si="8"/>
        <v>0.39089772383139154</v>
      </c>
      <c r="S36" s="53">
        <f t="shared" si="8"/>
        <v>0.38492226083169706</v>
      </c>
      <c r="T36" s="53">
        <f t="shared" si="8"/>
        <v>0.27272704698646949</v>
      </c>
      <c r="U36" s="53">
        <f t="shared" si="8"/>
        <v>0.24363499453210349</v>
      </c>
      <c r="V36" s="53">
        <f t="shared" si="8"/>
        <v>0.21634091412841083</v>
      </c>
      <c r="W36" s="53">
        <f t="shared" si="8"/>
        <v>0.18822423098286614</v>
      </c>
      <c r="X36" s="53">
        <f t="shared" si="8"/>
        <v>0.13364915630163821</v>
      </c>
      <c r="Y36" s="53">
        <f t="shared" si="8"/>
        <v>0.13380714148817072</v>
      </c>
      <c r="Z36" s="53">
        <f t="shared" si="8"/>
        <v>0.12684667851840531</v>
      </c>
      <c r="AA36" s="53">
        <f t="shared" ref="AA36:AC36" si="24">AA16/AA$25*100</f>
        <v>0.12299255248879419</v>
      </c>
      <c r="AB36" s="53">
        <f t="shared" si="24"/>
        <v>8.011041844796081E-2</v>
      </c>
      <c r="AC36" s="53">
        <f t="shared" si="24"/>
        <v>0.28073395162868048</v>
      </c>
      <c r="AD36" s="88"/>
      <c r="AE36" s="88"/>
      <c r="AF36" s="88"/>
      <c r="AG36" s="88"/>
      <c r="AH36" s="88"/>
      <c r="AI36" s="88"/>
    </row>
    <row r="37" spans="1:35" ht="12.75" customHeight="1" x14ac:dyDescent="0.2">
      <c r="B37" s="42" t="s">
        <v>1000</v>
      </c>
      <c r="C37" s="53">
        <f t="shared" ref="C37:I37" si="25">C17/C$25*100</f>
        <v>1.4489649891587468</v>
      </c>
      <c r="D37" s="53">
        <f t="shared" si="25"/>
        <v>1.4814117757739442</v>
      </c>
      <c r="E37" s="53">
        <f t="shared" si="25"/>
        <v>1.705575550215056</v>
      </c>
      <c r="F37" s="53">
        <f t="shared" si="25"/>
        <v>2.1946341912713625</v>
      </c>
      <c r="G37" s="53">
        <f t="shared" si="25"/>
        <v>2.2572695669466425</v>
      </c>
      <c r="H37" s="53">
        <f t="shared" si="25"/>
        <v>2.2840230123242291</v>
      </c>
      <c r="I37" s="53">
        <f t="shared" si="25"/>
        <v>2.3787755145931109</v>
      </c>
      <c r="J37" s="53">
        <f t="shared" si="8"/>
        <v>2.5737901399110985</v>
      </c>
      <c r="K37" s="53">
        <f t="shared" si="9"/>
        <v>2.2703415848342963</v>
      </c>
      <c r="L37" s="53">
        <f t="shared" si="8"/>
        <v>2.4100331227385055</v>
      </c>
      <c r="M37" s="53">
        <f t="shared" si="8"/>
        <v>1.9020958389662728</v>
      </c>
      <c r="N37" s="53">
        <f t="shared" si="8"/>
        <v>1.9153493635564889</v>
      </c>
      <c r="O37" s="53">
        <f t="shared" si="8"/>
        <v>2.1823831631055035</v>
      </c>
      <c r="P37" s="53">
        <f t="shared" si="8"/>
        <v>1.815275416688926</v>
      </c>
      <c r="Q37" s="53">
        <f t="shared" si="8"/>
        <v>1.4041146897754102</v>
      </c>
      <c r="R37" s="53">
        <f t="shared" si="8"/>
        <v>1.6368852059374501</v>
      </c>
      <c r="S37" s="53">
        <f t="shared" si="8"/>
        <v>1.6637791321635818</v>
      </c>
      <c r="T37" s="53">
        <f t="shared" si="8"/>
        <v>1.5913819293704108</v>
      </c>
      <c r="U37" s="53">
        <f t="shared" si="8"/>
        <v>1.3601961933857032</v>
      </c>
      <c r="V37" s="53">
        <f t="shared" si="8"/>
        <v>1.3345540501242115</v>
      </c>
      <c r="W37" s="53">
        <f t="shared" si="8"/>
        <v>1.3329983037627189</v>
      </c>
      <c r="X37" s="53">
        <f t="shared" si="8"/>
        <v>1.1501048667366953</v>
      </c>
      <c r="Y37" s="53">
        <f t="shared" si="8"/>
        <v>1.149430508503213</v>
      </c>
      <c r="Z37" s="53">
        <f t="shared" si="8"/>
        <v>1.0906341244168201</v>
      </c>
      <c r="AA37" s="53">
        <f t="shared" ref="AA37:AC37" si="26">AA17/AA$25*100</f>
        <v>0.98928153314700296</v>
      </c>
      <c r="AB37" s="53">
        <f t="shared" si="26"/>
        <v>0.82007854780293055</v>
      </c>
      <c r="AC37" s="53">
        <f t="shared" si="26"/>
        <v>1.4505343371339743</v>
      </c>
      <c r="AD37" s="88"/>
      <c r="AE37" s="88"/>
      <c r="AF37" s="88"/>
      <c r="AG37" s="88"/>
      <c r="AH37" s="88"/>
      <c r="AI37" s="88"/>
    </row>
    <row r="38" spans="1:35" ht="12.75" customHeight="1" x14ac:dyDescent="0.2">
      <c r="B38" s="42" t="s">
        <v>1001</v>
      </c>
      <c r="C38" s="53">
        <f t="shared" ref="C38:I38" si="27">C18/C$25*100</f>
        <v>3.6285276308455612</v>
      </c>
      <c r="D38" s="53">
        <f t="shared" si="27"/>
        <v>3.560128194141686</v>
      </c>
      <c r="E38" s="53">
        <f t="shared" si="27"/>
        <v>4.0201832908359441</v>
      </c>
      <c r="F38" s="53">
        <f t="shared" si="27"/>
        <v>5.1409589328276244</v>
      </c>
      <c r="G38" s="53">
        <f t="shared" si="27"/>
        <v>5.1578011658613452</v>
      </c>
      <c r="H38" s="53">
        <f t="shared" si="27"/>
        <v>5.7409422863481625</v>
      </c>
      <c r="I38" s="53">
        <f t="shared" si="27"/>
        <v>6.3528779509164925</v>
      </c>
      <c r="J38" s="53">
        <f t="shared" si="8"/>
        <v>6.9007521615138261</v>
      </c>
      <c r="K38" s="53">
        <f t="shared" si="9"/>
        <v>7.5420636783429948</v>
      </c>
      <c r="L38" s="53">
        <f t="shared" si="8"/>
        <v>8.2583051661844422</v>
      </c>
      <c r="M38" s="53">
        <f t="shared" si="8"/>
        <v>6.7243476982885655</v>
      </c>
      <c r="N38" s="53">
        <f t="shared" si="8"/>
        <v>8.0999915901762094</v>
      </c>
      <c r="O38" s="53">
        <f t="shared" si="8"/>
        <v>9.1931631088742662</v>
      </c>
      <c r="P38" s="53">
        <f t="shared" si="8"/>
        <v>9.9534111887874381</v>
      </c>
      <c r="Q38" s="53">
        <f t="shared" si="8"/>
        <v>9.1326923472431734</v>
      </c>
      <c r="R38" s="53">
        <f t="shared" si="8"/>
        <v>11.393735412804059</v>
      </c>
      <c r="S38" s="53">
        <f t="shared" si="8"/>
        <v>11.317790684185194</v>
      </c>
      <c r="T38" s="53">
        <f t="shared" si="8"/>
        <v>10.99165639898834</v>
      </c>
      <c r="U38" s="53">
        <f t="shared" si="8"/>
        <v>9.5982906228131828</v>
      </c>
      <c r="V38" s="53">
        <f t="shared" si="8"/>
        <v>9.7613113364211515</v>
      </c>
      <c r="W38" s="53">
        <f t="shared" si="8"/>
        <v>8.8477847664740192</v>
      </c>
      <c r="X38" s="53">
        <f t="shared" si="8"/>
        <v>8.3545425772444641</v>
      </c>
      <c r="Y38" s="53">
        <f t="shared" si="8"/>
        <v>8.5162925181283953</v>
      </c>
      <c r="Z38" s="53">
        <f t="shared" si="8"/>
        <v>8.5184270594494862</v>
      </c>
      <c r="AA38" s="53">
        <f t="shared" ref="AA38:AC38" si="28">AA18/AA$25*100</f>
        <v>7.8778161224217049</v>
      </c>
      <c r="AB38" s="53">
        <f t="shared" si="28"/>
        <v>7.298989930236857</v>
      </c>
      <c r="AC38" s="53">
        <f t="shared" si="28"/>
        <v>8.770625735933848</v>
      </c>
      <c r="AD38" s="88"/>
      <c r="AE38" s="88"/>
      <c r="AF38" s="88"/>
      <c r="AG38" s="88"/>
      <c r="AH38" s="88"/>
      <c r="AI38" s="88"/>
    </row>
    <row r="39" spans="1:35" ht="12.75" customHeight="1" x14ac:dyDescent="0.2">
      <c r="A39" s="88">
        <v>2</v>
      </c>
      <c r="B39" s="42" t="s">
        <v>27</v>
      </c>
      <c r="C39" s="53">
        <f t="shared" ref="C39:I39" si="29">C19/C$25*100</f>
        <v>0.37460006576598848</v>
      </c>
      <c r="D39" s="53">
        <f t="shared" si="29"/>
        <v>0.53398814772788228</v>
      </c>
      <c r="E39" s="53">
        <f t="shared" si="29"/>
        <v>1.2313124200830607</v>
      </c>
      <c r="F39" s="53">
        <f t="shared" si="29"/>
        <v>1.0801487989044143</v>
      </c>
      <c r="G39" s="53">
        <f t="shared" si="29"/>
        <v>0.84857499151646132</v>
      </c>
      <c r="H39" s="53">
        <f t="shared" si="29"/>
        <v>0.86376489660496669</v>
      </c>
      <c r="I39" s="53">
        <f t="shared" si="29"/>
        <v>0.69974694221853295</v>
      </c>
      <c r="J39" s="53">
        <f t="shared" si="8"/>
        <v>1.4813191615224608</v>
      </c>
      <c r="K39" s="53">
        <f t="shared" si="9"/>
        <v>2.0105897324470585</v>
      </c>
      <c r="L39" s="53">
        <f t="shared" si="8"/>
        <v>2.2431988764427437</v>
      </c>
      <c r="M39" s="53">
        <f t="shared" si="8"/>
        <v>2.8542052684798462</v>
      </c>
      <c r="N39" s="53">
        <f t="shared" si="8"/>
        <v>3.3709535731689653</v>
      </c>
      <c r="O39" s="53">
        <f t="shared" si="8"/>
        <v>4.3658265042301716</v>
      </c>
      <c r="P39" s="53">
        <f t="shared" si="8"/>
        <v>4.9074953751738803</v>
      </c>
      <c r="Q39" s="53">
        <f t="shared" si="8"/>
        <v>5.9746439055995948</v>
      </c>
      <c r="R39" s="53">
        <f t="shared" si="8"/>
        <v>4.8021497672867994</v>
      </c>
      <c r="S39" s="53">
        <f t="shared" si="8"/>
        <v>7.7389010034944539</v>
      </c>
      <c r="T39" s="53">
        <f t="shared" si="8"/>
        <v>7.8591908038424751</v>
      </c>
      <c r="U39" s="53">
        <f t="shared" si="8"/>
        <v>10.051329048317518</v>
      </c>
      <c r="V39" s="53">
        <f t="shared" si="8"/>
        <v>12.123409401809532</v>
      </c>
      <c r="W39" s="53">
        <f t="shared" si="8"/>
        <v>13.720210020889734</v>
      </c>
      <c r="X39" s="53">
        <f t="shared" si="8"/>
        <v>13.607766391424095</v>
      </c>
      <c r="Y39" s="53">
        <f t="shared" si="8"/>
        <v>13.253720991482529</v>
      </c>
      <c r="Z39" s="53">
        <f t="shared" si="8"/>
        <v>13.782970171691812</v>
      </c>
      <c r="AA39" s="53">
        <f t="shared" ref="AA39:AC39" si="30">AA19/AA$25*100</f>
        <v>13.980309100612272</v>
      </c>
      <c r="AB39" s="53">
        <f t="shared" si="30"/>
        <v>15.657065463605097</v>
      </c>
      <c r="AC39" s="53">
        <f t="shared" si="30"/>
        <v>9.5439102719847835</v>
      </c>
      <c r="AD39" s="88"/>
      <c r="AE39" s="88"/>
      <c r="AF39" s="88"/>
      <c r="AG39" s="88"/>
      <c r="AH39" s="88"/>
      <c r="AI39" s="88"/>
    </row>
    <row r="40" spans="1:35" ht="12.75" customHeight="1" x14ac:dyDescent="0.2">
      <c r="A40" s="88">
        <v>3</v>
      </c>
      <c r="B40" s="42" t="s">
        <v>28</v>
      </c>
      <c r="C40" s="53">
        <f t="shared" ref="C40:I40" si="31">C20/C$25*100</f>
        <v>2.4652779271227243</v>
      </c>
      <c r="D40" s="53">
        <f t="shared" si="31"/>
        <v>3.0503070944526764</v>
      </c>
      <c r="E40" s="53">
        <f t="shared" si="31"/>
        <v>3.9044006682357231</v>
      </c>
      <c r="F40" s="53">
        <f t="shared" si="31"/>
        <v>4.6220711144602857</v>
      </c>
      <c r="G40" s="53">
        <f t="shared" si="31"/>
        <v>4.7474796572573617</v>
      </c>
      <c r="H40" s="53">
        <f t="shared" si="31"/>
        <v>4.6974912560761775</v>
      </c>
      <c r="I40" s="53">
        <f t="shared" si="31"/>
        <v>3.9390495237624403</v>
      </c>
      <c r="J40" s="53">
        <f t="shared" si="8"/>
        <v>3.584901954089919</v>
      </c>
      <c r="K40" s="53">
        <f t="shared" si="9"/>
        <v>4.0257310843110394</v>
      </c>
      <c r="L40" s="53">
        <f t="shared" si="8"/>
        <v>3.9398107887667058</v>
      </c>
      <c r="M40" s="53">
        <f t="shared" si="8"/>
        <v>4.1693033449210599</v>
      </c>
      <c r="N40" s="53">
        <f t="shared" si="8"/>
        <v>4.2213147828852851</v>
      </c>
      <c r="O40" s="53">
        <f t="shared" si="8"/>
        <v>3.9101792636225561</v>
      </c>
      <c r="P40" s="53">
        <f t="shared" si="8"/>
        <v>4.3766072589570291</v>
      </c>
      <c r="Q40" s="53">
        <f t="shared" si="8"/>
        <v>4.4624820367896243</v>
      </c>
      <c r="R40" s="53">
        <f t="shared" si="8"/>
        <v>4.6074695951637263</v>
      </c>
      <c r="S40" s="53">
        <f t="shared" si="8"/>
        <v>5.0441374334537787</v>
      </c>
      <c r="T40" s="53">
        <f t="shared" si="8"/>
        <v>5.1171352014864526</v>
      </c>
      <c r="U40" s="53">
        <f t="shared" si="8"/>
        <v>5.2541574482225535</v>
      </c>
      <c r="V40" s="53">
        <f t="shared" si="8"/>
        <v>5.3185345969727296</v>
      </c>
      <c r="W40" s="53">
        <f t="shared" si="8"/>
        <v>5.9769154893090457</v>
      </c>
      <c r="X40" s="53">
        <f t="shared" si="8"/>
        <v>6.4777651962991927</v>
      </c>
      <c r="Y40" s="53">
        <f t="shared" si="8"/>
        <v>6.6189640473264726</v>
      </c>
      <c r="Z40" s="53">
        <f t="shared" si="8"/>
        <v>7.4050109262961046</v>
      </c>
      <c r="AA40" s="53">
        <f t="shared" ref="AA40:AC40" si="32">AA20/AA$25*100</f>
        <v>6.9976851436732268</v>
      </c>
      <c r="AB40" s="53">
        <f t="shared" si="32"/>
        <v>6.5570102691196857</v>
      </c>
      <c r="AC40" s="53">
        <f t="shared" si="32"/>
        <v>5.5182306413934636</v>
      </c>
      <c r="AD40" s="88"/>
      <c r="AE40" s="88"/>
      <c r="AF40" s="88"/>
      <c r="AG40" s="88"/>
      <c r="AH40" s="88"/>
      <c r="AI40" s="88"/>
    </row>
    <row r="41" spans="1:35" ht="12.75" customHeight="1" x14ac:dyDescent="0.2">
      <c r="A41" s="88">
        <v>4</v>
      </c>
      <c r="B41" s="42" t="s">
        <v>39</v>
      </c>
      <c r="C41" s="53">
        <f t="shared" ref="C41:I41" si="33">C21/C$25*100</f>
        <v>3.0189107821478243</v>
      </c>
      <c r="D41" s="53">
        <f t="shared" si="33"/>
        <v>3.2694220172081692</v>
      </c>
      <c r="E41" s="53">
        <f t="shared" si="33"/>
        <v>3.5298837303327253</v>
      </c>
      <c r="F41" s="53">
        <f t="shared" si="33"/>
        <v>3.5027752454527912</v>
      </c>
      <c r="G41" s="53">
        <f t="shared" si="33"/>
        <v>3.4790178270084828</v>
      </c>
      <c r="H41" s="53">
        <f t="shared" si="33"/>
        <v>3.5414520275134116</v>
      </c>
      <c r="I41" s="53">
        <f t="shared" si="33"/>
        <v>2.9535946718636836</v>
      </c>
      <c r="J41" s="53">
        <f t="shared" si="8"/>
        <v>2.8947696225630164</v>
      </c>
      <c r="K41" s="53">
        <f t="shared" si="9"/>
        <v>2.5239480629485773</v>
      </c>
      <c r="L41" s="53">
        <f t="shared" si="8"/>
        <v>2.610835634110618</v>
      </c>
      <c r="M41" s="53">
        <f t="shared" si="8"/>
        <v>4.8426975619470989</v>
      </c>
      <c r="N41" s="53">
        <f t="shared" si="8"/>
        <v>3.9119333596569152</v>
      </c>
      <c r="O41" s="53">
        <f t="shared" si="8"/>
        <v>3.743201311418475</v>
      </c>
      <c r="P41" s="53">
        <f t="shared" si="8"/>
        <v>3.3646720241047783</v>
      </c>
      <c r="Q41" s="53">
        <f t="shared" si="8"/>
        <v>4.0708702028458674</v>
      </c>
      <c r="R41" s="53">
        <f t="shared" si="8"/>
        <v>3.3936053829968955</v>
      </c>
      <c r="S41" s="53">
        <f t="shared" si="8"/>
        <v>4.3261099678843351</v>
      </c>
      <c r="T41" s="53">
        <f t="shared" si="8"/>
        <v>4.5450861419934867</v>
      </c>
      <c r="U41" s="53">
        <f t="shared" si="8"/>
        <v>4.229617357222093</v>
      </c>
      <c r="V41" s="53">
        <f t="shared" si="8"/>
        <v>4.3328954166273146</v>
      </c>
      <c r="W41" s="53">
        <f t="shared" si="8"/>
        <v>4.578370470604189</v>
      </c>
      <c r="X41" s="53">
        <f t="shared" si="8"/>
        <v>4.4641673609436561</v>
      </c>
      <c r="Y41" s="53">
        <f t="shared" si="8"/>
        <v>4.4371967693975884</v>
      </c>
      <c r="Z41" s="53">
        <f t="shared" si="8"/>
        <v>4.4570691830032487</v>
      </c>
      <c r="AA41" s="53">
        <f t="shared" ref="AA41:AC41" si="34">AA21/AA$25*100</f>
        <v>3.4123552889415847</v>
      </c>
      <c r="AB41" s="53">
        <f t="shared" si="34"/>
        <v>3.8658184034303904</v>
      </c>
      <c r="AC41" s="53">
        <f t="shared" si="34"/>
        <v>4.0272907785397631</v>
      </c>
      <c r="AD41" s="88"/>
      <c r="AE41" s="88"/>
      <c r="AF41" s="88"/>
      <c r="AG41" s="88"/>
      <c r="AH41" s="88"/>
      <c r="AI41" s="88"/>
    </row>
    <row r="42" spans="1:35" ht="12.75" customHeight="1" x14ac:dyDescent="0.2">
      <c r="A42" s="88">
        <v>5</v>
      </c>
      <c r="B42" s="42" t="s">
        <v>41</v>
      </c>
      <c r="C42" s="53">
        <f t="shared" ref="C42:I42" si="35">C22/C$25*100</f>
        <v>0.14509860366871669</v>
      </c>
      <c r="D42" s="53">
        <f t="shared" si="35"/>
        <v>0.13736261752312801</v>
      </c>
      <c r="E42" s="53">
        <f t="shared" si="35"/>
        <v>0.17178876326590251</v>
      </c>
      <c r="F42" s="53">
        <f t="shared" si="35"/>
        <v>0.30736628885951861</v>
      </c>
      <c r="G42" s="53">
        <f t="shared" si="35"/>
        <v>0.52462105992299157</v>
      </c>
      <c r="H42" s="53">
        <f t="shared" si="35"/>
        <v>0.86020678048059773</v>
      </c>
      <c r="I42" s="53">
        <f t="shared" si="35"/>
        <v>1.2046588162094236</v>
      </c>
      <c r="J42" s="53">
        <f t="shared" si="8"/>
        <v>2.0293755364073651</v>
      </c>
      <c r="K42" s="53">
        <f t="shared" si="9"/>
        <v>1.9491986819005644</v>
      </c>
      <c r="L42" s="53">
        <f t="shared" si="8"/>
        <v>3.0208114852925805</v>
      </c>
      <c r="M42" s="53">
        <f t="shared" si="8"/>
        <v>3.7660033307785867</v>
      </c>
      <c r="N42" s="53">
        <f t="shared" si="8"/>
        <v>3.3414477878629452</v>
      </c>
      <c r="O42" s="53">
        <f t="shared" si="8"/>
        <v>3.7417598506388616</v>
      </c>
      <c r="P42" s="53">
        <f t="shared" si="8"/>
        <v>3.2132599721607717</v>
      </c>
      <c r="Q42" s="53">
        <f t="shared" si="8"/>
        <v>3.4984581505803325</v>
      </c>
      <c r="R42" s="53">
        <f t="shared" si="8"/>
        <v>4.716967214624133</v>
      </c>
      <c r="S42" s="53">
        <f t="shared" ref="J42:AC45" si="36">S22/S$25*100</f>
        <v>3.4663859847448104</v>
      </c>
      <c r="T42" s="53">
        <f t="shared" si="36"/>
        <v>2.9924918197680355</v>
      </c>
      <c r="U42" s="53">
        <f t="shared" si="36"/>
        <v>2.8670708229294868</v>
      </c>
      <c r="V42" s="53">
        <f t="shared" si="36"/>
        <v>3.0455828919137167</v>
      </c>
      <c r="W42" s="53">
        <f t="shared" si="36"/>
        <v>3.0412832024123193</v>
      </c>
      <c r="X42" s="53">
        <f t="shared" si="36"/>
        <v>3.1955554041245025</v>
      </c>
      <c r="Y42" s="53">
        <f t="shared" si="36"/>
        <v>3.2467193115178739</v>
      </c>
      <c r="Z42" s="53">
        <f t="shared" si="36"/>
        <v>3.1835612687940453</v>
      </c>
      <c r="AA42" s="53">
        <f t="shared" si="36"/>
        <v>3.237297160049585</v>
      </c>
      <c r="AB42" s="53">
        <f t="shared" si="36"/>
        <v>2.6585195752151169</v>
      </c>
      <c r="AC42" s="53">
        <f t="shared" si="36"/>
        <v>3.041067061191391</v>
      </c>
      <c r="AD42" s="88"/>
      <c r="AE42" s="88"/>
      <c r="AF42" s="88"/>
      <c r="AG42" s="88"/>
      <c r="AH42" s="88"/>
      <c r="AI42" s="88"/>
    </row>
    <row r="43" spans="1:35" ht="12.75" customHeight="1" x14ac:dyDescent="0.2">
      <c r="B43" s="42" t="s">
        <v>19</v>
      </c>
      <c r="C43" s="53">
        <f t="shared" ref="C43:I43" si="37">C23/C$25*100</f>
        <v>58.996278387158405</v>
      </c>
      <c r="D43" s="53">
        <f t="shared" si="37"/>
        <v>58.336629166582654</v>
      </c>
      <c r="E43" s="53">
        <f t="shared" si="37"/>
        <v>58.941123736557209</v>
      </c>
      <c r="F43" s="53">
        <f t="shared" si="37"/>
        <v>57.142386837935589</v>
      </c>
      <c r="G43" s="53">
        <f t="shared" si="37"/>
        <v>53.25178518032898</v>
      </c>
      <c r="H43" s="53">
        <f t="shared" si="37"/>
        <v>51.747197984335628</v>
      </c>
      <c r="I43" s="53">
        <f t="shared" si="37"/>
        <v>48.010672405626607</v>
      </c>
      <c r="J43" s="53">
        <f t="shared" si="36"/>
        <v>48.420120857305818</v>
      </c>
      <c r="K43" s="53">
        <f t="shared" si="9"/>
        <v>46.291934234574875</v>
      </c>
      <c r="L43" s="53">
        <f t="shared" si="36"/>
        <v>45.491370495844514</v>
      </c>
      <c r="M43" s="53">
        <f t="shared" si="36"/>
        <v>45.248039328415175</v>
      </c>
      <c r="N43" s="53">
        <f t="shared" si="36"/>
        <v>45.301749904403181</v>
      </c>
      <c r="O43" s="53">
        <f t="shared" si="36"/>
        <v>44.648944469045851</v>
      </c>
      <c r="P43" s="53">
        <f t="shared" si="36"/>
        <v>40.947206500287173</v>
      </c>
      <c r="Q43" s="53">
        <f t="shared" si="36"/>
        <v>40.72395078701539</v>
      </c>
      <c r="R43" s="53">
        <f t="shared" si="36"/>
        <v>43.355289156703272</v>
      </c>
      <c r="S43" s="53">
        <f t="shared" si="36"/>
        <v>41.132839105336622</v>
      </c>
      <c r="T43" s="53">
        <f t="shared" si="36"/>
        <v>40.399979099951395</v>
      </c>
      <c r="U43" s="53">
        <f t="shared" si="36"/>
        <v>41.218245567527823</v>
      </c>
      <c r="V43" s="53">
        <f t="shared" si="36"/>
        <v>42.397396744283036</v>
      </c>
      <c r="W43" s="53">
        <f t="shared" si="36"/>
        <v>42.97211979558093</v>
      </c>
      <c r="X43" s="53">
        <f t="shared" si="36"/>
        <v>42.430530300880037</v>
      </c>
      <c r="Y43" s="53">
        <f t="shared" si="36"/>
        <v>41.567322967795015</v>
      </c>
      <c r="Z43" s="53">
        <f t="shared" si="36"/>
        <v>42.655937544633431</v>
      </c>
      <c r="AA43" s="53">
        <f t="shared" si="36"/>
        <v>39.440028763693924</v>
      </c>
      <c r="AB43" s="53">
        <f t="shared" si="36"/>
        <v>39.031877893718018</v>
      </c>
      <c r="AC43" s="53">
        <f t="shared" si="36"/>
        <v>42.781732180530035</v>
      </c>
      <c r="AD43" s="88"/>
      <c r="AE43" s="88"/>
      <c r="AF43" s="88"/>
      <c r="AG43" s="88"/>
      <c r="AH43" s="88"/>
      <c r="AI43" s="88"/>
    </row>
    <row r="44" spans="1:35" ht="12.75" customHeight="1" x14ac:dyDescent="0.2">
      <c r="B44" s="42" t="s">
        <v>20</v>
      </c>
      <c r="C44" s="53">
        <f t="shared" ref="C44:I44" si="38">C24/C$25*100</f>
        <v>41.003721612841595</v>
      </c>
      <c r="D44" s="53">
        <f t="shared" si="38"/>
        <v>41.663370833417346</v>
      </c>
      <c r="E44" s="53">
        <f t="shared" si="38"/>
        <v>41.058876263442791</v>
      </c>
      <c r="F44" s="53">
        <f t="shared" si="38"/>
        <v>42.857613162064418</v>
      </c>
      <c r="G44" s="53">
        <f t="shared" si="38"/>
        <v>46.748214819671027</v>
      </c>
      <c r="H44" s="53">
        <f t="shared" si="38"/>
        <v>48.252802015664372</v>
      </c>
      <c r="I44" s="53">
        <f t="shared" si="38"/>
        <v>51.989327594373393</v>
      </c>
      <c r="J44" s="53">
        <f t="shared" si="36"/>
        <v>51.579879142694182</v>
      </c>
      <c r="K44" s="53">
        <f t="shared" si="9"/>
        <v>53.708065765425118</v>
      </c>
      <c r="L44" s="53">
        <f t="shared" si="36"/>
        <v>54.508629504155479</v>
      </c>
      <c r="M44" s="53">
        <f t="shared" si="36"/>
        <v>54.751960671584833</v>
      </c>
      <c r="N44" s="53">
        <f t="shared" si="36"/>
        <v>54.698250095596812</v>
      </c>
      <c r="O44" s="53">
        <f t="shared" si="36"/>
        <v>55.351055530954142</v>
      </c>
      <c r="P44" s="53">
        <f t="shared" si="36"/>
        <v>59.052793499712827</v>
      </c>
      <c r="Q44" s="53">
        <f t="shared" si="36"/>
        <v>59.276049212984617</v>
      </c>
      <c r="R44" s="53">
        <f t="shared" si="36"/>
        <v>56.644710843296728</v>
      </c>
      <c r="S44" s="53">
        <f t="shared" si="36"/>
        <v>58.867160894663371</v>
      </c>
      <c r="T44" s="53">
        <f t="shared" si="36"/>
        <v>59.600020900048598</v>
      </c>
      <c r="U44" s="53">
        <f t="shared" si="36"/>
        <v>58.781754432472177</v>
      </c>
      <c r="V44" s="53">
        <f t="shared" si="36"/>
        <v>57.602603255716957</v>
      </c>
      <c r="W44" s="53">
        <f t="shared" si="36"/>
        <v>57.027880204419077</v>
      </c>
      <c r="X44" s="53">
        <f t="shared" si="36"/>
        <v>57.569469699119971</v>
      </c>
      <c r="Y44" s="53">
        <f t="shared" si="36"/>
        <v>58.432677032204985</v>
      </c>
      <c r="Z44" s="53">
        <f t="shared" si="36"/>
        <v>57.344062455366576</v>
      </c>
      <c r="AA44" s="53">
        <f t="shared" si="36"/>
        <v>60.559971236306076</v>
      </c>
      <c r="AB44" s="53">
        <f t="shared" si="36"/>
        <v>60.968122106281974</v>
      </c>
      <c r="AC44" s="53">
        <f t="shared" si="36"/>
        <v>57.218267819469972</v>
      </c>
      <c r="AD44" s="88"/>
      <c r="AE44" s="88"/>
      <c r="AF44" s="88"/>
      <c r="AG44" s="88"/>
      <c r="AH44" s="88"/>
      <c r="AI44" s="88"/>
    </row>
    <row r="45" spans="1:35" ht="12.75" customHeight="1" x14ac:dyDescent="0.2">
      <c r="B45" s="42" t="s">
        <v>11</v>
      </c>
      <c r="C45" s="53">
        <f t="shared" ref="C45:I45" si="39">C25/C$25*100</f>
        <v>100</v>
      </c>
      <c r="D45" s="53">
        <f t="shared" si="39"/>
        <v>100</v>
      </c>
      <c r="E45" s="53">
        <f t="shared" si="39"/>
        <v>100</v>
      </c>
      <c r="F45" s="53">
        <f t="shared" si="39"/>
        <v>100</v>
      </c>
      <c r="G45" s="53">
        <f t="shared" si="39"/>
        <v>100</v>
      </c>
      <c r="H45" s="53">
        <f t="shared" si="39"/>
        <v>100</v>
      </c>
      <c r="I45" s="53">
        <f t="shared" si="39"/>
        <v>100</v>
      </c>
      <c r="J45" s="53">
        <f t="shared" si="36"/>
        <v>100</v>
      </c>
      <c r="K45" s="53">
        <f t="shared" si="9"/>
        <v>100</v>
      </c>
      <c r="L45" s="53">
        <f t="shared" si="36"/>
        <v>100</v>
      </c>
      <c r="M45" s="53">
        <f t="shared" si="36"/>
        <v>100</v>
      </c>
      <c r="N45" s="53">
        <f t="shared" si="36"/>
        <v>100</v>
      </c>
      <c r="O45" s="53">
        <f t="shared" si="36"/>
        <v>100</v>
      </c>
      <c r="P45" s="53">
        <f t="shared" si="36"/>
        <v>100</v>
      </c>
      <c r="Q45" s="53">
        <f t="shared" si="36"/>
        <v>100</v>
      </c>
      <c r="R45" s="53">
        <f t="shared" si="36"/>
        <v>100</v>
      </c>
      <c r="S45" s="53">
        <f t="shared" si="36"/>
        <v>100</v>
      </c>
      <c r="T45" s="53">
        <f t="shared" si="36"/>
        <v>100</v>
      </c>
      <c r="U45" s="53">
        <f t="shared" si="36"/>
        <v>100</v>
      </c>
      <c r="V45" s="53">
        <f t="shared" si="36"/>
        <v>100</v>
      </c>
      <c r="W45" s="53">
        <f t="shared" si="36"/>
        <v>100</v>
      </c>
      <c r="X45" s="53">
        <f t="shared" si="36"/>
        <v>100</v>
      </c>
      <c r="Y45" s="53">
        <f t="shared" si="36"/>
        <v>100</v>
      </c>
      <c r="Z45" s="53">
        <f t="shared" si="36"/>
        <v>100</v>
      </c>
      <c r="AA45" s="53">
        <f t="shared" si="36"/>
        <v>100</v>
      </c>
      <c r="AB45" s="53">
        <f t="shared" si="36"/>
        <v>100</v>
      </c>
      <c r="AC45" s="53">
        <f t="shared" si="36"/>
        <v>100</v>
      </c>
      <c r="AD45" s="88"/>
      <c r="AE45" s="88"/>
      <c r="AF45" s="88"/>
      <c r="AG45" s="88"/>
      <c r="AH45" s="88"/>
      <c r="AI45" s="88"/>
    </row>
    <row r="46" spans="1:35" ht="12.75" customHeight="1" x14ac:dyDescent="0.2">
      <c r="B46" s="42"/>
      <c r="C46" s="272"/>
      <c r="D46" s="272"/>
      <c r="E46" s="272"/>
      <c r="F46" s="272"/>
      <c r="G46" s="272"/>
      <c r="H46" s="272" t="s">
        <v>12</v>
      </c>
      <c r="I46" s="272"/>
      <c r="J46" s="272"/>
      <c r="K46" s="272"/>
      <c r="L46" s="272"/>
      <c r="M46" s="272"/>
      <c r="N46" s="272"/>
      <c r="O46" s="272"/>
      <c r="P46" s="272"/>
      <c r="Q46" s="272"/>
      <c r="R46" s="272"/>
      <c r="S46" s="272"/>
      <c r="T46" s="272"/>
      <c r="U46" s="272"/>
      <c r="V46" s="272"/>
      <c r="W46" s="272"/>
      <c r="X46" s="272"/>
      <c r="Y46" s="272"/>
      <c r="Z46" s="272"/>
      <c r="AA46" s="272"/>
      <c r="AB46" s="272"/>
      <c r="AC46" s="272"/>
      <c r="AD46" s="88"/>
      <c r="AE46" s="88"/>
      <c r="AF46" s="88"/>
      <c r="AG46" s="88"/>
      <c r="AH46" s="88"/>
      <c r="AI46" s="88"/>
    </row>
    <row r="47" spans="1:35" ht="12.75" customHeight="1" x14ac:dyDescent="0.2">
      <c r="B47" s="42"/>
      <c r="C47" s="269" t="s">
        <v>16</v>
      </c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269"/>
      <c r="T47" s="269"/>
      <c r="U47" s="269"/>
      <c r="V47" s="269"/>
      <c r="W47" s="269"/>
      <c r="X47" s="269"/>
      <c r="Y47" s="269"/>
      <c r="Z47" s="269"/>
      <c r="AA47" s="269"/>
      <c r="AB47" s="269"/>
      <c r="AC47" s="269"/>
      <c r="AD47" s="88"/>
      <c r="AE47" s="88"/>
      <c r="AF47" s="88"/>
      <c r="AG47" s="88"/>
      <c r="AH47" s="88"/>
      <c r="AI47" s="88"/>
    </row>
    <row r="48" spans="1:35" ht="12.75" customHeight="1" x14ac:dyDescent="0.2">
      <c r="B48" s="42"/>
      <c r="C48" s="54"/>
      <c r="D48" s="54"/>
      <c r="E48" s="54"/>
      <c r="F48" s="54"/>
      <c r="G48" s="54"/>
      <c r="H48" s="55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88"/>
      <c r="AE48" s="88"/>
      <c r="AF48" s="88"/>
      <c r="AG48" s="88"/>
      <c r="AH48" s="88"/>
      <c r="AI48" s="88"/>
    </row>
    <row r="49" spans="1:35" ht="12.75" customHeight="1" x14ac:dyDescent="0.2">
      <c r="A49" s="88">
        <v>1</v>
      </c>
      <c r="B49" s="42" t="s">
        <v>29</v>
      </c>
      <c r="C49" s="54" t="s">
        <v>12</v>
      </c>
      <c r="D49" s="56">
        <f t="shared" ref="D49:H49" si="40">IF(C9=0,"--",((D9/C9)*100-100))</f>
        <v>-23.477813391067244</v>
      </c>
      <c r="E49" s="56">
        <f t="shared" si="40"/>
        <v>10.560846381066241</v>
      </c>
      <c r="F49" s="56">
        <f t="shared" si="40"/>
        <v>-14.255571395099537</v>
      </c>
      <c r="G49" s="56">
        <f t="shared" si="40"/>
        <v>-9.9829398810783516</v>
      </c>
      <c r="H49" s="56">
        <f t="shared" si="40"/>
        <v>24.052652710533422</v>
      </c>
      <c r="I49" s="56">
        <f>IF(H9=0,"--",((I9/H9)*100-100))</f>
        <v>-5.6517383252159021</v>
      </c>
      <c r="J49" s="56">
        <f t="shared" ref="J49:M49" si="41">IF(I9=0,"--",((J9/I9)*100-100))</f>
        <v>21.410440968279488</v>
      </c>
      <c r="K49" s="56">
        <f t="shared" si="41"/>
        <v>5.3137411990168602</v>
      </c>
      <c r="L49" s="56">
        <f t="shared" si="41"/>
        <v>24.758587494648452</v>
      </c>
      <c r="M49" s="56">
        <f t="shared" si="41"/>
        <v>7.0935193337745517</v>
      </c>
      <c r="N49" s="56">
        <f t="shared" ref="N49:Y49" si="42">IF(M9=0,"--",((N9/M9)*100-100))</f>
        <v>13.071939645485358</v>
      </c>
      <c r="O49" s="56">
        <f t="shared" si="42"/>
        <v>0.38185701585994991</v>
      </c>
      <c r="P49" s="56">
        <f t="shared" si="42"/>
        <v>-11.168804381916146</v>
      </c>
      <c r="Q49" s="56">
        <f t="shared" si="42"/>
        <v>-19.727714952518866</v>
      </c>
      <c r="R49" s="56">
        <f t="shared" si="42"/>
        <v>31.861833045267787</v>
      </c>
      <c r="S49" s="56">
        <f t="shared" si="42"/>
        <v>-13.066561500082287</v>
      </c>
      <c r="T49" s="56">
        <f t="shared" si="42"/>
        <v>-3.3489929010375334</v>
      </c>
      <c r="U49" s="56">
        <f t="shared" si="42"/>
        <v>17.725163035878793</v>
      </c>
      <c r="V49" s="56">
        <f t="shared" si="42"/>
        <v>-10.716407354064856</v>
      </c>
      <c r="W49" s="56">
        <f t="shared" si="42"/>
        <v>-12.164322146437883</v>
      </c>
      <c r="X49" s="56">
        <f t="shared" si="42"/>
        <v>-9.7824999969370907</v>
      </c>
      <c r="Y49" s="56">
        <f t="shared" si="42"/>
        <v>-10.199648847198205</v>
      </c>
      <c r="Z49" s="56">
        <f t="shared" ref="Z49" si="43">IF(Y9=0,"--",((Z9/Y9)*100-100))</f>
        <v>3.9763219604846114</v>
      </c>
      <c r="AA49" s="56">
        <f t="shared" ref="AA49" si="44">IF(Z9=0,"--",((AA9/Z9)*100-100))</f>
        <v>-24.156117692471753</v>
      </c>
      <c r="AB49" s="56">
        <f t="shared" ref="AB49" si="45">IF(AA9=0,"--",((AB9/AA9)*100-100))</f>
        <v>-33.947364895662176</v>
      </c>
      <c r="AC49" s="56">
        <f>POWER(AB9/C9,1/26)*100-100</f>
        <v>-2.9738086681575879</v>
      </c>
      <c r="AD49" s="88"/>
      <c r="AE49" s="88"/>
      <c r="AF49" s="88"/>
      <c r="AG49" s="88"/>
      <c r="AH49" s="88"/>
      <c r="AI49" s="88"/>
    </row>
    <row r="50" spans="1:35" ht="12.75" customHeight="1" x14ac:dyDescent="0.2">
      <c r="B50" s="42" t="s">
        <v>999</v>
      </c>
      <c r="C50" s="54" t="s">
        <v>12</v>
      </c>
      <c r="D50" s="56">
        <f t="shared" ref="D50:I50" si="46">IF(C10=0,"--",((D10/C10)*100-100))</f>
        <v>25.56787666576858</v>
      </c>
      <c r="E50" s="56">
        <f t="shared" si="46"/>
        <v>228.85428728703914</v>
      </c>
      <c r="F50" s="56">
        <f t="shared" si="46"/>
        <v>54.417649739988548</v>
      </c>
      <c r="G50" s="56">
        <f t="shared" si="46"/>
        <v>54.726805980638915</v>
      </c>
      <c r="H50" s="56">
        <f t="shared" si="46"/>
        <v>162.36985587757778</v>
      </c>
      <c r="I50" s="56">
        <f t="shared" si="46"/>
        <v>55.074793427466204</v>
      </c>
      <c r="J50" s="56">
        <f t="shared" ref="J50:M50" si="47">IF(I10=0,"--",((J10/I10)*100-100))</f>
        <v>52.310915740799857</v>
      </c>
      <c r="K50" s="56">
        <f t="shared" si="47"/>
        <v>52.113743623656404</v>
      </c>
      <c r="L50" s="56">
        <f t="shared" si="47"/>
        <v>22.035876455545079</v>
      </c>
      <c r="M50" s="56">
        <f t="shared" si="47"/>
        <v>-25.624765470616424</v>
      </c>
      <c r="N50" s="56">
        <f t="shared" ref="N50:X65" si="48">IF(M10=0,"--",((N10/M10)*100-100))</f>
        <v>78.273307401905896</v>
      </c>
      <c r="O50" s="56">
        <f t="shared" si="48"/>
        <v>14.908678325985633</v>
      </c>
      <c r="P50" s="56">
        <f t="shared" si="48"/>
        <v>17.657991422488323</v>
      </c>
      <c r="Q50" s="56">
        <f t="shared" si="48"/>
        <v>-14.818588218054686</v>
      </c>
      <c r="R50" s="56">
        <f t="shared" si="48"/>
        <v>39.201589845577502</v>
      </c>
      <c r="S50" s="56">
        <f t="shared" si="48"/>
        <v>40.415622012917567</v>
      </c>
      <c r="T50" s="56">
        <f t="shared" si="48"/>
        <v>3.2281743419051594</v>
      </c>
      <c r="U50" s="56">
        <f t="shared" si="48"/>
        <v>-1.2194147204178591</v>
      </c>
      <c r="V50" s="56">
        <f t="shared" si="48"/>
        <v>12.538672952755633</v>
      </c>
      <c r="W50" s="56">
        <f t="shared" si="48"/>
        <v>-1.3619366067724172</v>
      </c>
      <c r="X50" s="56">
        <f t="shared" si="48"/>
        <v>-6.1570737467327206</v>
      </c>
      <c r="Y50" s="56">
        <f t="shared" ref="Y50:Y65" si="49">IF(X10=0,"--",((Y10/X10)*100-100))</f>
        <v>0.79741225093192725</v>
      </c>
      <c r="Z50" s="56">
        <f t="shared" ref="Z50:Z65" si="50">IF(Y10=0,"--",((Z10/Y10)*100-100))</f>
        <v>12.329935125230037</v>
      </c>
      <c r="AA50" s="56">
        <f t="shared" ref="AA50:AA65" si="51">IF(Z10=0,"--",((AA10/Z10)*100-100))</f>
        <v>-11.186065737805023</v>
      </c>
      <c r="AB50" s="56">
        <f t="shared" ref="AB50:AB65" si="52">IF(AA10=0,"--",((AB10/AA10)*100-100))</f>
        <v>-15.374608759181541</v>
      </c>
      <c r="AC50" s="56">
        <f t="shared" ref="AC50:AC65" si="53">POWER(AB10/C10,1/26)*100-100</f>
        <v>24.62820124770235</v>
      </c>
      <c r="AD50" s="88"/>
      <c r="AE50" s="88"/>
      <c r="AF50" s="88"/>
      <c r="AG50" s="88"/>
      <c r="AH50" s="88"/>
      <c r="AI50" s="88"/>
    </row>
    <row r="51" spans="1:35" ht="12.75" customHeight="1" x14ac:dyDescent="0.2">
      <c r="B51" s="42" t="s">
        <v>991</v>
      </c>
      <c r="C51" s="54" t="s">
        <v>12</v>
      </c>
      <c r="D51" s="56">
        <f t="shared" ref="D51:I51" si="54">IF(C11=0,"--",((D11/C11)*100-100))</f>
        <v>-43.045536630868199</v>
      </c>
      <c r="E51" s="56">
        <f t="shared" si="54"/>
        <v>-25.782044825517431</v>
      </c>
      <c r="F51" s="56">
        <f t="shared" si="54"/>
        <v>100.17021267202546</v>
      </c>
      <c r="G51" s="56">
        <f t="shared" si="54"/>
        <v>19.457736707005353</v>
      </c>
      <c r="H51" s="56">
        <f t="shared" si="54"/>
        <v>-8.1017975746534034</v>
      </c>
      <c r="I51" s="56">
        <f t="shared" si="54"/>
        <v>5.3535116812612387</v>
      </c>
      <c r="J51" s="56">
        <f t="shared" ref="J51:M51" si="55">IF(I11=0,"--",((J11/I11)*100-100))</f>
        <v>9.9155684249879954</v>
      </c>
      <c r="K51" s="56">
        <f t="shared" si="55"/>
        <v>-12.950375074732165</v>
      </c>
      <c r="L51" s="56">
        <f t="shared" si="55"/>
        <v>122.20485069265004</v>
      </c>
      <c r="M51" s="56">
        <f t="shared" si="55"/>
        <v>-1.4566071694208773</v>
      </c>
      <c r="N51" s="56">
        <f t="shared" si="48"/>
        <v>22.812375715771324</v>
      </c>
      <c r="O51" s="56">
        <f t="shared" si="48"/>
        <v>-17.193481351043289</v>
      </c>
      <c r="P51" s="56">
        <f t="shared" si="48"/>
        <v>40.564439468589967</v>
      </c>
      <c r="Q51" s="56">
        <f t="shared" si="48"/>
        <v>-17.01425290564832</v>
      </c>
      <c r="R51" s="56">
        <f t="shared" si="48"/>
        <v>70.79313426213244</v>
      </c>
      <c r="S51" s="56">
        <f t="shared" si="48"/>
        <v>26.423478044101586</v>
      </c>
      <c r="T51" s="56">
        <f t="shared" si="48"/>
        <v>-17.75010151768835</v>
      </c>
      <c r="U51" s="56">
        <f t="shared" si="48"/>
        <v>-23.101539882322911</v>
      </c>
      <c r="V51" s="56">
        <f t="shared" si="48"/>
        <v>-21.263476103870246</v>
      </c>
      <c r="W51" s="56">
        <f t="shared" si="48"/>
        <v>-12.782715804927562</v>
      </c>
      <c r="X51" s="56">
        <f t="shared" si="48"/>
        <v>-18.524177051989838</v>
      </c>
      <c r="Y51" s="56">
        <f t="shared" si="49"/>
        <v>7.0903120991481927</v>
      </c>
      <c r="Z51" s="56">
        <f t="shared" si="50"/>
        <v>21.213380927709665</v>
      </c>
      <c r="AA51" s="56">
        <f t="shared" si="51"/>
        <v>12.432757595800737</v>
      </c>
      <c r="AB51" s="56">
        <f t="shared" si="52"/>
        <v>9.5152776778726604</v>
      </c>
      <c r="AC51" s="56">
        <f t="shared" si="53"/>
        <v>4.2763037145269465</v>
      </c>
      <c r="AD51" s="88"/>
      <c r="AE51" s="88"/>
      <c r="AF51" s="88"/>
      <c r="AG51" s="88"/>
      <c r="AH51" s="88"/>
      <c r="AI51" s="88"/>
    </row>
    <row r="52" spans="1:35" ht="12.75" customHeight="1" x14ac:dyDescent="0.2">
      <c r="B52" s="42" t="s">
        <v>992</v>
      </c>
      <c r="C52" s="54" t="s">
        <v>12</v>
      </c>
      <c r="D52" s="56">
        <f t="shared" ref="D52:I52" si="56">IF(C12=0,"--",((D12/C12)*100-100))</f>
        <v>-31.19195722193929</v>
      </c>
      <c r="E52" s="56">
        <f t="shared" si="56"/>
        <v>8.4351954552591906</v>
      </c>
      <c r="F52" s="56">
        <f t="shared" si="56"/>
        <v>22.014702409172031</v>
      </c>
      <c r="G52" s="56">
        <f t="shared" si="56"/>
        <v>18.015496914349157</v>
      </c>
      <c r="H52" s="56">
        <f t="shared" si="56"/>
        <v>22.607426215431985</v>
      </c>
      <c r="I52" s="56">
        <f t="shared" si="56"/>
        <v>39.293141591703773</v>
      </c>
      <c r="J52" s="56">
        <f t="shared" ref="J52:M52" si="57">IF(I12=0,"--",((J12/I12)*100-100))</f>
        <v>39.155614480784521</v>
      </c>
      <c r="K52" s="56">
        <f t="shared" si="57"/>
        <v>-4.9270428164445264</v>
      </c>
      <c r="L52" s="56">
        <f t="shared" si="57"/>
        <v>35.057765110094977</v>
      </c>
      <c r="M52" s="56">
        <f t="shared" si="57"/>
        <v>-22.247456642226425</v>
      </c>
      <c r="N52" s="56">
        <f t="shared" si="48"/>
        <v>30.923761919145363</v>
      </c>
      <c r="O52" s="56">
        <f t="shared" si="48"/>
        <v>30.404957898434901</v>
      </c>
      <c r="P52" s="56">
        <f t="shared" si="48"/>
        <v>-12.952244938755769</v>
      </c>
      <c r="Q52" s="56">
        <f t="shared" si="48"/>
        <v>-33.997171065406178</v>
      </c>
      <c r="R52" s="56">
        <f t="shared" si="48"/>
        <v>40.239608552486942</v>
      </c>
      <c r="S52" s="56">
        <f t="shared" si="48"/>
        <v>29.441314941149585</v>
      </c>
      <c r="T52" s="56">
        <f t="shared" si="48"/>
        <v>4.9320440284598845</v>
      </c>
      <c r="U52" s="56">
        <f t="shared" si="48"/>
        <v>-5.2198502412585697</v>
      </c>
      <c r="V52" s="56">
        <f t="shared" si="48"/>
        <v>-6.118096652658366</v>
      </c>
      <c r="W52" s="56">
        <f t="shared" si="48"/>
        <v>11.42997048505876</v>
      </c>
      <c r="X52" s="56">
        <f t="shared" si="48"/>
        <v>-6.72689484676647</v>
      </c>
      <c r="Y52" s="56">
        <f t="shared" si="49"/>
        <v>-0.12899029566418108</v>
      </c>
      <c r="Z52" s="56">
        <f t="shared" si="50"/>
        <v>1.37937186380735</v>
      </c>
      <c r="AA52" s="56">
        <f t="shared" si="51"/>
        <v>-10.252112311014969</v>
      </c>
      <c r="AB52" s="56">
        <f t="shared" si="52"/>
        <v>-36.674906928676123</v>
      </c>
      <c r="AC52" s="56">
        <f t="shared" si="53"/>
        <v>3.6419995659888684</v>
      </c>
      <c r="AD52" s="88"/>
      <c r="AE52" s="88"/>
      <c r="AF52" s="88"/>
      <c r="AG52" s="88"/>
      <c r="AH52" s="88"/>
      <c r="AI52" s="88"/>
    </row>
    <row r="53" spans="1:35" ht="12.75" customHeight="1" x14ac:dyDescent="0.2">
      <c r="B53" s="42" t="s">
        <v>993</v>
      </c>
      <c r="C53" s="54" t="s">
        <v>12</v>
      </c>
      <c r="D53" s="56">
        <f t="shared" ref="D53:I53" si="58">IF(C13=0,"--",((D13/C13)*100-100))</f>
        <v>-11.085840696662203</v>
      </c>
      <c r="E53" s="56">
        <f t="shared" si="58"/>
        <v>61.257950999094248</v>
      </c>
      <c r="F53" s="56">
        <f t="shared" si="58"/>
        <v>24.334241932576916</v>
      </c>
      <c r="G53" s="56">
        <f t="shared" si="58"/>
        <v>13.667414932284032</v>
      </c>
      <c r="H53" s="56">
        <f t="shared" si="58"/>
        <v>12.485696893335273</v>
      </c>
      <c r="I53" s="56">
        <f t="shared" si="58"/>
        <v>31.240900793336607</v>
      </c>
      <c r="J53" s="56">
        <f t="shared" ref="J53:M53" si="59">IF(I13=0,"--",((J13/I13)*100-100))</f>
        <v>90.610183454344053</v>
      </c>
      <c r="K53" s="56">
        <f t="shared" si="59"/>
        <v>4.06118271959906</v>
      </c>
      <c r="L53" s="56">
        <f t="shared" si="59"/>
        <v>41.141997898096292</v>
      </c>
      <c r="M53" s="56">
        <f t="shared" si="59"/>
        <v>-10.24381882235572</v>
      </c>
      <c r="N53" s="56">
        <f t="shared" si="48"/>
        <v>15.578537527423848</v>
      </c>
      <c r="O53" s="56">
        <f t="shared" si="48"/>
        <v>6.5559919348385165</v>
      </c>
      <c r="P53" s="56">
        <f t="shared" si="48"/>
        <v>0.39894389930472585</v>
      </c>
      <c r="Q53" s="56">
        <f t="shared" si="48"/>
        <v>-28.717053503699177</v>
      </c>
      <c r="R53" s="56">
        <f t="shared" si="48"/>
        <v>33.627768728547039</v>
      </c>
      <c r="S53" s="56">
        <f t="shared" si="48"/>
        <v>41.682992626171711</v>
      </c>
      <c r="T53" s="56">
        <f t="shared" si="48"/>
        <v>5.9357457980392354</v>
      </c>
      <c r="U53" s="56">
        <f t="shared" si="48"/>
        <v>2.1927331654910205</v>
      </c>
      <c r="V53" s="56">
        <f t="shared" si="48"/>
        <v>17.262383436642949</v>
      </c>
      <c r="W53" s="56">
        <f t="shared" si="48"/>
        <v>1.770535253337286</v>
      </c>
      <c r="X53" s="56">
        <f t="shared" si="48"/>
        <v>-13.16070300103776</v>
      </c>
      <c r="Y53" s="56">
        <f t="shared" si="49"/>
        <v>2.3118953141388943</v>
      </c>
      <c r="Z53" s="56">
        <f t="shared" si="50"/>
        <v>14.440893762587592</v>
      </c>
      <c r="AA53" s="56">
        <f t="shared" si="51"/>
        <v>-14.581670507191518</v>
      </c>
      <c r="AB53" s="56">
        <f t="shared" si="52"/>
        <v>-25.070770099061178</v>
      </c>
      <c r="AC53" s="56">
        <f t="shared" si="53"/>
        <v>9.4837804895361586</v>
      </c>
      <c r="AD53" s="88"/>
      <c r="AE53" s="88"/>
      <c r="AF53" s="88"/>
      <c r="AG53" s="88"/>
      <c r="AH53" s="88"/>
      <c r="AI53" s="88"/>
    </row>
    <row r="54" spans="1:35" ht="12.75" customHeight="1" x14ac:dyDescent="0.2">
      <c r="B54" s="42" t="s">
        <v>994</v>
      </c>
      <c r="C54" s="54" t="s">
        <v>12</v>
      </c>
      <c r="D54" s="56">
        <f t="shared" ref="D54:I54" si="60">IF(C14=0,"--",((D14/C14)*100-100))</f>
        <v>-6.6308926357078093</v>
      </c>
      <c r="E54" s="56">
        <f t="shared" si="60"/>
        <v>46.697938718211162</v>
      </c>
      <c r="F54" s="56">
        <f t="shared" si="60"/>
        <v>53.252583031072106</v>
      </c>
      <c r="G54" s="56">
        <f t="shared" si="60"/>
        <v>4.9457164717074704</v>
      </c>
      <c r="H54" s="56">
        <f t="shared" si="60"/>
        <v>7.7306481457341647E-2</v>
      </c>
      <c r="I54" s="56">
        <f t="shared" si="60"/>
        <v>-5.1605560999388871</v>
      </c>
      <c r="J54" s="56">
        <f t="shared" ref="J54:M54" si="61">IF(I14=0,"--",((J14/I14)*100-100))</f>
        <v>-20.78205617549861</v>
      </c>
      <c r="K54" s="56">
        <f t="shared" si="61"/>
        <v>-0.57699901958534383</v>
      </c>
      <c r="L54" s="56">
        <f t="shared" si="61"/>
        <v>38.122006637586253</v>
      </c>
      <c r="M54" s="56">
        <f t="shared" si="61"/>
        <v>-16.283729521725661</v>
      </c>
      <c r="N54" s="56">
        <f t="shared" si="48"/>
        <v>-12.754819936308394</v>
      </c>
      <c r="O54" s="56">
        <f t="shared" si="48"/>
        <v>45.641056935130194</v>
      </c>
      <c r="P54" s="56">
        <f t="shared" si="48"/>
        <v>-18.082110107269116</v>
      </c>
      <c r="Q54" s="56">
        <f t="shared" si="48"/>
        <v>-24.058447594678526</v>
      </c>
      <c r="R54" s="56">
        <f t="shared" si="48"/>
        <v>48.527363084344415</v>
      </c>
      <c r="S54" s="56">
        <f t="shared" si="48"/>
        <v>25.259228738317788</v>
      </c>
      <c r="T54" s="56">
        <f t="shared" si="48"/>
        <v>33.279293291681654</v>
      </c>
      <c r="U54" s="56">
        <f t="shared" si="48"/>
        <v>-16.455908035385278</v>
      </c>
      <c r="V54" s="56">
        <f t="shared" si="48"/>
        <v>-23.37493488644688</v>
      </c>
      <c r="W54" s="56">
        <f t="shared" si="48"/>
        <v>37.227855395744285</v>
      </c>
      <c r="X54" s="56">
        <f t="shared" si="48"/>
        <v>-4.8525138600851676</v>
      </c>
      <c r="Y54" s="56">
        <f t="shared" si="49"/>
        <v>-4.9081350337160217</v>
      </c>
      <c r="Z54" s="56">
        <f t="shared" si="50"/>
        <v>3.2805399739269205</v>
      </c>
      <c r="AA54" s="56">
        <f t="shared" si="51"/>
        <v>-0.25607444749702779</v>
      </c>
      <c r="AB54" s="56">
        <f t="shared" si="52"/>
        <v>-47.667594812123362</v>
      </c>
      <c r="AC54" s="56">
        <f t="shared" si="53"/>
        <v>1.8222968094362813</v>
      </c>
      <c r="AD54" s="88"/>
      <c r="AE54" s="88"/>
      <c r="AF54" s="88"/>
      <c r="AG54" s="88"/>
      <c r="AH54" s="88"/>
      <c r="AI54" s="88"/>
    </row>
    <row r="55" spans="1:35" ht="12.75" customHeight="1" x14ac:dyDescent="0.2">
      <c r="B55" s="42" t="s">
        <v>995</v>
      </c>
      <c r="C55" s="54" t="s">
        <v>12</v>
      </c>
      <c r="D55" s="56">
        <f t="shared" ref="D55:I55" si="62">IF(C15=0,"--",((D15/C15)*100-100))</f>
        <v>62.925368295179993</v>
      </c>
      <c r="E55" s="56">
        <f t="shared" si="62"/>
        <v>94.329651400718376</v>
      </c>
      <c r="F55" s="56">
        <f t="shared" si="62"/>
        <v>24.188963956441384</v>
      </c>
      <c r="G55" s="56">
        <f t="shared" si="62"/>
        <v>-15.727672161060923</v>
      </c>
      <c r="H55" s="56">
        <f t="shared" si="62"/>
        <v>176.49448733292121</v>
      </c>
      <c r="I55" s="56">
        <f t="shared" si="62"/>
        <v>-22.688528058518543</v>
      </c>
      <c r="J55" s="56">
        <f t="shared" ref="J55:M55" si="63">IF(I15=0,"--",((J15/I15)*100-100))</f>
        <v>48.181524693664784</v>
      </c>
      <c r="K55" s="56">
        <f t="shared" si="63"/>
        <v>25.366130778258309</v>
      </c>
      <c r="L55" s="56">
        <f t="shared" si="63"/>
        <v>49.465961284370678</v>
      </c>
      <c r="M55" s="56">
        <f t="shared" si="63"/>
        <v>2.7398414102096211</v>
      </c>
      <c r="N55" s="56">
        <f t="shared" si="48"/>
        <v>26.812528782020181</v>
      </c>
      <c r="O55" s="56">
        <f t="shared" si="48"/>
        <v>18.069204925350334</v>
      </c>
      <c r="P55" s="56">
        <f t="shared" si="48"/>
        <v>5.2529409423875677</v>
      </c>
      <c r="Q55" s="56">
        <f t="shared" si="48"/>
        <v>1.3518376253331041</v>
      </c>
      <c r="R55" s="56">
        <f t="shared" si="48"/>
        <v>39.019040316979954</v>
      </c>
      <c r="S55" s="56">
        <f t="shared" si="48"/>
        <v>50.278170171085776</v>
      </c>
      <c r="T55" s="56">
        <f t="shared" si="48"/>
        <v>-1.1474765307360713</v>
      </c>
      <c r="U55" s="56">
        <f t="shared" si="48"/>
        <v>-2.5723162094856065</v>
      </c>
      <c r="V55" s="56">
        <f t="shared" si="48"/>
        <v>8.4111499929264255</v>
      </c>
      <c r="W55" s="56">
        <f t="shared" si="48"/>
        <v>-2.7152996630491089</v>
      </c>
      <c r="X55" s="56">
        <f t="shared" si="48"/>
        <v>-20.362581017486193</v>
      </c>
      <c r="Y55" s="56">
        <f t="shared" si="49"/>
        <v>9.2705193733831663</v>
      </c>
      <c r="Z55" s="56">
        <f t="shared" si="50"/>
        <v>-17.430349079220122</v>
      </c>
      <c r="AA55" s="56">
        <f t="shared" si="51"/>
        <v>0.93609987932275374</v>
      </c>
      <c r="AB55" s="56">
        <f t="shared" si="52"/>
        <v>-19.582898790882581</v>
      </c>
      <c r="AC55" s="56">
        <f t="shared" si="53"/>
        <v>15.237512194135832</v>
      </c>
      <c r="AD55" s="88"/>
      <c r="AE55" s="88"/>
      <c r="AF55" s="88"/>
      <c r="AG55" s="88"/>
      <c r="AH55" s="88"/>
      <c r="AI55" s="88"/>
    </row>
    <row r="56" spans="1:35" ht="12.75" customHeight="1" x14ac:dyDescent="0.2">
      <c r="B56" s="42" t="s">
        <v>1002</v>
      </c>
      <c r="C56" s="54" t="s">
        <v>12</v>
      </c>
      <c r="D56" s="56">
        <f t="shared" ref="D56:I56" si="64">IF(C16=0,"--",((D16/C16)*100-100))</f>
        <v>-21.399779806261861</v>
      </c>
      <c r="E56" s="56">
        <f t="shared" si="64"/>
        <v>22.350663267679579</v>
      </c>
      <c r="F56" s="56">
        <f t="shared" si="64"/>
        <v>-12.354665407250934</v>
      </c>
      <c r="G56" s="56">
        <f t="shared" si="64"/>
        <v>-18.687485572125027</v>
      </c>
      <c r="H56" s="56">
        <f t="shared" si="64"/>
        <v>78.028100042561391</v>
      </c>
      <c r="I56" s="56">
        <f t="shared" si="64"/>
        <v>-4.3559947134227883</v>
      </c>
      <c r="J56" s="56">
        <f t="shared" ref="J56:M56" si="65">IF(I16=0,"--",((J16/I16)*100-100))</f>
        <v>14.377401591248457</v>
      </c>
      <c r="K56" s="56">
        <f t="shared" si="65"/>
        <v>4.9486430239414005</v>
      </c>
      <c r="L56" s="56">
        <f t="shared" si="65"/>
        <v>61.103639092712626</v>
      </c>
      <c r="M56" s="56">
        <f t="shared" si="65"/>
        <v>11.048033745936564</v>
      </c>
      <c r="N56" s="56">
        <f t="shared" si="48"/>
        <v>10.989850513914817</v>
      </c>
      <c r="O56" s="56">
        <f t="shared" si="48"/>
        <v>75.859661322816777</v>
      </c>
      <c r="P56" s="56">
        <f t="shared" si="48"/>
        <v>-8.5947314615575863</v>
      </c>
      <c r="Q56" s="56">
        <f t="shared" si="48"/>
        <v>-51.613651420888381</v>
      </c>
      <c r="R56" s="56">
        <f t="shared" si="48"/>
        <v>60.64551689497722</v>
      </c>
      <c r="S56" s="56">
        <f t="shared" si="48"/>
        <v>33.799891971547652</v>
      </c>
      <c r="T56" s="56">
        <f t="shared" si="48"/>
        <v>-28.863396774902768</v>
      </c>
      <c r="U56" s="56">
        <f t="shared" si="48"/>
        <v>1.4780186335668901</v>
      </c>
      <c r="V56" s="56">
        <f t="shared" si="48"/>
        <v>-6.495788957403434</v>
      </c>
      <c r="W56" s="56">
        <f t="shared" si="48"/>
        <v>-12.2630675642406</v>
      </c>
      <c r="X56" s="56">
        <f t="shared" si="48"/>
        <v>-31.115950805707882</v>
      </c>
      <c r="Y56" s="56">
        <f t="shared" si="49"/>
        <v>3.5911221321980094</v>
      </c>
      <c r="Z56" s="56">
        <f t="shared" si="50"/>
        <v>2.0122652317134282</v>
      </c>
      <c r="AA56" s="56">
        <f t="shared" si="51"/>
        <v>-0.77344824236669751</v>
      </c>
      <c r="AB56" s="56">
        <f t="shared" si="52"/>
        <v>-43.470313171031329</v>
      </c>
      <c r="AC56" s="56">
        <f t="shared" si="53"/>
        <v>0.45215419130408918</v>
      </c>
      <c r="AD56" s="88"/>
      <c r="AE56" s="88"/>
      <c r="AF56" s="88"/>
      <c r="AG56" s="88"/>
      <c r="AH56" s="88"/>
      <c r="AI56" s="88"/>
    </row>
    <row r="57" spans="1:35" ht="12.75" customHeight="1" x14ac:dyDescent="0.2">
      <c r="B57" s="42" t="s">
        <v>1000</v>
      </c>
      <c r="C57" s="54" t="s">
        <v>12</v>
      </c>
      <c r="D57" s="56">
        <f t="shared" ref="D57:I57" si="66">IF(C17=0,"--",((D17/C17)*100-100))</f>
        <v>-19.179972052372293</v>
      </c>
      <c r="E57" s="56">
        <f t="shared" si="66"/>
        <v>31.991501204926038</v>
      </c>
      <c r="F57" s="56">
        <f t="shared" si="66"/>
        <v>19.664649673649919</v>
      </c>
      <c r="G57" s="56">
        <f t="shared" si="66"/>
        <v>2.1943722987887782</v>
      </c>
      <c r="H57" s="56">
        <f t="shared" si="66"/>
        <v>34.058509402314598</v>
      </c>
      <c r="I57" s="56">
        <f t="shared" si="66"/>
        <v>7.7790933540366183</v>
      </c>
      <c r="J57" s="56">
        <f t="shared" ref="J57:M57" si="67">IF(I17=0,"--",((J17/I17)*100-100))</f>
        <v>36.912429974487253</v>
      </c>
      <c r="K57" s="56">
        <f t="shared" si="67"/>
        <v>3.7152102973207661</v>
      </c>
      <c r="L57" s="56">
        <f t="shared" si="67"/>
        <v>47.137980382085999</v>
      </c>
      <c r="M57" s="56">
        <f t="shared" si="67"/>
        <v>-6.1472465944012811</v>
      </c>
      <c r="N57" s="56">
        <f t="shared" si="48"/>
        <v>16.586468107493374</v>
      </c>
      <c r="O57" s="56">
        <f t="shared" si="48"/>
        <v>29.832239382658713</v>
      </c>
      <c r="P57" s="56">
        <f t="shared" si="48"/>
        <v>-3.8300344563040056</v>
      </c>
      <c r="Q57" s="56">
        <f t="shared" si="48"/>
        <v>-30.838920218628104</v>
      </c>
      <c r="R57" s="56">
        <f t="shared" si="48"/>
        <v>44.603892216274943</v>
      </c>
      <c r="S57" s="56">
        <f t="shared" si="48"/>
        <v>38.109427723785785</v>
      </c>
      <c r="T57" s="56">
        <f t="shared" si="48"/>
        <v>-3.9678414103237287</v>
      </c>
      <c r="U57" s="56">
        <f t="shared" si="48"/>
        <v>-2.9070596014656758</v>
      </c>
      <c r="V57" s="56">
        <f t="shared" si="48"/>
        <v>3.3158113440029666</v>
      </c>
      <c r="W57" s="56">
        <f t="shared" si="48"/>
        <v>0.72540079453553119</v>
      </c>
      <c r="X57" s="56">
        <f t="shared" si="48"/>
        <v>-16.298002444366332</v>
      </c>
      <c r="Y57" s="56">
        <f t="shared" si="49"/>
        <v>3.4081443746344604</v>
      </c>
      <c r="Z57" s="56">
        <f t="shared" si="50"/>
        <v>2.1054553872811113</v>
      </c>
      <c r="AA57" s="56">
        <f t="shared" si="51"/>
        <v>-7.1741350566256017</v>
      </c>
      <c r="AB57" s="56">
        <f t="shared" si="52"/>
        <v>-28.054780301959809</v>
      </c>
      <c r="AC57" s="56">
        <f t="shared" si="53"/>
        <v>5.7285548615544428</v>
      </c>
      <c r="AD57" s="88"/>
      <c r="AE57" s="88"/>
      <c r="AF57" s="88"/>
      <c r="AG57" s="88"/>
      <c r="AH57" s="88"/>
      <c r="AI57" s="88"/>
    </row>
    <row r="58" spans="1:35" ht="12.75" customHeight="1" x14ac:dyDescent="0.2">
      <c r="B58" s="42" t="s">
        <v>1001</v>
      </c>
      <c r="C58" s="54" t="s">
        <v>12</v>
      </c>
      <c r="D58" s="56">
        <f t="shared" ref="D58:I58" si="68">IF(C18=0,"--",((D18/C18)*100-100))</f>
        <v>-22.440268391955044</v>
      </c>
      <c r="E58" s="56">
        <f t="shared" si="68"/>
        <v>29.458633022840473</v>
      </c>
      <c r="F58" s="56">
        <f t="shared" si="68"/>
        <v>18.92494927986472</v>
      </c>
      <c r="G58" s="56">
        <f t="shared" si="68"/>
        <v>-0.31583933746361481</v>
      </c>
      <c r="H58" s="56">
        <f t="shared" si="68"/>
        <v>47.467365678729948</v>
      </c>
      <c r="I58" s="56">
        <f t="shared" si="68"/>
        <v>14.516712682930859</v>
      </c>
      <c r="J58" s="56">
        <f t="shared" ref="J58:M58" si="69">IF(I18=0,"--",((J18/I18)*100-100))</f>
        <v>37.451386025755255</v>
      </c>
      <c r="K58" s="56">
        <f t="shared" si="69"/>
        <v>28.504443676875184</v>
      </c>
      <c r="L58" s="56">
        <f t="shared" si="69"/>
        <v>51.772719321741818</v>
      </c>
      <c r="M58" s="56">
        <f t="shared" si="69"/>
        <v>-3.1729125336766231</v>
      </c>
      <c r="N58" s="56">
        <f t="shared" si="48"/>
        <v>39.465550717093691</v>
      </c>
      <c r="O58" s="56">
        <f t="shared" si="48"/>
        <v>29.32424298772122</v>
      </c>
      <c r="P58" s="56">
        <f t="shared" si="48"/>
        <v>25.17999121250088</v>
      </c>
      <c r="Q58" s="56">
        <f t="shared" si="48"/>
        <v>-17.959444839193935</v>
      </c>
      <c r="R58" s="56">
        <f t="shared" si="48"/>
        <v>54.750351538192206</v>
      </c>
      <c r="S58" s="56">
        <f t="shared" si="48"/>
        <v>34.971291671118877</v>
      </c>
      <c r="T58" s="56">
        <f t="shared" si="48"/>
        <v>-2.4921843022648034</v>
      </c>
      <c r="U58" s="56">
        <f t="shared" si="48"/>
        <v>-0.80465949839634732</v>
      </c>
      <c r="V58" s="56">
        <f t="shared" si="48"/>
        <v>7.0893906077325681</v>
      </c>
      <c r="W58" s="56">
        <f t="shared" si="48"/>
        <v>-8.5945776824739966</v>
      </c>
      <c r="X58" s="56">
        <f t="shared" si="48"/>
        <v>-8.3956482962956898</v>
      </c>
      <c r="Y58" s="56">
        <f t="shared" si="49"/>
        <v>5.4720432771462271</v>
      </c>
      <c r="Z58" s="56">
        <f t="shared" si="50"/>
        <v>7.6369600191210196</v>
      </c>
      <c r="AA58" s="56">
        <f t="shared" si="51"/>
        <v>-5.360025397961806</v>
      </c>
      <c r="AB58" s="56">
        <f t="shared" si="52"/>
        <v>-19.58754549023493</v>
      </c>
      <c r="AC58" s="56">
        <f t="shared" si="53"/>
        <v>11.013144058377549</v>
      </c>
      <c r="AD58" s="88"/>
      <c r="AE58" s="88"/>
      <c r="AF58" s="88"/>
      <c r="AG58" s="88"/>
      <c r="AH58" s="88"/>
      <c r="AI58" s="88"/>
    </row>
    <row r="59" spans="1:35" ht="12.75" customHeight="1" x14ac:dyDescent="0.2">
      <c r="A59" s="88">
        <v>2</v>
      </c>
      <c r="B59" s="42" t="s">
        <v>27</v>
      </c>
      <c r="C59" s="54" t="s">
        <v>12</v>
      </c>
      <c r="D59" s="56">
        <f t="shared" ref="D59:I59" si="70">IF(C19=0,"--",((D19/C19)*100-100))</f>
        <v>12.684676952892431</v>
      </c>
      <c r="E59" s="56">
        <f t="shared" si="70"/>
        <v>164.35494684298868</v>
      </c>
      <c r="F59" s="56">
        <f t="shared" si="70"/>
        <v>-18.418812751930318</v>
      </c>
      <c r="G59" s="56">
        <f t="shared" si="70"/>
        <v>-21.942913604285991</v>
      </c>
      <c r="H59" s="56">
        <f t="shared" si="70"/>
        <v>34.85984591677385</v>
      </c>
      <c r="I59" s="56">
        <f t="shared" si="70"/>
        <v>-16.164684960356311</v>
      </c>
      <c r="J59" s="56">
        <f t="shared" ref="J59:M59" si="71">IF(I19=0,"--",((J19/I19)*100-100))</f>
        <v>167.87416890357451</v>
      </c>
      <c r="K59" s="56">
        <f t="shared" si="71"/>
        <v>59.587621043547699</v>
      </c>
      <c r="L59" s="56">
        <f t="shared" si="71"/>
        <v>54.645505157523189</v>
      </c>
      <c r="M59" s="56">
        <f t="shared" si="71"/>
        <v>51.305619787023687</v>
      </c>
      <c r="N59" s="56">
        <f t="shared" si="48"/>
        <v>36.74142689172001</v>
      </c>
      <c r="O59" s="56">
        <f t="shared" si="48"/>
        <v>47.575155372758417</v>
      </c>
      <c r="P59" s="56">
        <f t="shared" si="48"/>
        <v>29.963489191925362</v>
      </c>
      <c r="Q59" s="56">
        <f t="shared" si="48"/>
        <v>8.8563668764475949</v>
      </c>
      <c r="R59" s="56">
        <f t="shared" si="48"/>
        <v>-0.30163949612767738</v>
      </c>
      <c r="S59" s="56">
        <f t="shared" si="48"/>
        <v>118.97244471619896</v>
      </c>
      <c r="T59" s="56">
        <f t="shared" si="48"/>
        <v>1.9615627159621738</v>
      </c>
      <c r="U59" s="56">
        <f t="shared" si="48"/>
        <v>45.280116266199201</v>
      </c>
      <c r="V59" s="56">
        <f t="shared" si="48"/>
        <v>27.00869647192394</v>
      </c>
      <c r="W59" s="56">
        <f t="shared" si="48"/>
        <v>14.125202995558922</v>
      </c>
      <c r="X59" s="56">
        <f t="shared" si="48"/>
        <v>-3.7825010398417476</v>
      </c>
      <c r="Y59" s="56">
        <f t="shared" si="49"/>
        <v>0.77677237114738773</v>
      </c>
      <c r="Z59" s="56">
        <f t="shared" si="50"/>
        <v>11.907083423647407</v>
      </c>
      <c r="AA59" s="56">
        <f t="shared" si="51"/>
        <v>3.8011444523767182</v>
      </c>
      <c r="AB59" s="56">
        <f t="shared" si="52"/>
        <v>-2.8014049186536312</v>
      </c>
      <c r="AC59" s="56">
        <f t="shared" si="53"/>
        <v>24.753206680028356</v>
      </c>
      <c r="AD59" s="88"/>
      <c r="AE59" s="88"/>
      <c r="AF59" s="88"/>
      <c r="AG59" s="88"/>
      <c r="AH59" s="88"/>
      <c r="AI59" s="88"/>
    </row>
    <row r="60" spans="1:35" ht="12.75" customHeight="1" x14ac:dyDescent="0.2">
      <c r="A60" s="88">
        <v>3</v>
      </c>
      <c r="B60" s="42" t="s">
        <v>28</v>
      </c>
      <c r="C60" s="54" t="s">
        <v>12</v>
      </c>
      <c r="D60" s="56">
        <f t="shared" ref="D60:I60" si="72">IF(C20=0,"--",((D20/C20)*100-100))</f>
        <v>-2.1910102496401294</v>
      </c>
      <c r="E60" s="56">
        <f t="shared" si="72"/>
        <v>46.744425656616073</v>
      </c>
      <c r="F60" s="56">
        <f t="shared" si="72"/>
        <v>10.092298543176057</v>
      </c>
      <c r="G60" s="56">
        <f t="shared" si="72"/>
        <v>2.0545059025360786</v>
      </c>
      <c r="H60" s="56">
        <f t="shared" si="72"/>
        <v>31.093212188227653</v>
      </c>
      <c r="I60" s="56">
        <f t="shared" si="72"/>
        <v>-13.222526359555744</v>
      </c>
      <c r="J60" s="56">
        <f t="shared" ref="J60:M60" si="73">IF(I20=0,"--",((J20/I20)*100-100))</f>
        <v>15.161959706646556</v>
      </c>
      <c r="K60" s="56">
        <f t="shared" si="73"/>
        <v>32.035848198162284</v>
      </c>
      <c r="L60" s="56">
        <f t="shared" si="73"/>
        <v>35.651183556927379</v>
      </c>
      <c r="M60" s="56">
        <f t="shared" si="73"/>
        <v>25.842043835774803</v>
      </c>
      <c r="N60" s="56">
        <f t="shared" si="48"/>
        <v>17.224066834753728</v>
      </c>
      <c r="O60" s="56">
        <f t="shared" si="48"/>
        <v>5.547627786516955</v>
      </c>
      <c r="P60" s="56">
        <f t="shared" si="48"/>
        <v>29.410300212557331</v>
      </c>
      <c r="Q60" s="56">
        <f t="shared" si="48"/>
        <v>-8.8323809097841917</v>
      </c>
      <c r="R60" s="56">
        <f t="shared" si="48"/>
        <v>28.070863929982579</v>
      </c>
      <c r="S60" s="56">
        <f t="shared" si="48"/>
        <v>48.754567421869808</v>
      </c>
      <c r="T60" s="56">
        <f t="shared" si="48"/>
        <v>1.8539608860992161</v>
      </c>
      <c r="U60" s="56">
        <f t="shared" si="48"/>
        <v>16.637099678357316</v>
      </c>
      <c r="V60" s="56">
        <f t="shared" si="48"/>
        <v>6.5911343023046527</v>
      </c>
      <c r="W60" s="56">
        <f t="shared" si="48"/>
        <v>13.326297867570929</v>
      </c>
      <c r="X60" s="56">
        <f t="shared" si="48"/>
        <v>5.1419590743217043</v>
      </c>
      <c r="Y60" s="56">
        <f t="shared" si="49"/>
        <v>5.7241704751254616</v>
      </c>
      <c r="Z60" s="56">
        <f t="shared" si="50"/>
        <v>20.389404502589286</v>
      </c>
      <c r="AA60" s="56">
        <f t="shared" si="51"/>
        <v>-3.2932298995444285</v>
      </c>
      <c r="AB60" s="56">
        <f t="shared" si="52"/>
        <v>-18.676163244246979</v>
      </c>
      <c r="AC60" s="56">
        <f t="shared" si="53"/>
        <v>12.212201113223941</v>
      </c>
      <c r="AD60" s="88"/>
      <c r="AE60" s="88"/>
      <c r="AF60" s="88"/>
      <c r="AG60" s="88"/>
      <c r="AH60" s="88"/>
      <c r="AI60" s="88"/>
    </row>
    <row r="61" spans="1:35" ht="12.75" customHeight="1" x14ac:dyDescent="0.2">
      <c r="A61" s="88">
        <v>4</v>
      </c>
      <c r="B61" s="42" t="s">
        <v>39</v>
      </c>
      <c r="C61" s="54" t="s">
        <v>12</v>
      </c>
      <c r="D61" s="56">
        <f t="shared" ref="D61:I61" si="74">IF(C21=0,"--",((D21/C21)*100-100))</f>
        <v>-14.39053163697973</v>
      </c>
      <c r="E61" s="56">
        <f t="shared" si="74"/>
        <v>23.777075340992909</v>
      </c>
      <c r="F61" s="56">
        <f t="shared" si="74"/>
        <v>-7.7159670244414968</v>
      </c>
      <c r="G61" s="56">
        <f t="shared" si="74"/>
        <v>-1.3152426889927966</v>
      </c>
      <c r="H61" s="56">
        <f t="shared" si="74"/>
        <v>34.865866283933059</v>
      </c>
      <c r="I61" s="56">
        <f t="shared" si="74"/>
        <v>-13.691995734148975</v>
      </c>
      <c r="J61" s="56">
        <f t="shared" ref="J61:M61" si="75">IF(I21=0,"--",((J21/I21)*100-100))</f>
        <v>24.018454788055621</v>
      </c>
      <c r="K61" s="56">
        <f t="shared" si="75"/>
        <v>2.5157960511894402</v>
      </c>
      <c r="L61" s="56">
        <f t="shared" si="75"/>
        <v>43.381163702594392</v>
      </c>
      <c r="M61" s="56">
        <f t="shared" si="75"/>
        <v>120.5694954712686</v>
      </c>
      <c r="N61" s="56">
        <f t="shared" si="48"/>
        <v>-6.4730782957609563</v>
      </c>
      <c r="O61" s="56">
        <f t="shared" si="48"/>
        <v>9.0313234479105802</v>
      </c>
      <c r="P61" s="56">
        <f t="shared" si="48"/>
        <v>3.9267842770399142</v>
      </c>
      <c r="Q61" s="56">
        <f t="shared" si="48"/>
        <v>8.179813063811352</v>
      </c>
      <c r="R61" s="56">
        <f t="shared" si="48"/>
        <v>3.4042589966536241</v>
      </c>
      <c r="S61" s="56">
        <f t="shared" si="48"/>
        <v>73.213641157672868</v>
      </c>
      <c r="T61" s="56">
        <f t="shared" si="48"/>
        <v>5.4830079258641149</v>
      </c>
      <c r="U61" s="56">
        <f t="shared" si="48"/>
        <v>5.7108297274560016</v>
      </c>
      <c r="V61" s="56">
        <f t="shared" si="48"/>
        <v>7.8721426108554908</v>
      </c>
      <c r="W61" s="56">
        <f t="shared" si="48"/>
        <v>6.5560959537036609</v>
      </c>
      <c r="X61" s="56">
        <f t="shared" si="48"/>
        <v>-5.4073234516155679</v>
      </c>
      <c r="Y61" s="56">
        <f t="shared" si="49"/>
        <v>2.8436984431238699</v>
      </c>
      <c r="Z61" s="56">
        <f t="shared" si="50"/>
        <v>8.0919301370369254</v>
      </c>
      <c r="AA61" s="56">
        <f t="shared" si="51"/>
        <v>-21.651073191496053</v>
      </c>
      <c r="AB61" s="56">
        <f t="shared" si="52"/>
        <v>-1.6773443354685185</v>
      </c>
      <c r="AC61" s="56">
        <f t="shared" si="53"/>
        <v>9.1014473346715334</v>
      </c>
      <c r="AD61" s="88"/>
      <c r="AE61" s="88"/>
      <c r="AF61" s="88"/>
      <c r="AG61" s="88"/>
      <c r="AH61" s="88"/>
      <c r="AI61" s="88"/>
    </row>
    <row r="62" spans="1:35" ht="12.75" customHeight="1" x14ac:dyDescent="0.2">
      <c r="A62" s="88">
        <v>5</v>
      </c>
      <c r="B62" s="42" t="s">
        <v>41</v>
      </c>
      <c r="C62" s="54" t="s">
        <v>12</v>
      </c>
      <c r="D62" s="56">
        <f t="shared" ref="D62:I62" si="76">IF(C22=0,"--",((D22/C22)*100-100))</f>
        <v>-25.164714389610111</v>
      </c>
      <c r="E62" s="56">
        <f t="shared" si="76"/>
        <v>43.376176423650691</v>
      </c>
      <c r="F62" s="56">
        <f t="shared" si="76"/>
        <v>66.393430173480823</v>
      </c>
      <c r="G62" s="56">
        <f t="shared" si="76"/>
        <v>69.588024882148432</v>
      </c>
      <c r="H62" s="56">
        <f t="shared" si="76"/>
        <v>117.23734093235598</v>
      </c>
      <c r="I62" s="56">
        <f t="shared" si="76"/>
        <v>44.924811278973124</v>
      </c>
      <c r="J62" s="56">
        <f t="shared" ref="J62:M62" si="77">IF(I22=0,"--",((J22/I22)*100-100))</f>
        <v>113.16778020005151</v>
      </c>
      <c r="K62" s="56">
        <f t="shared" si="77"/>
        <v>12.932273001370191</v>
      </c>
      <c r="L62" s="56">
        <f t="shared" si="77"/>
        <v>114.81296915862464</v>
      </c>
      <c r="M62" s="56">
        <f t="shared" si="77"/>
        <v>48.250002762692304</v>
      </c>
      <c r="N62" s="56">
        <f t="shared" si="48"/>
        <v>2.7274527292221507</v>
      </c>
      <c r="O62" s="56">
        <f t="shared" si="48"/>
        <v>27.597092531848318</v>
      </c>
      <c r="P62" s="56">
        <f t="shared" si="48"/>
        <v>-0.71174226189776846</v>
      </c>
      <c r="Q62" s="56">
        <f t="shared" si="48"/>
        <v>-2.6507684732467993</v>
      </c>
      <c r="R62" s="56">
        <f t="shared" si="48"/>
        <v>67.243988662086593</v>
      </c>
      <c r="S62" s="56">
        <f t="shared" si="48"/>
        <v>-0.14727098145367279</v>
      </c>
      <c r="T62" s="56">
        <f t="shared" si="48"/>
        <v>-13.324971439540661</v>
      </c>
      <c r="U62" s="56">
        <f t="shared" si="48"/>
        <v>8.8343455124255854</v>
      </c>
      <c r="V62" s="56">
        <f t="shared" si="48"/>
        <v>11.857261113686164</v>
      </c>
      <c r="W62" s="56">
        <f t="shared" si="48"/>
        <v>0.7005897606673841</v>
      </c>
      <c r="X62" s="56">
        <f t="shared" si="48"/>
        <v>1.9336244322341258</v>
      </c>
      <c r="Y62" s="56">
        <f t="shared" si="49"/>
        <v>5.1254477417615334</v>
      </c>
      <c r="Z62" s="56">
        <f t="shared" si="50"/>
        <v>5.5166641836697465</v>
      </c>
      <c r="AA62" s="56">
        <f t="shared" si="51"/>
        <v>4.063286677137981</v>
      </c>
      <c r="AB62" s="56">
        <f t="shared" si="52"/>
        <v>-28.727221436357155</v>
      </c>
      <c r="AC62" s="56">
        <f t="shared" si="53"/>
        <v>20.858195747464791</v>
      </c>
      <c r="AD62" s="88"/>
      <c r="AE62" s="88"/>
      <c r="AF62" s="88"/>
      <c r="AG62" s="88"/>
      <c r="AH62" s="88"/>
      <c r="AI62" s="88"/>
    </row>
    <row r="63" spans="1:35" ht="12.75" customHeight="1" x14ac:dyDescent="0.2">
      <c r="B63" s="42" t="s">
        <v>19</v>
      </c>
      <c r="C63" s="54" t="s">
        <v>12</v>
      </c>
      <c r="D63" s="56">
        <f t="shared" ref="D63:I63" si="78">IF(C23=0,"--",((D23/C23)*100-100))</f>
        <v>-21.834014046061029</v>
      </c>
      <c r="E63" s="56">
        <f t="shared" si="78"/>
        <v>15.831819908381718</v>
      </c>
      <c r="F63" s="56">
        <f t="shared" si="78"/>
        <v>-9.8398429108995202</v>
      </c>
      <c r="G63" s="56">
        <f t="shared" si="78"/>
        <v>-7.4062891400468231</v>
      </c>
      <c r="H63" s="56">
        <f t="shared" si="78"/>
        <v>28.744891148578745</v>
      </c>
      <c r="I63" s="56">
        <f t="shared" si="78"/>
        <v>-3.9864579478531681</v>
      </c>
      <c r="J63" s="56">
        <f t="shared" ref="J63:M63" si="79">IF(I23=0,"--",((J23/I23)*100-100))</f>
        <v>27.61780952292321</v>
      </c>
      <c r="K63" s="56">
        <f t="shared" si="79"/>
        <v>12.409713108910992</v>
      </c>
      <c r="L63" s="56">
        <f t="shared" si="79"/>
        <v>36.212409866781059</v>
      </c>
      <c r="M63" s="56">
        <f t="shared" si="79"/>
        <v>18.279200051772591</v>
      </c>
      <c r="N63" s="56">
        <f t="shared" si="48"/>
        <v>15.917165423988692</v>
      </c>
      <c r="O63" s="56">
        <f t="shared" si="48"/>
        <v>12.304139734436362</v>
      </c>
      <c r="P63" s="56">
        <f t="shared" si="48"/>
        <v>6.0329926390720487</v>
      </c>
      <c r="Q63" s="56">
        <f t="shared" si="48"/>
        <v>-11.074291566609404</v>
      </c>
      <c r="R63" s="56">
        <f t="shared" si="48"/>
        <v>32.05550952334184</v>
      </c>
      <c r="S63" s="56">
        <f t="shared" si="48"/>
        <v>28.911741702383807</v>
      </c>
      <c r="T63" s="56">
        <f t="shared" si="48"/>
        <v>-1.3878573482467829</v>
      </c>
      <c r="U63" s="56">
        <f t="shared" si="48"/>
        <v>15.89611621722247</v>
      </c>
      <c r="V63" s="56">
        <f t="shared" si="48"/>
        <v>8.3133197354147654</v>
      </c>
      <c r="W63" s="56">
        <f t="shared" si="48"/>
        <v>2.2099466534144341</v>
      </c>
      <c r="X63" s="56">
        <f t="shared" si="48"/>
        <v>-4.2101131930972997</v>
      </c>
      <c r="Y63" s="56">
        <f t="shared" si="49"/>
        <v>1.3638417445287985</v>
      </c>
      <c r="Z63" s="56">
        <f t="shared" si="50"/>
        <v>10.428207009717738</v>
      </c>
      <c r="AA63" s="56">
        <f t="shared" si="51"/>
        <v>-5.379352509720789</v>
      </c>
      <c r="AB63" s="56">
        <f t="shared" si="52"/>
        <v>-14.108810489938364</v>
      </c>
      <c r="AC63" s="56">
        <f t="shared" si="53"/>
        <v>6.3652789690898288</v>
      </c>
      <c r="AD63" s="88"/>
      <c r="AE63" s="88"/>
      <c r="AF63" s="88"/>
      <c r="AG63" s="88"/>
      <c r="AH63" s="88"/>
      <c r="AI63" s="88"/>
    </row>
    <row r="64" spans="1:35" ht="12.75" customHeight="1" x14ac:dyDescent="0.2">
      <c r="A64" s="242"/>
      <c r="B64" s="42" t="s">
        <v>20</v>
      </c>
      <c r="C64" s="54" t="s">
        <v>12</v>
      </c>
      <c r="D64" s="56">
        <f t="shared" ref="D64:I64" si="80">IF(C24=0,"--",((D24/C24)*100-100))</f>
        <v>-19.678423567110386</v>
      </c>
      <c r="E64" s="56">
        <f t="shared" si="80"/>
        <v>12.980490009428735</v>
      </c>
      <c r="F64" s="56">
        <f t="shared" si="80"/>
        <v>-2.9276338100362835</v>
      </c>
      <c r="G64" s="56">
        <f t="shared" si="80"/>
        <v>8.3784026074434905</v>
      </c>
      <c r="H64" s="56">
        <f t="shared" si="80"/>
        <v>36.752364397688012</v>
      </c>
      <c r="I64" s="56">
        <f t="shared" si="80"/>
        <v>11.499573080615335</v>
      </c>
      <c r="J64" s="56">
        <f t="shared" ref="J64:M64" si="81">IF(I24=0,"--",((J24/I24)*100-100))</f>
        <v>25.542081494930912</v>
      </c>
      <c r="K64" s="56">
        <f t="shared" si="81"/>
        <v>22.428794409581371</v>
      </c>
      <c r="L64" s="56">
        <f t="shared" si="81"/>
        <v>40.67558633559301</v>
      </c>
      <c r="M64" s="56">
        <f t="shared" si="81"/>
        <v>19.446120070479964</v>
      </c>
      <c r="N64" s="56">
        <f t="shared" si="48"/>
        <v>15.666154334760904</v>
      </c>
      <c r="O64" s="56">
        <f t="shared" si="48"/>
        <v>15.306030592591256</v>
      </c>
      <c r="P64" s="56">
        <f t="shared" si="48"/>
        <v>23.350943644429492</v>
      </c>
      <c r="Q64" s="56">
        <f t="shared" si="48"/>
        <v>-10.248748822612555</v>
      </c>
      <c r="R64" s="56">
        <f t="shared" si="48"/>
        <v>18.534413818984731</v>
      </c>
      <c r="S64" s="56">
        <f t="shared" si="48"/>
        <v>41.208097875069257</v>
      </c>
      <c r="T64" s="56">
        <f t="shared" si="48"/>
        <v>1.6509081411256119</v>
      </c>
      <c r="U64" s="56">
        <f t="shared" si="48"/>
        <v>12.035756967944209</v>
      </c>
      <c r="V64" s="56">
        <f t="shared" si="48"/>
        <v>3.1886058881968893</v>
      </c>
      <c r="W64" s="56">
        <f t="shared" si="48"/>
        <v>-0.16319077612135402</v>
      </c>
      <c r="X64" s="56">
        <f t="shared" si="48"/>
        <v>-2.066116044396054</v>
      </c>
      <c r="Y64" s="56">
        <f t="shared" si="49"/>
        <v>5.0202434132105509</v>
      </c>
      <c r="Z64" s="56">
        <f t="shared" si="50"/>
        <v>5.6051889217235953</v>
      </c>
      <c r="AA64" s="56">
        <f t="shared" si="51"/>
        <v>8.0750357901431045</v>
      </c>
      <c r="AB64" s="56">
        <f t="shared" si="52"/>
        <v>-12.625731654748748</v>
      </c>
      <c r="AC64" s="56">
        <f t="shared" si="53"/>
        <v>9.7302120726249655</v>
      </c>
      <c r="AD64" s="88"/>
      <c r="AE64" s="88"/>
      <c r="AF64" s="88"/>
      <c r="AG64" s="88"/>
      <c r="AH64" s="88"/>
      <c r="AI64" s="88"/>
    </row>
    <row r="65" spans="1:35" ht="12.75" customHeight="1" x14ac:dyDescent="0.2">
      <c r="A65" s="242"/>
      <c r="B65" s="224" t="s">
        <v>11</v>
      </c>
      <c r="C65" s="54" t="s">
        <v>12</v>
      </c>
      <c r="D65" s="56">
        <f t="shared" ref="D65:I65" si="82">IF(C25=0,"--",((D25/C25)*100-100))</f>
        <v>-20.950141726959188</v>
      </c>
      <c r="E65" s="56">
        <f t="shared" si="82"/>
        <v>14.643859758896838</v>
      </c>
      <c r="F65" s="56">
        <f t="shared" si="82"/>
        <v>-7.0017675291056491</v>
      </c>
      <c r="G65" s="56">
        <f t="shared" si="82"/>
        <v>-0.64134701208313061</v>
      </c>
      <c r="H65" s="56">
        <f t="shared" si="82"/>
        <v>32.488241944700036</v>
      </c>
      <c r="I65" s="56">
        <f t="shared" si="82"/>
        <v>3.4859859443981094</v>
      </c>
      <c r="J65" s="56">
        <f t="shared" ref="J65:M65" si="83">IF(I25=0,"--",((J25/I25)*100-100))</f>
        <v>26.538652478482064</v>
      </c>
      <c r="K65" s="56">
        <f t="shared" si="83"/>
        <v>17.577543135005058</v>
      </c>
      <c r="L65" s="56">
        <f t="shared" si="83"/>
        <v>38.609495619877578</v>
      </c>
      <c r="M65" s="56">
        <f t="shared" si="83"/>
        <v>18.915272161379605</v>
      </c>
      <c r="N65" s="56">
        <f t="shared" si="48"/>
        <v>15.779731931133384</v>
      </c>
      <c r="O65" s="56">
        <f t="shared" si="48"/>
        <v>13.94612150362677</v>
      </c>
      <c r="P65" s="56">
        <f t="shared" si="48"/>
        <v>15.618661316870856</v>
      </c>
      <c r="Q65" s="56">
        <f t="shared" si="48"/>
        <v>-10.586785514745074</v>
      </c>
      <c r="R65" s="56">
        <f t="shared" si="48"/>
        <v>24.040738179492365</v>
      </c>
      <c r="S65" s="56">
        <f t="shared" si="48"/>
        <v>35.876977100663339</v>
      </c>
      <c r="T65" s="56">
        <f t="shared" si="48"/>
        <v>0.40097762159356876</v>
      </c>
      <c r="U65" s="56">
        <f t="shared" si="48"/>
        <v>13.59534129783566</v>
      </c>
      <c r="V65" s="56">
        <f t="shared" si="48"/>
        <v>5.3009230263762532</v>
      </c>
      <c r="W65" s="56">
        <f t="shared" si="48"/>
        <v>0.84295771516600837</v>
      </c>
      <c r="X65" s="56">
        <f t="shared" si="48"/>
        <v>-2.9874370675497914</v>
      </c>
      <c r="Y65" s="56">
        <f t="shared" si="49"/>
        <v>3.4688127952586569</v>
      </c>
      <c r="Z65" s="56">
        <f t="shared" si="50"/>
        <v>7.6099884271552725</v>
      </c>
      <c r="AA65" s="56">
        <f t="shared" si="51"/>
        <v>2.3359403199406898</v>
      </c>
      <c r="AB65" s="56">
        <f t="shared" si="52"/>
        <v>-13.210658373935786</v>
      </c>
      <c r="AC65" s="56">
        <f t="shared" si="53"/>
        <v>8.0687385972866679</v>
      </c>
      <c r="AD65" s="88"/>
      <c r="AE65" s="88"/>
      <c r="AF65" s="88"/>
      <c r="AG65" s="88"/>
      <c r="AH65" s="88"/>
      <c r="AI65" s="88"/>
    </row>
    <row r="66" spans="1:35" ht="12.75" customHeight="1" x14ac:dyDescent="0.2">
      <c r="A66" s="242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6"/>
      <c r="AA66" s="56"/>
      <c r="AB66" s="56"/>
      <c r="AC66" s="53"/>
      <c r="AD66" s="88"/>
      <c r="AE66" s="88"/>
      <c r="AF66" s="88"/>
      <c r="AG66" s="88"/>
      <c r="AH66" s="88"/>
      <c r="AI66" s="88"/>
    </row>
    <row r="67" spans="1:35" ht="12.75" customHeight="1" thickBot="1" x14ac:dyDescent="0.25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88"/>
      <c r="AE67" s="88"/>
      <c r="AF67" s="88"/>
      <c r="AG67" s="88"/>
      <c r="AH67" s="88"/>
      <c r="AI67" s="88"/>
    </row>
    <row r="68" spans="1:35" ht="12.75" customHeight="1" thickTop="1" x14ac:dyDescent="0.2">
      <c r="A68" s="91" t="s">
        <v>1030</v>
      </c>
      <c r="B68" s="42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88"/>
      <c r="AE68" s="88"/>
      <c r="AF68" s="88"/>
      <c r="AG68" s="88"/>
      <c r="AH68" s="88"/>
      <c r="AI68" s="88"/>
    </row>
    <row r="69" spans="1:35" ht="12.75" customHeight="1" x14ac:dyDescent="0.2">
      <c r="A69" s="91"/>
      <c r="B69" s="42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88"/>
      <c r="AE69" s="88"/>
      <c r="AF69" s="88"/>
      <c r="AG69" s="88"/>
      <c r="AH69" s="88"/>
      <c r="AI69" s="88"/>
    </row>
    <row r="70" spans="1:35" ht="12.75" customHeight="1" x14ac:dyDescent="0.2">
      <c r="B70" s="42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88"/>
      <c r="AE70" s="88"/>
      <c r="AF70" s="88"/>
      <c r="AG70" s="88"/>
      <c r="AH70" s="88"/>
      <c r="AI70" s="88"/>
    </row>
    <row r="71" spans="1:35" ht="12.75" customHeight="1" x14ac:dyDescent="0.2">
      <c r="B71" s="42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88"/>
      <c r="AE71" s="88"/>
      <c r="AF71" s="88"/>
      <c r="AG71" s="88"/>
      <c r="AH71" s="88"/>
      <c r="AI71" s="88"/>
    </row>
    <row r="72" spans="1:35" ht="12.75" customHeight="1" x14ac:dyDescent="0.2">
      <c r="A72" s="26"/>
      <c r="B72" s="42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88"/>
      <c r="AE72" s="88"/>
      <c r="AF72" s="88"/>
      <c r="AG72" s="88"/>
      <c r="AH72" s="88"/>
      <c r="AI72" s="88"/>
    </row>
    <row r="73" spans="1:35" ht="12.75" customHeight="1" x14ac:dyDescent="0.2">
      <c r="B73" s="27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88"/>
      <c r="AE73" s="88"/>
      <c r="AF73" s="88"/>
      <c r="AG73" s="88"/>
      <c r="AH73" s="88"/>
      <c r="AI73" s="88"/>
    </row>
    <row r="74" spans="1:35" ht="12.75" customHeight="1" x14ac:dyDescent="0.2">
      <c r="B74" s="42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88"/>
      <c r="AE74" s="88"/>
      <c r="AF74" s="88"/>
      <c r="AG74" s="88"/>
      <c r="AH74" s="88"/>
      <c r="AI74" s="88"/>
    </row>
    <row r="75" spans="1:35" ht="12.75" customHeight="1" x14ac:dyDescent="0.2">
      <c r="B75" s="42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88"/>
      <c r="AE75" s="88"/>
      <c r="AF75" s="88"/>
      <c r="AG75" s="88"/>
      <c r="AH75" s="88"/>
      <c r="AI75" s="88"/>
    </row>
    <row r="76" spans="1:35" ht="12.75" customHeight="1" x14ac:dyDescent="0.2">
      <c r="B76" s="42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88"/>
      <c r="AE76" s="88"/>
      <c r="AF76" s="88"/>
      <c r="AG76" s="88"/>
      <c r="AH76" s="88"/>
      <c r="AI76" s="88"/>
    </row>
    <row r="77" spans="1:35" ht="12.75" customHeight="1" x14ac:dyDescent="0.2">
      <c r="B77" s="42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88"/>
      <c r="AE77" s="88"/>
      <c r="AF77" s="88"/>
      <c r="AG77" s="88"/>
      <c r="AH77" s="88"/>
      <c r="AI77" s="88"/>
    </row>
    <row r="78" spans="1:35" x14ac:dyDescent="0.2">
      <c r="C78" s="53"/>
      <c r="D78" s="53"/>
      <c r="E78" s="53"/>
      <c r="F78" s="53"/>
      <c r="G78" s="53"/>
      <c r="H78" s="53"/>
      <c r="I78" s="53"/>
      <c r="J78" s="88"/>
      <c r="K78" s="259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230"/>
      <c r="AA78" s="240"/>
      <c r="AB78" s="263"/>
      <c r="AC78" s="88"/>
      <c r="AD78" s="88"/>
      <c r="AE78" s="88"/>
      <c r="AF78" s="88"/>
      <c r="AG78" s="88"/>
      <c r="AH78" s="88"/>
      <c r="AI78" s="88"/>
    </row>
    <row r="79" spans="1:35" x14ac:dyDescent="0.2">
      <c r="C79" s="53"/>
      <c r="D79" s="53"/>
      <c r="E79" s="53"/>
      <c r="F79" s="53"/>
      <c r="G79" s="53"/>
      <c r="H79" s="53"/>
      <c r="I79" s="53"/>
      <c r="J79" s="88"/>
      <c r="K79" s="259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230"/>
      <c r="AA79" s="240"/>
      <c r="AB79" s="263"/>
      <c r="AC79" s="88"/>
      <c r="AD79" s="88"/>
      <c r="AE79" s="88"/>
      <c r="AF79" s="88"/>
      <c r="AG79" s="88"/>
      <c r="AH79" s="88"/>
      <c r="AI79" s="88"/>
    </row>
    <row r="80" spans="1:35" x14ac:dyDescent="0.2">
      <c r="C80" s="53"/>
      <c r="D80" s="53"/>
      <c r="E80" s="53"/>
      <c r="F80" s="53"/>
      <c r="G80" s="53"/>
      <c r="H80" s="53"/>
      <c r="I80" s="53"/>
      <c r="J80" s="88"/>
      <c r="K80" s="259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230"/>
      <c r="AA80" s="240"/>
      <c r="AB80" s="263"/>
      <c r="AC80" s="88"/>
      <c r="AD80" s="88"/>
      <c r="AE80" s="88"/>
      <c r="AF80" s="88"/>
      <c r="AG80" s="88"/>
      <c r="AH80" s="88"/>
      <c r="AI80" s="88"/>
    </row>
    <row r="81" spans="3:35" x14ac:dyDescent="0.2">
      <c r="C81" s="58"/>
      <c r="D81" s="58"/>
      <c r="E81" s="58"/>
      <c r="F81" s="58"/>
      <c r="G81" s="58"/>
      <c r="H81" s="58"/>
      <c r="I81" s="58"/>
      <c r="J81" s="88"/>
      <c r="K81" s="259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230"/>
      <c r="AA81" s="240"/>
      <c r="AB81" s="263"/>
      <c r="AC81" s="88"/>
      <c r="AD81" s="88"/>
      <c r="AE81" s="88"/>
      <c r="AF81" s="88"/>
      <c r="AG81" s="88"/>
      <c r="AH81" s="88"/>
      <c r="AI81" s="88"/>
    </row>
    <row r="82" spans="3:35" x14ac:dyDescent="0.2">
      <c r="C82" s="58"/>
      <c r="D82" s="58"/>
      <c r="E82" s="58"/>
      <c r="F82" s="58"/>
      <c r="G82" s="58"/>
      <c r="H82" s="58"/>
      <c r="I82" s="58"/>
      <c r="J82" s="88"/>
      <c r="K82" s="259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230"/>
      <c r="AA82" s="240"/>
      <c r="AB82" s="263"/>
      <c r="AC82" s="88"/>
      <c r="AD82" s="88"/>
      <c r="AE82" s="88"/>
      <c r="AF82" s="88"/>
      <c r="AG82" s="88"/>
      <c r="AH82" s="88"/>
      <c r="AI82" s="88"/>
    </row>
    <row r="83" spans="3:35" x14ac:dyDescent="0.2">
      <c r="C83" s="28"/>
      <c r="D83" s="28"/>
      <c r="E83" s="28"/>
      <c r="F83" s="28"/>
      <c r="G83" s="28"/>
      <c r="H83" s="28"/>
      <c r="I83" s="28"/>
    </row>
    <row r="84" spans="3:35" x14ac:dyDescent="0.2">
      <c r="C84" s="28"/>
      <c r="D84" s="28"/>
      <c r="E84" s="28"/>
      <c r="F84" s="28"/>
      <c r="G84" s="28"/>
      <c r="H84" s="28"/>
      <c r="I84" s="28"/>
    </row>
    <row r="85" spans="3:35" x14ac:dyDescent="0.2">
      <c r="C85" s="28"/>
      <c r="D85" s="28"/>
      <c r="E85" s="28"/>
      <c r="F85" s="28"/>
      <c r="G85" s="28"/>
      <c r="H85" s="28"/>
      <c r="I85" s="28"/>
    </row>
    <row r="86" spans="3:35" x14ac:dyDescent="0.2">
      <c r="C86" s="28"/>
      <c r="D86" s="28"/>
      <c r="E86" s="28"/>
      <c r="F86" s="28"/>
      <c r="G86" s="28"/>
      <c r="H86" s="28"/>
      <c r="I86" s="28"/>
    </row>
    <row r="87" spans="3:35" x14ac:dyDescent="0.2">
      <c r="C87" s="28"/>
      <c r="D87" s="28"/>
      <c r="E87" s="28"/>
      <c r="F87" s="28"/>
      <c r="G87" s="28"/>
      <c r="H87" s="28"/>
      <c r="I87" s="28"/>
    </row>
    <row r="88" spans="3:35" x14ac:dyDescent="0.2">
      <c r="C88" s="28"/>
      <c r="D88" s="28"/>
      <c r="E88" s="28"/>
      <c r="F88" s="28"/>
      <c r="G88" s="28"/>
      <c r="H88" s="28"/>
      <c r="I88" s="28"/>
    </row>
    <row r="89" spans="3:35" x14ac:dyDescent="0.2">
      <c r="C89" s="28"/>
      <c r="D89" s="28"/>
      <c r="E89" s="28"/>
      <c r="F89" s="28"/>
      <c r="G89" s="28"/>
      <c r="H89" s="28"/>
      <c r="I89" s="28"/>
    </row>
  </sheetData>
  <mergeCells count="7">
    <mergeCell ref="C47:AC47"/>
    <mergeCell ref="C7:AC7"/>
    <mergeCell ref="C27:AC27"/>
    <mergeCell ref="C2:AC2"/>
    <mergeCell ref="C4:AC4"/>
    <mergeCell ref="C26:AC26"/>
    <mergeCell ref="C46:AC46"/>
  </mergeCells>
  <phoneticPr fontId="0" type="noConversion"/>
  <hyperlinks>
    <hyperlink ref="A1" location="ÍNDICE!A1" display="INDICE"/>
  </hyperlinks>
  <pageMargins left="0.75" right="0.75" top="1" bottom="1" header="0" footer="0"/>
  <ignoredErrors>
    <ignoredError sqref="C17:AB17" formulaRange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89"/>
  <sheetViews>
    <sheetView zoomScaleNormal="100" workbookViewId="0"/>
  </sheetViews>
  <sheetFormatPr baseColWidth="10" defaultColWidth="12.42578125" defaultRowHeight="12.75" x14ac:dyDescent="0.2"/>
  <cols>
    <col min="1" max="1" width="5.42578125" style="88" customWidth="1"/>
    <col min="2" max="2" width="18" style="16" customWidth="1"/>
    <col min="3" max="3" width="11.7109375" style="16" customWidth="1"/>
    <col min="4" max="7" width="11.7109375" style="217" customWidth="1"/>
    <col min="8" max="10" width="11.7109375" style="16" customWidth="1"/>
    <col min="11" max="11" width="11.7109375" style="217" customWidth="1"/>
    <col min="12" max="25" width="11.7109375" style="16" customWidth="1"/>
    <col min="26" max="28" width="11.7109375" style="217" customWidth="1"/>
    <col min="29" max="29" width="11.7109375" style="16" customWidth="1"/>
    <col min="30" max="16384" width="12.42578125" style="16"/>
  </cols>
  <sheetData>
    <row r="1" spans="1:35" x14ac:dyDescent="0.2">
      <c r="A1" s="9" t="s">
        <v>59</v>
      </c>
    </row>
    <row r="2" spans="1:35" ht="12.75" customHeight="1" x14ac:dyDescent="0.2">
      <c r="A2" s="16"/>
      <c r="B2" s="63"/>
      <c r="C2" s="267" t="s">
        <v>948</v>
      </c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7"/>
      <c r="U2" s="267"/>
      <c r="V2" s="267"/>
      <c r="W2" s="267"/>
      <c r="X2" s="267"/>
      <c r="Y2" s="267"/>
      <c r="Z2" s="267"/>
      <c r="AA2" s="267"/>
      <c r="AB2" s="267"/>
      <c r="AC2" s="267"/>
    </row>
    <row r="3" spans="1:35" ht="12.75" customHeight="1" x14ac:dyDescent="0.2">
      <c r="B3" s="88"/>
      <c r="C3" s="88"/>
      <c r="D3" s="260"/>
      <c r="E3" s="260"/>
      <c r="F3" s="260"/>
      <c r="G3" s="260"/>
      <c r="H3" s="88"/>
      <c r="I3" s="88"/>
      <c r="J3" s="88"/>
      <c r="K3" s="259"/>
      <c r="L3" s="88"/>
    </row>
    <row r="4" spans="1:35" ht="12.75" customHeight="1" x14ac:dyDescent="0.2">
      <c r="A4" s="16"/>
      <c r="B4" s="63"/>
      <c r="C4" s="267" t="s">
        <v>1036</v>
      </c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267"/>
      <c r="U4" s="267"/>
      <c r="V4" s="267"/>
      <c r="W4" s="267"/>
      <c r="X4" s="267"/>
      <c r="Y4" s="267"/>
      <c r="Z4" s="267"/>
      <c r="AA4" s="267"/>
      <c r="AB4" s="267"/>
      <c r="AC4" s="267"/>
    </row>
    <row r="5" spans="1:35" ht="12.75" customHeight="1" thickBot="1" x14ac:dyDescent="0.25">
      <c r="A5" s="17"/>
      <c r="B5" s="18"/>
      <c r="C5" s="18"/>
      <c r="D5" s="219"/>
      <c r="E5" s="219"/>
      <c r="F5" s="219"/>
      <c r="G5" s="219"/>
      <c r="H5" s="18"/>
      <c r="I5" s="18"/>
      <c r="J5" s="18"/>
      <c r="K5" s="219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219"/>
      <c r="AA5" s="219"/>
      <c r="AB5" s="219"/>
      <c r="AC5" s="18"/>
    </row>
    <row r="6" spans="1:35" s="20" customFormat="1" ht="12.75" customHeight="1" thickTop="1" x14ac:dyDescent="0.2">
      <c r="A6" s="89"/>
      <c r="B6" s="41"/>
      <c r="C6" s="10">
        <v>1995</v>
      </c>
      <c r="D6" s="215">
        <v>1996</v>
      </c>
      <c r="E6" s="215">
        <v>1997</v>
      </c>
      <c r="F6" s="215">
        <v>1998</v>
      </c>
      <c r="G6" s="215">
        <v>1999</v>
      </c>
      <c r="H6" s="215">
        <v>2000</v>
      </c>
      <c r="I6" s="10">
        <v>2001</v>
      </c>
      <c r="J6" s="10">
        <v>2002</v>
      </c>
      <c r="K6" s="215">
        <v>2003</v>
      </c>
      <c r="L6" s="10">
        <v>2004</v>
      </c>
      <c r="M6" s="10">
        <v>2005</v>
      </c>
      <c r="N6" s="10">
        <v>2006</v>
      </c>
      <c r="O6" s="10">
        <v>2007</v>
      </c>
      <c r="P6" s="10">
        <v>2008</v>
      </c>
      <c r="Q6" s="10">
        <v>2009</v>
      </c>
      <c r="R6" s="10">
        <v>2010</v>
      </c>
      <c r="S6" s="10">
        <v>2011</v>
      </c>
      <c r="T6" s="10">
        <v>2012</v>
      </c>
      <c r="U6" s="10">
        <v>2013</v>
      </c>
      <c r="V6" s="10">
        <v>2014</v>
      </c>
      <c r="W6" s="10">
        <v>2015</v>
      </c>
      <c r="X6" s="10">
        <v>2016</v>
      </c>
      <c r="Y6" s="10">
        <v>2017</v>
      </c>
      <c r="Z6" s="215">
        <v>2018</v>
      </c>
      <c r="AA6" s="215">
        <v>2019</v>
      </c>
      <c r="AB6" s="215">
        <v>2020</v>
      </c>
      <c r="AC6" s="10" t="s">
        <v>1028</v>
      </c>
    </row>
    <row r="7" spans="1:35" ht="12.75" customHeight="1" thickBot="1" x14ac:dyDescent="0.25">
      <c r="A7" s="89"/>
      <c r="B7" s="41"/>
      <c r="C7" s="268" t="s">
        <v>14</v>
      </c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  <c r="AB7" s="268"/>
      <c r="AC7" s="268"/>
    </row>
    <row r="8" spans="1:35" ht="12.75" customHeight="1" thickTop="1" x14ac:dyDescent="0.2">
      <c r="A8" s="89"/>
      <c r="B8" s="41"/>
      <c r="C8" s="21"/>
      <c r="D8" s="21"/>
      <c r="E8" s="21"/>
      <c r="F8" s="21"/>
      <c r="G8" s="21"/>
      <c r="H8" s="88"/>
      <c r="I8" s="88"/>
      <c r="J8" s="88"/>
      <c r="K8" s="259"/>
      <c r="L8" s="88"/>
    </row>
    <row r="9" spans="1:35" ht="12.75" customHeight="1" x14ac:dyDescent="0.2">
      <c r="A9" s="88">
        <v>1</v>
      </c>
      <c r="B9" s="42" t="s">
        <v>39</v>
      </c>
      <c r="C9" s="21">
        <v>68.451856000000006</v>
      </c>
      <c r="D9" s="21">
        <v>77.070247000000023</v>
      </c>
      <c r="E9" s="21">
        <v>89.104439999999997</v>
      </c>
      <c r="F9" s="21">
        <v>86.576792999999995</v>
      </c>
      <c r="G9" s="21">
        <v>87.584812000000056</v>
      </c>
      <c r="H9" s="21">
        <v>120.866895</v>
      </c>
      <c r="I9" s="21">
        <v>142.690011</v>
      </c>
      <c r="J9" s="21">
        <v>176.202336</v>
      </c>
      <c r="K9" s="21">
        <v>189.19389300000003</v>
      </c>
      <c r="L9" s="21">
        <v>288.44726600000001</v>
      </c>
      <c r="M9" s="21">
        <v>329.26779499999998</v>
      </c>
      <c r="N9" s="21">
        <v>425.71136899999999</v>
      </c>
      <c r="O9" s="21">
        <v>489.19515200000001</v>
      </c>
      <c r="P9" s="21">
        <v>502.985162</v>
      </c>
      <c r="Q9" s="21">
        <v>397.84025200000002</v>
      </c>
      <c r="R9" s="21">
        <v>478.09449999999998</v>
      </c>
      <c r="S9" s="21">
        <v>573.23501799999985</v>
      </c>
      <c r="T9" s="21">
        <v>538.2577289999997</v>
      </c>
      <c r="U9" s="22">
        <v>521.44657199999995</v>
      </c>
      <c r="V9" s="22">
        <v>540.92816400000004</v>
      </c>
      <c r="W9" s="22">
        <v>501.22637199999986</v>
      </c>
      <c r="X9" s="22">
        <v>460.49659600000001</v>
      </c>
      <c r="Y9" s="22">
        <v>536.91504600000007</v>
      </c>
      <c r="Z9" s="22">
        <v>542.41755699999953</v>
      </c>
      <c r="AA9" s="22">
        <v>481.79997800000024</v>
      </c>
      <c r="AB9" s="22">
        <v>502.33618500000006</v>
      </c>
      <c r="AC9" s="22">
        <f>SUM(C9:AB9)</f>
        <v>9148.341996000001</v>
      </c>
      <c r="AD9" s="88"/>
      <c r="AE9" s="88"/>
      <c r="AF9" s="88"/>
      <c r="AG9" s="88"/>
      <c r="AH9" s="88"/>
      <c r="AI9" s="88"/>
    </row>
    <row r="10" spans="1:35" ht="12.75" customHeight="1" x14ac:dyDescent="0.2">
      <c r="A10" s="88">
        <v>2</v>
      </c>
      <c r="B10" s="42" t="s">
        <v>998</v>
      </c>
      <c r="C10" s="21">
        <v>1692.8928390000001</v>
      </c>
      <c r="D10" s="21">
        <v>2227.8472669999978</v>
      </c>
      <c r="E10" s="21">
        <v>2235.4495269999989</v>
      </c>
      <c r="F10" s="21">
        <v>1920.0388399999995</v>
      </c>
      <c r="G10" s="21">
        <v>2176.3304579999995</v>
      </c>
      <c r="H10" s="21">
        <v>2695.1498360000001</v>
      </c>
      <c r="I10" s="21">
        <v>2589.5132250000001</v>
      </c>
      <c r="J10" s="21">
        <v>2560.1278179999999</v>
      </c>
      <c r="K10" s="21">
        <v>2476.7784759999977</v>
      </c>
      <c r="L10" s="21">
        <v>3169.5016030000002</v>
      </c>
      <c r="M10" s="21">
        <v>3044.6536160000001</v>
      </c>
      <c r="N10" s="21">
        <v>3027.9355399999999</v>
      </c>
      <c r="O10" s="21">
        <v>3039.5014219999998</v>
      </c>
      <c r="P10" s="21">
        <v>3067.2161689999998</v>
      </c>
      <c r="Q10" s="21">
        <v>2605.0143039999998</v>
      </c>
      <c r="R10" s="21">
        <v>3102.4564</v>
      </c>
      <c r="S10" s="21">
        <v>3261.2293749999999</v>
      </c>
      <c r="T10" s="21">
        <v>3024.2760629999998</v>
      </c>
      <c r="U10" s="22">
        <v>2554.468543</v>
      </c>
      <c r="V10" s="22">
        <v>2393.7336970000001</v>
      </c>
      <c r="W10" s="22">
        <v>2097.3396359999997</v>
      </c>
      <c r="X10" s="22">
        <v>2031.5588699999998</v>
      </c>
      <c r="Y10" s="22">
        <v>2096.9700429999998</v>
      </c>
      <c r="Z10" s="22">
        <v>2114.8827120000014</v>
      </c>
      <c r="AA10" s="22">
        <v>2032.3016970000006</v>
      </c>
      <c r="AB10" s="22">
        <v>1663.6785810000001</v>
      </c>
      <c r="AC10" s="22">
        <f t="shared" ref="AC10:AC25" si="0">SUM(C10:AB10)</f>
        <v>64900.846556999997</v>
      </c>
      <c r="AD10" s="88"/>
      <c r="AE10" s="88"/>
      <c r="AF10" s="88"/>
      <c r="AG10" s="88"/>
      <c r="AH10" s="88"/>
      <c r="AI10" s="88"/>
    </row>
    <row r="11" spans="1:35" ht="12.75" customHeight="1" x14ac:dyDescent="0.2">
      <c r="B11" s="42" t="s">
        <v>999</v>
      </c>
      <c r="C11" s="21">
        <v>0.19924999999999998</v>
      </c>
      <c r="D11" s="21">
        <v>0.38358899999999996</v>
      </c>
      <c r="E11" s="21">
        <v>1.0513129999999999</v>
      </c>
      <c r="F11" s="21">
        <v>0.25064500000000001</v>
      </c>
      <c r="G11" s="21">
        <v>0.80285299999999993</v>
      </c>
      <c r="H11" s="21">
        <v>0.79413400000000001</v>
      </c>
      <c r="I11" s="21">
        <v>0.19651799999999994</v>
      </c>
      <c r="J11" s="21">
        <v>8.8360000000000001E-3</v>
      </c>
      <c r="K11" s="21">
        <v>0.58825999999999978</v>
      </c>
      <c r="L11" s="21">
        <v>2.3149429999999995</v>
      </c>
      <c r="M11" s="21">
        <v>3.5440929999999997</v>
      </c>
      <c r="N11" s="21">
        <v>5.4418310000000005</v>
      </c>
      <c r="O11" s="21">
        <v>9.0235810000000001</v>
      </c>
      <c r="P11" s="21">
        <v>4.8729630000000004</v>
      </c>
      <c r="Q11" s="21">
        <v>3.1778569999999999</v>
      </c>
      <c r="R11" s="21">
        <v>5.1281759999999998</v>
      </c>
      <c r="S11" s="21">
        <v>7.6197209999999993</v>
      </c>
      <c r="T11" s="21">
        <v>8.130230000000001</v>
      </c>
      <c r="U11" s="22">
        <v>10.262228999999998</v>
      </c>
      <c r="V11" s="22">
        <v>12.240563999999996</v>
      </c>
      <c r="W11" s="22">
        <v>13.674180000000003</v>
      </c>
      <c r="X11" s="22">
        <v>14.664243000000004</v>
      </c>
      <c r="Y11" s="22">
        <v>15.508717000000001</v>
      </c>
      <c r="Z11" s="22">
        <v>19.386762000000004</v>
      </c>
      <c r="AA11" s="22">
        <v>17.806157000000006</v>
      </c>
      <c r="AB11" s="22">
        <v>18.608530999999999</v>
      </c>
      <c r="AC11" s="22">
        <f t="shared" si="0"/>
        <v>175.68017600000002</v>
      </c>
      <c r="AD11" s="88"/>
      <c r="AE11" s="88"/>
      <c r="AF11" s="88"/>
      <c r="AG11" s="88"/>
      <c r="AH11" s="88"/>
      <c r="AI11" s="88"/>
    </row>
    <row r="12" spans="1:35" ht="12.75" customHeight="1" x14ac:dyDescent="0.2">
      <c r="B12" s="42" t="s">
        <v>991</v>
      </c>
      <c r="C12" s="21">
        <v>0</v>
      </c>
      <c r="D12" s="21">
        <v>4.0000000000000001E-3</v>
      </c>
      <c r="E12" s="21">
        <v>0</v>
      </c>
      <c r="F12" s="21">
        <v>0</v>
      </c>
      <c r="G12" s="21">
        <v>0</v>
      </c>
      <c r="H12" s="21">
        <v>0</v>
      </c>
      <c r="I12" s="21">
        <v>0</v>
      </c>
      <c r="J12" s="21">
        <v>0</v>
      </c>
      <c r="K12" s="21">
        <v>0</v>
      </c>
      <c r="L12" s="21">
        <v>2.1083000000000001E-2</v>
      </c>
      <c r="M12" s="21">
        <v>0</v>
      </c>
      <c r="N12" s="21">
        <v>4.4700000000000002E-4</v>
      </c>
      <c r="O12" s="21">
        <v>2.1410000000000001E-3</v>
      </c>
      <c r="P12" s="21">
        <v>2.52E-4</v>
      </c>
      <c r="Q12" s="21">
        <v>1.0636E-2</v>
      </c>
      <c r="R12" s="21">
        <v>2.4919999999999999E-3</v>
      </c>
      <c r="S12" s="21">
        <v>2.0374E-2</v>
      </c>
      <c r="T12" s="21">
        <v>7.4707999999999997E-2</v>
      </c>
      <c r="U12" s="22">
        <v>2.4219000000000001E-2</v>
      </c>
      <c r="V12" s="22">
        <v>1.1247E-2</v>
      </c>
      <c r="W12" s="22">
        <v>2.6464999999999999E-2</v>
      </c>
      <c r="X12" s="22">
        <v>8.1469E-2</v>
      </c>
      <c r="Y12" s="22">
        <v>0.12093500000000003</v>
      </c>
      <c r="Z12" s="22">
        <v>5.2535999999999992E-2</v>
      </c>
      <c r="AA12" s="22">
        <v>9.3177999999999997E-2</v>
      </c>
      <c r="AB12" s="22">
        <v>6.4337000000000005E-2</v>
      </c>
      <c r="AC12" s="22">
        <f t="shared" si="0"/>
        <v>0.61051899999999992</v>
      </c>
      <c r="AD12" s="88"/>
      <c r="AE12" s="88"/>
      <c r="AF12" s="88"/>
      <c r="AG12" s="88"/>
      <c r="AH12" s="88"/>
      <c r="AI12" s="88"/>
    </row>
    <row r="13" spans="1:35" ht="12.75" customHeight="1" x14ac:dyDescent="0.2">
      <c r="B13" s="42" t="s">
        <v>992</v>
      </c>
      <c r="C13" s="21">
        <v>0</v>
      </c>
      <c r="D13" s="21">
        <v>0</v>
      </c>
      <c r="E13" s="21">
        <v>0</v>
      </c>
      <c r="F13" s="21">
        <v>1.3799999999999999E-4</v>
      </c>
      <c r="G13" s="21">
        <v>0</v>
      </c>
      <c r="H13" s="21">
        <v>0</v>
      </c>
      <c r="I13" s="21">
        <v>0</v>
      </c>
      <c r="J13" s="21">
        <v>0</v>
      </c>
      <c r="K13" s="21">
        <v>1.696E-3</v>
      </c>
      <c r="L13" s="21">
        <v>0</v>
      </c>
      <c r="M13" s="21">
        <v>0.123236</v>
      </c>
      <c r="N13" s="21">
        <v>8.83E-4</v>
      </c>
      <c r="O13" s="21">
        <v>5.3799999999999996E-4</v>
      </c>
      <c r="P13" s="21">
        <v>0.11781999999999999</v>
      </c>
      <c r="Q13" s="21">
        <v>1.766E-3</v>
      </c>
      <c r="R13" s="21">
        <v>1.7228E-2</v>
      </c>
      <c r="S13" s="21">
        <v>4.104E-3</v>
      </c>
      <c r="T13" s="21">
        <v>6.241E-3</v>
      </c>
      <c r="U13" s="22">
        <v>1.5833E-2</v>
      </c>
      <c r="V13" s="22">
        <v>8.9739999999999993E-3</v>
      </c>
      <c r="W13" s="22">
        <v>0</v>
      </c>
      <c r="X13" s="22">
        <v>9.3999999999999997E-4</v>
      </c>
      <c r="Y13" s="22">
        <v>2.1336999999999998E-2</v>
      </c>
      <c r="Z13" s="22">
        <v>0</v>
      </c>
      <c r="AA13" s="22">
        <v>0.100648</v>
      </c>
      <c r="AB13" s="22">
        <v>0.16656899999999999</v>
      </c>
      <c r="AC13" s="22">
        <f t="shared" si="0"/>
        <v>0.587951</v>
      </c>
      <c r="AD13" s="88"/>
      <c r="AE13" s="88"/>
      <c r="AF13" s="88"/>
      <c r="AG13" s="88"/>
      <c r="AH13" s="88"/>
      <c r="AI13" s="88"/>
    </row>
    <row r="14" spans="1:35" ht="12.75" customHeight="1" x14ac:dyDescent="0.2">
      <c r="B14" s="42" t="s">
        <v>993</v>
      </c>
      <c r="C14" s="21">
        <v>1.2345E-2</v>
      </c>
      <c r="D14" s="21">
        <v>1.635E-3</v>
      </c>
      <c r="E14" s="21">
        <v>3.2597000000000001E-2</v>
      </c>
      <c r="F14" s="21">
        <v>5.8989999999999997E-3</v>
      </c>
      <c r="G14" s="21">
        <v>3.5383000000000005E-2</v>
      </c>
      <c r="H14" s="21">
        <v>3.6259E-2</v>
      </c>
      <c r="I14" s="21">
        <v>3.4136E-2</v>
      </c>
      <c r="J14" s="21">
        <v>1.3849999999999999E-3</v>
      </c>
      <c r="K14" s="21">
        <v>2.9895999999999999E-2</v>
      </c>
      <c r="L14" s="21">
        <v>5.7029999999999997E-3</v>
      </c>
      <c r="M14" s="21">
        <v>0.102991</v>
      </c>
      <c r="N14" s="21">
        <v>5.4720999999999999E-2</v>
      </c>
      <c r="O14" s="21">
        <v>0.18213299999999999</v>
      </c>
      <c r="P14" s="21">
        <v>4.4301E-2</v>
      </c>
      <c r="Q14" s="21">
        <v>9.2240000000000003E-2</v>
      </c>
      <c r="R14" s="21">
        <v>1.0819E-2</v>
      </c>
      <c r="S14" s="21">
        <v>4.0622999999999999E-2</v>
      </c>
      <c r="T14" s="21">
        <v>9.2436000000000004E-2</v>
      </c>
      <c r="U14" s="22">
        <v>0.120075</v>
      </c>
      <c r="V14" s="22">
        <v>0.130217</v>
      </c>
      <c r="W14" s="22">
        <v>1.7163000000000001E-2</v>
      </c>
      <c r="X14" s="22">
        <v>0.129662</v>
      </c>
      <c r="Y14" s="22">
        <v>1.6310000000000001E-3</v>
      </c>
      <c r="Z14" s="22">
        <v>0.42732000000000003</v>
      </c>
      <c r="AA14" s="22">
        <v>0.18840000000000001</v>
      </c>
      <c r="AB14" s="22">
        <v>0.24473199999999995</v>
      </c>
      <c r="AC14" s="22">
        <f t="shared" si="0"/>
        <v>2.0747019999999998</v>
      </c>
      <c r="AD14" s="88"/>
      <c r="AE14" s="88"/>
      <c r="AF14" s="88"/>
      <c r="AG14" s="88"/>
      <c r="AH14" s="88"/>
      <c r="AI14" s="88"/>
    </row>
    <row r="15" spans="1:35" ht="12.75" customHeight="1" x14ac:dyDescent="0.2">
      <c r="B15" s="42" t="s">
        <v>994</v>
      </c>
      <c r="C15" s="21"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1">
        <v>6.0610000000000004E-3</v>
      </c>
      <c r="M15" s="21">
        <v>0</v>
      </c>
      <c r="N15" s="21">
        <v>9.41E-4</v>
      </c>
      <c r="O15" s="21">
        <v>0</v>
      </c>
      <c r="P15" s="21">
        <v>1.3159999999999999E-3</v>
      </c>
      <c r="Q15" s="21">
        <v>1.7340000000000001E-2</v>
      </c>
      <c r="R15" s="21">
        <v>6.7290000000000003E-2</v>
      </c>
      <c r="S15" s="21">
        <v>2.4670000000000001E-2</v>
      </c>
      <c r="T15" s="21">
        <v>1.3513000000000001E-2</v>
      </c>
      <c r="U15" s="22">
        <v>6.0629999999999998E-3</v>
      </c>
      <c r="V15" s="22">
        <v>5.9950000000000003E-3</v>
      </c>
      <c r="W15" s="22">
        <v>1.9446999999999999E-2</v>
      </c>
      <c r="X15" s="22">
        <v>2.3300999999999999E-2</v>
      </c>
      <c r="Y15" s="22">
        <v>1.0551999999999999E-2</v>
      </c>
      <c r="Z15" s="22">
        <v>1.2388E-2</v>
      </c>
      <c r="AA15" s="22">
        <v>2.2290000000000001E-3</v>
      </c>
      <c r="AB15" s="22">
        <v>0</v>
      </c>
      <c r="AC15" s="22">
        <f t="shared" si="0"/>
        <v>0.21110600000000002</v>
      </c>
      <c r="AD15" s="88"/>
      <c r="AE15" s="88"/>
      <c r="AF15" s="88"/>
      <c r="AG15" s="88"/>
      <c r="AH15" s="88"/>
      <c r="AI15" s="88"/>
    </row>
    <row r="16" spans="1:35" ht="12.75" customHeight="1" x14ac:dyDescent="0.2">
      <c r="B16" s="42" t="s">
        <v>995</v>
      </c>
      <c r="C16" s="21">
        <v>2.8779999999999999E-3</v>
      </c>
      <c r="D16" s="21">
        <v>9.9500000000000001E-4</v>
      </c>
      <c r="E16" s="21">
        <v>0</v>
      </c>
      <c r="F16" s="21">
        <v>0</v>
      </c>
      <c r="G16" s="21">
        <v>0</v>
      </c>
      <c r="H16" s="21">
        <v>5.306E-3</v>
      </c>
      <c r="I16" s="21">
        <v>0</v>
      </c>
      <c r="J16" s="21">
        <v>0</v>
      </c>
      <c r="K16" s="21">
        <v>0.33008700000000002</v>
      </c>
      <c r="L16" s="21">
        <v>0.13566400000000001</v>
      </c>
      <c r="M16" s="21">
        <v>2.7039999999999998E-3</v>
      </c>
      <c r="N16" s="21">
        <v>0.275949</v>
      </c>
      <c r="O16" s="21">
        <v>0</v>
      </c>
      <c r="P16" s="21">
        <v>0</v>
      </c>
      <c r="Q16" s="21">
        <v>8.8481000000000004E-2</v>
      </c>
      <c r="R16" s="21">
        <v>2.1090000000000001E-2</v>
      </c>
      <c r="S16" s="21">
        <v>7.9909999999999995E-2</v>
      </c>
      <c r="T16" s="21">
        <v>0</v>
      </c>
      <c r="U16" s="22">
        <v>1.9999999999999999E-6</v>
      </c>
      <c r="V16" s="22">
        <v>0</v>
      </c>
      <c r="W16" s="22">
        <v>3.5349999999999999E-3</v>
      </c>
      <c r="X16" s="22">
        <v>0</v>
      </c>
      <c r="Y16" s="22">
        <v>2.2800000000000001E-4</v>
      </c>
      <c r="Z16" s="22">
        <v>1.188E-3</v>
      </c>
      <c r="AA16" s="22">
        <v>0.57131500000000002</v>
      </c>
      <c r="AB16" s="22">
        <v>0</v>
      </c>
      <c r="AC16" s="22">
        <f t="shared" si="0"/>
        <v>1.5193319999999999</v>
      </c>
      <c r="AD16" s="88"/>
      <c r="AE16" s="88"/>
      <c r="AF16" s="88"/>
      <c r="AG16" s="88"/>
      <c r="AH16" s="88"/>
      <c r="AI16" s="88"/>
    </row>
    <row r="17" spans="1:35" ht="12.75" customHeight="1" x14ac:dyDescent="0.2">
      <c r="B17" s="42" t="s">
        <v>1002</v>
      </c>
      <c r="C17" s="21">
        <v>0.150445</v>
      </c>
      <c r="D17" s="21">
        <v>4.4672999999999997E-2</v>
      </c>
      <c r="E17" s="21">
        <v>2.6230000000000003E-3</v>
      </c>
      <c r="F17" s="21">
        <v>5.4610000000000006E-3</v>
      </c>
      <c r="G17" s="21">
        <v>4.3757999999999998E-2</v>
      </c>
      <c r="H17" s="21">
        <v>1.4300000000000001E-4</v>
      </c>
      <c r="I17" s="21">
        <v>1.01E-4</v>
      </c>
      <c r="J17" s="21">
        <v>1.18E-4</v>
      </c>
      <c r="K17" s="21">
        <v>2.0701000000000001E-2</v>
      </c>
      <c r="L17" s="21">
        <v>2.5579999999999999E-3</v>
      </c>
      <c r="M17" s="21">
        <v>0</v>
      </c>
      <c r="N17" s="21">
        <v>1.428E-3</v>
      </c>
      <c r="O17" s="21">
        <v>0.16255800000000001</v>
      </c>
      <c r="P17" s="21">
        <v>0.10106999999999999</v>
      </c>
      <c r="Q17" s="21">
        <v>0.193551</v>
      </c>
      <c r="R17" s="21">
        <v>0</v>
      </c>
      <c r="S17" s="21">
        <v>1.2199999999999999E-3</v>
      </c>
      <c r="T17" s="21">
        <v>4.1800000000000002E-4</v>
      </c>
      <c r="U17" s="21">
        <v>0</v>
      </c>
      <c r="V17" s="21">
        <v>4.4099999999999999E-4</v>
      </c>
      <c r="W17" s="21">
        <v>1.872E-3</v>
      </c>
      <c r="X17" s="21">
        <v>0</v>
      </c>
      <c r="Y17" s="21">
        <v>1.7749999999999999E-3</v>
      </c>
      <c r="Z17" s="21">
        <v>0</v>
      </c>
      <c r="AA17" s="21">
        <v>3.2600000000000001E-4</v>
      </c>
      <c r="AB17" s="21">
        <v>0</v>
      </c>
      <c r="AC17" s="22">
        <f t="shared" si="0"/>
        <v>0.73524000000000012</v>
      </c>
      <c r="AD17" s="88"/>
      <c r="AE17" s="88"/>
      <c r="AF17" s="88"/>
      <c r="AG17" s="88"/>
      <c r="AH17" s="88"/>
      <c r="AI17" s="88"/>
    </row>
    <row r="18" spans="1:35" ht="12.75" customHeight="1" x14ac:dyDescent="0.2">
      <c r="B18" s="42" t="s">
        <v>1000</v>
      </c>
      <c r="C18" s="21">
        <f>SUM(C12:C17)</f>
        <v>0.16566799999999998</v>
      </c>
      <c r="D18" s="21">
        <f t="shared" ref="D18:G18" si="1">SUM(D12:D17)</f>
        <v>5.1303000000000001E-2</v>
      </c>
      <c r="E18" s="21">
        <f t="shared" si="1"/>
        <v>3.5220000000000001E-2</v>
      </c>
      <c r="F18" s="21">
        <f t="shared" si="1"/>
        <v>1.1498000000000001E-2</v>
      </c>
      <c r="G18" s="21">
        <f t="shared" si="1"/>
        <v>7.9141000000000003E-2</v>
      </c>
      <c r="H18" s="21">
        <f t="shared" ref="H18:AB18" si="2">SUM(H12:H17)</f>
        <v>4.1707999999999995E-2</v>
      </c>
      <c r="I18" s="21">
        <f t="shared" si="2"/>
        <v>3.4236999999999997E-2</v>
      </c>
      <c r="J18" s="21">
        <f t="shared" si="2"/>
        <v>1.503E-3</v>
      </c>
      <c r="K18" s="21">
        <f t="shared" si="2"/>
        <v>0.38238000000000005</v>
      </c>
      <c r="L18" s="21">
        <f t="shared" si="2"/>
        <v>0.17106900000000003</v>
      </c>
      <c r="M18" s="21">
        <f t="shared" si="2"/>
        <v>0.22893100000000002</v>
      </c>
      <c r="N18" s="21">
        <f t="shared" si="2"/>
        <v>0.33436899999999997</v>
      </c>
      <c r="O18" s="21">
        <f t="shared" si="2"/>
        <v>0.34736999999999996</v>
      </c>
      <c r="P18" s="21">
        <f t="shared" si="2"/>
        <v>0.26475899999999997</v>
      </c>
      <c r="Q18" s="21">
        <f t="shared" si="2"/>
        <v>0.40401399999999998</v>
      </c>
      <c r="R18" s="21">
        <f t="shared" si="2"/>
        <v>0.118919</v>
      </c>
      <c r="S18" s="21">
        <f t="shared" si="2"/>
        <v>0.17090099999999997</v>
      </c>
      <c r="T18" s="21">
        <f t="shared" si="2"/>
        <v>0.18731600000000001</v>
      </c>
      <c r="U18" s="21">
        <f t="shared" si="2"/>
        <v>0.16619200000000003</v>
      </c>
      <c r="V18" s="21">
        <f t="shared" si="2"/>
        <v>0.15687399999999999</v>
      </c>
      <c r="W18" s="21">
        <f t="shared" si="2"/>
        <v>6.8481999999999987E-2</v>
      </c>
      <c r="X18" s="21">
        <f t="shared" si="2"/>
        <v>0.235372</v>
      </c>
      <c r="Y18" s="21">
        <f t="shared" si="2"/>
        <v>0.15645800000000004</v>
      </c>
      <c r="Z18" s="21">
        <f t="shared" si="2"/>
        <v>0.49343200000000004</v>
      </c>
      <c r="AA18" s="21">
        <f t="shared" si="2"/>
        <v>0.95609600000000006</v>
      </c>
      <c r="AB18" s="21">
        <f t="shared" si="2"/>
        <v>0.47563799999999995</v>
      </c>
      <c r="AC18" s="22">
        <f t="shared" si="0"/>
        <v>5.7388499999999993</v>
      </c>
      <c r="AD18" s="88"/>
      <c r="AE18" s="88"/>
      <c r="AF18" s="88"/>
      <c r="AG18" s="88"/>
      <c r="AH18" s="88"/>
      <c r="AI18" s="88"/>
    </row>
    <row r="19" spans="1:35" ht="12.75" customHeight="1" x14ac:dyDescent="0.2">
      <c r="B19" s="42" t="s">
        <v>1001</v>
      </c>
      <c r="C19" s="21">
        <v>2.6311200000000001</v>
      </c>
      <c r="D19" s="21">
        <v>3.0612379999999995</v>
      </c>
      <c r="E19" s="21">
        <v>12.822011000000005</v>
      </c>
      <c r="F19" s="21">
        <v>1.9176090000000001</v>
      </c>
      <c r="G19" s="21">
        <v>2.08569</v>
      </c>
      <c r="H19" s="21">
        <v>1.9823459999999999</v>
      </c>
      <c r="I19" s="21">
        <v>1.5385230000000001</v>
      </c>
      <c r="J19" s="21">
        <v>2.4903659999999999</v>
      </c>
      <c r="K19" s="21">
        <v>3.296519</v>
      </c>
      <c r="L19" s="21">
        <v>6.3787830000000003</v>
      </c>
      <c r="M19" s="21">
        <v>10.995851999999999</v>
      </c>
      <c r="N19" s="21">
        <v>15.97085</v>
      </c>
      <c r="O19" s="21">
        <v>18.820667</v>
      </c>
      <c r="P19" s="21">
        <v>16.602339000000001</v>
      </c>
      <c r="Q19" s="21">
        <v>8.4697080000000007</v>
      </c>
      <c r="R19" s="21">
        <v>13.134986</v>
      </c>
      <c r="S19" s="21">
        <v>15.949021</v>
      </c>
      <c r="T19" s="21">
        <v>17.93573</v>
      </c>
      <c r="U19" s="22">
        <v>19.848314999999999</v>
      </c>
      <c r="V19" s="22">
        <v>19.513746000000001</v>
      </c>
      <c r="W19" s="22">
        <v>20.688140000000001</v>
      </c>
      <c r="X19" s="22">
        <v>20.345573000000002</v>
      </c>
      <c r="Y19" s="22">
        <v>20.356094000000006</v>
      </c>
      <c r="Z19" s="22">
        <v>23.761929999999996</v>
      </c>
      <c r="AA19" s="22">
        <v>22.835771000000001</v>
      </c>
      <c r="AB19" s="22">
        <v>29.331621999999999</v>
      </c>
      <c r="AC19" s="22">
        <f t="shared" si="0"/>
        <v>332.76454899999999</v>
      </c>
      <c r="AD19" s="88"/>
      <c r="AE19" s="88"/>
      <c r="AF19" s="88"/>
      <c r="AG19" s="88"/>
      <c r="AH19" s="88"/>
      <c r="AI19" s="88"/>
    </row>
    <row r="20" spans="1:35" ht="12.75" customHeight="1" x14ac:dyDescent="0.2">
      <c r="A20" s="88">
        <v>3</v>
      </c>
      <c r="B20" s="42" t="s">
        <v>1003</v>
      </c>
      <c r="C20" s="21">
        <v>2412.0973049999998</v>
      </c>
      <c r="D20" s="21">
        <v>2570.335928</v>
      </c>
      <c r="E20" s="21">
        <v>2663.085885</v>
      </c>
      <c r="F20" s="21">
        <v>2564.6597800000004</v>
      </c>
      <c r="G20" s="21">
        <v>2589.2582349999993</v>
      </c>
      <c r="H20" s="21">
        <v>2630.2676289999999</v>
      </c>
      <c r="I20" s="21">
        <v>2399.933344</v>
      </c>
      <c r="J20" s="21">
        <v>2562.0283319999999</v>
      </c>
      <c r="K20" s="21">
        <v>2242.2072869999984</v>
      </c>
      <c r="L20" s="21">
        <v>2540.093597</v>
      </c>
      <c r="M20" s="21">
        <v>2378.1832629999999</v>
      </c>
      <c r="N20" s="21">
        <v>2368.8550420000001</v>
      </c>
      <c r="O20" s="21">
        <v>2368.223375</v>
      </c>
      <c r="P20" s="21">
        <v>2201.1985800000002</v>
      </c>
      <c r="Q20" s="21">
        <v>1886.015823</v>
      </c>
      <c r="R20" s="21">
        <v>2093.3453</v>
      </c>
      <c r="S20" s="21">
        <v>2332.3729899999998</v>
      </c>
      <c r="T20" s="21">
        <v>2185.8320709999998</v>
      </c>
      <c r="U20" s="22">
        <v>2217.20012</v>
      </c>
      <c r="V20" s="22">
        <v>2176.873611</v>
      </c>
      <c r="W20" s="22">
        <v>2049.1707850000007</v>
      </c>
      <c r="X20" s="22">
        <v>1819.1268660000003</v>
      </c>
      <c r="Y20" s="22">
        <v>1836.2362829999995</v>
      </c>
      <c r="Z20" s="22">
        <v>1724.8108249999993</v>
      </c>
      <c r="AA20" s="22">
        <v>1442.1505530000002</v>
      </c>
      <c r="AB20" s="22">
        <v>1167.4141610000001</v>
      </c>
      <c r="AC20" s="22">
        <f t="shared" si="0"/>
        <v>57420.976970000003</v>
      </c>
      <c r="AD20" s="88"/>
      <c r="AE20" s="88"/>
      <c r="AF20" s="88"/>
      <c r="AG20" s="88"/>
      <c r="AH20" s="88"/>
      <c r="AI20" s="88"/>
    </row>
    <row r="21" spans="1:35" ht="12.75" customHeight="1" x14ac:dyDescent="0.2">
      <c r="A21" s="88">
        <v>4</v>
      </c>
      <c r="B21" s="42" t="s">
        <v>42</v>
      </c>
      <c r="C21" s="21">
        <v>1544.5667450000001</v>
      </c>
      <c r="D21" s="21">
        <v>2011.2373819999987</v>
      </c>
      <c r="E21" s="21">
        <v>1969.1389810000001</v>
      </c>
      <c r="F21" s="21">
        <v>1759.6991789999993</v>
      </c>
      <c r="G21" s="21">
        <v>1929.3644530000008</v>
      </c>
      <c r="H21" s="21">
        <v>2342.7428180000002</v>
      </c>
      <c r="I21" s="21">
        <v>2263.0282779999998</v>
      </c>
      <c r="J21" s="21">
        <v>2158.6820539999999</v>
      </c>
      <c r="K21" s="21">
        <v>1917.2803070000007</v>
      </c>
      <c r="L21" s="21">
        <v>2214.4837120000002</v>
      </c>
      <c r="M21" s="21">
        <v>2270.7612730000001</v>
      </c>
      <c r="N21" s="21">
        <v>2243.264545</v>
      </c>
      <c r="O21" s="21">
        <v>2193.571743</v>
      </c>
      <c r="P21" s="21">
        <v>2004.8288930000001</v>
      </c>
      <c r="Q21" s="21">
        <v>1801.635888</v>
      </c>
      <c r="R21" s="21">
        <v>1934.3945000000001</v>
      </c>
      <c r="S21" s="21">
        <v>2138.9516910000002</v>
      </c>
      <c r="T21" s="21">
        <v>1982.764948</v>
      </c>
      <c r="U21" s="22">
        <v>1961.9532200000001</v>
      </c>
      <c r="V21" s="22">
        <v>1825.231029</v>
      </c>
      <c r="W21" s="22">
        <v>1596.0310120000004</v>
      </c>
      <c r="X21" s="22">
        <v>1420.8916220000008</v>
      </c>
      <c r="Y21" s="22">
        <v>1284.8836819999997</v>
      </c>
      <c r="Z21" s="22">
        <v>1201.193293</v>
      </c>
      <c r="AA21" s="22">
        <v>1088.0164440000001</v>
      </c>
      <c r="AB21" s="22">
        <v>807.17326699999978</v>
      </c>
      <c r="AC21" s="22">
        <f t="shared" si="0"/>
        <v>47865.770959000001</v>
      </c>
      <c r="AD21" s="88"/>
      <c r="AE21" s="88"/>
      <c r="AF21" s="88"/>
      <c r="AG21" s="88"/>
      <c r="AH21" s="88"/>
      <c r="AI21" s="88"/>
    </row>
    <row r="22" spans="1:35" ht="12.75" customHeight="1" x14ac:dyDescent="0.2">
      <c r="A22" s="88">
        <v>5</v>
      </c>
      <c r="B22" s="42" t="s">
        <v>29</v>
      </c>
      <c r="C22" s="21">
        <v>1450.905258</v>
      </c>
      <c r="D22" s="21">
        <v>1343.4091910000011</v>
      </c>
      <c r="E22" s="21">
        <v>1265.3072519999992</v>
      </c>
      <c r="F22" s="21">
        <v>1086.9096799999995</v>
      </c>
      <c r="G22" s="21">
        <v>1024.4514339999994</v>
      </c>
      <c r="H22" s="21">
        <v>1122.8152419999999</v>
      </c>
      <c r="I22" s="21">
        <v>1055.0629919999999</v>
      </c>
      <c r="J22" s="21">
        <v>1123.2687269999999</v>
      </c>
      <c r="K22" s="21">
        <v>1006.8346610000002</v>
      </c>
      <c r="L22" s="21">
        <v>1154.6485749999999</v>
      </c>
      <c r="M22" s="21">
        <v>1056.4515489999999</v>
      </c>
      <c r="N22" s="21">
        <v>1060.542788</v>
      </c>
      <c r="O22" s="21">
        <v>1014.882712</v>
      </c>
      <c r="P22" s="21">
        <v>834.17729999999995</v>
      </c>
      <c r="Q22" s="21">
        <v>616.71090300000003</v>
      </c>
      <c r="R22" s="21">
        <v>988.91200000000003</v>
      </c>
      <c r="S22" s="21">
        <v>427.42938500000002</v>
      </c>
      <c r="T22" s="21">
        <v>313.314618</v>
      </c>
      <c r="U22" s="22">
        <v>276.72756199999998</v>
      </c>
      <c r="V22" s="22">
        <v>181.96569600000001</v>
      </c>
      <c r="W22" s="22">
        <v>106.25272899999997</v>
      </c>
      <c r="X22" s="22">
        <v>92.800278000000063</v>
      </c>
      <c r="Y22" s="22">
        <v>78.813623999999962</v>
      </c>
      <c r="Z22" s="22">
        <v>97.661817000000028</v>
      </c>
      <c r="AA22" s="22">
        <v>57.778600999999995</v>
      </c>
      <c r="AB22" s="22">
        <v>28.855602000000005</v>
      </c>
      <c r="AC22" s="22">
        <f t="shared" si="0"/>
        <v>18866.890175999997</v>
      </c>
      <c r="AD22" s="88"/>
      <c r="AE22" s="88"/>
      <c r="AF22" s="88"/>
      <c r="AG22" s="88"/>
      <c r="AH22" s="88"/>
      <c r="AI22" s="88"/>
    </row>
    <row r="23" spans="1:35" ht="12.75" customHeight="1" x14ac:dyDescent="0.2">
      <c r="B23" s="42" t="s">
        <v>19</v>
      </c>
      <c r="C23" s="21">
        <f>SUM(C9:C10,C19:C22)</f>
        <v>7171.5451229999999</v>
      </c>
      <c r="D23" s="21">
        <f>SUM(D9:D10,D19:D22)</f>
        <v>8232.9612529999977</v>
      </c>
      <c r="E23" s="21">
        <f t="shared" ref="E23:H23" si="3">SUM(E9:E10,E19:E22)</f>
        <v>8234.9080959999974</v>
      </c>
      <c r="F23" s="21">
        <f t="shared" si="3"/>
        <v>7419.8018809999985</v>
      </c>
      <c r="G23" s="21">
        <f t="shared" si="3"/>
        <v>7809.0750819999994</v>
      </c>
      <c r="H23" s="21">
        <f t="shared" si="3"/>
        <v>8913.8247660000015</v>
      </c>
      <c r="I23" s="21">
        <f t="shared" ref="I23:AB23" si="4">SUM(I9:I10,I19:I22)</f>
        <v>8451.7663730000004</v>
      </c>
      <c r="J23" s="21">
        <f t="shared" si="4"/>
        <v>8582.7996329999987</v>
      </c>
      <c r="K23" s="21">
        <f>SUM(K9:K10,K19:K22)</f>
        <v>7835.5911429999969</v>
      </c>
      <c r="L23" s="21">
        <f t="shared" si="4"/>
        <v>9373.5535359999994</v>
      </c>
      <c r="M23" s="21">
        <f t="shared" si="4"/>
        <v>9090.3133479999997</v>
      </c>
      <c r="N23" s="21">
        <f t="shared" si="4"/>
        <v>9142.2801340000005</v>
      </c>
      <c r="O23" s="21">
        <f t="shared" si="4"/>
        <v>9124.1950710000001</v>
      </c>
      <c r="P23" s="21">
        <f t="shared" si="4"/>
        <v>8627.0084429999988</v>
      </c>
      <c r="Q23" s="21">
        <f t="shared" si="4"/>
        <v>7315.6868779999995</v>
      </c>
      <c r="R23" s="21">
        <f t="shared" si="4"/>
        <v>8610.3376860000008</v>
      </c>
      <c r="S23" s="21">
        <f t="shared" si="4"/>
        <v>8749.1674800000001</v>
      </c>
      <c r="T23" s="21">
        <f t="shared" si="4"/>
        <v>8062.3811589999996</v>
      </c>
      <c r="U23" s="21">
        <f t="shared" si="4"/>
        <v>7551.6443320000008</v>
      </c>
      <c r="V23" s="21">
        <f t="shared" si="4"/>
        <v>7138.2459430000008</v>
      </c>
      <c r="W23" s="21">
        <f t="shared" si="4"/>
        <v>6370.7086740000004</v>
      </c>
      <c r="X23" s="21">
        <f t="shared" si="4"/>
        <v>5845.2198050000006</v>
      </c>
      <c r="Y23" s="21">
        <f t="shared" si="4"/>
        <v>5854.1747719999994</v>
      </c>
      <c r="Z23" s="21">
        <f t="shared" si="4"/>
        <v>5704.7281340000009</v>
      </c>
      <c r="AA23" s="21">
        <f t="shared" si="4"/>
        <v>5124.8830440000011</v>
      </c>
      <c r="AB23" s="21">
        <f t="shared" si="4"/>
        <v>4198.7894180000003</v>
      </c>
      <c r="AC23" s="22">
        <f t="shared" si="0"/>
        <v>198535.59120699996</v>
      </c>
      <c r="AD23" s="88"/>
      <c r="AE23" s="88"/>
      <c r="AF23" s="88"/>
      <c r="AG23" s="88"/>
      <c r="AH23" s="88"/>
      <c r="AI23" s="88"/>
    </row>
    <row r="24" spans="1:35" ht="12.75" customHeight="1" x14ac:dyDescent="0.2">
      <c r="B24" s="42" t="s">
        <v>20</v>
      </c>
      <c r="C24" s="21">
        <f>C25-C23</f>
        <v>989.22475600000053</v>
      </c>
      <c r="D24" s="21">
        <f t="shared" ref="D24:H24" si="5">D25-D23</f>
        <v>1113.2125450000094</v>
      </c>
      <c r="E24" s="21">
        <f t="shared" si="5"/>
        <v>1211.2244940000019</v>
      </c>
      <c r="F24" s="21">
        <f t="shared" si="5"/>
        <v>1165.2420989999964</v>
      </c>
      <c r="G24" s="21">
        <f t="shared" si="5"/>
        <v>1150.3349919999982</v>
      </c>
      <c r="H24" s="21">
        <f t="shared" si="5"/>
        <v>1421.9442729999992</v>
      </c>
      <c r="I24" s="21">
        <f t="shared" ref="I24:AB24" si="6">I25-I23</f>
        <v>1459.6379809999999</v>
      </c>
      <c r="J24" s="21">
        <f t="shared" si="6"/>
        <v>1757.7357120000015</v>
      </c>
      <c r="K24" s="21">
        <f t="shared" ref="K24" si="7">K25-K23</f>
        <v>1787.4383919999991</v>
      </c>
      <c r="L24" s="21">
        <f t="shared" si="6"/>
        <v>2422.8419470000008</v>
      </c>
      <c r="M24" s="21">
        <f t="shared" si="6"/>
        <v>2730.2687320000005</v>
      </c>
      <c r="N24" s="21">
        <f t="shared" si="6"/>
        <v>3255.9578439999987</v>
      </c>
      <c r="O24" s="21">
        <f t="shared" si="6"/>
        <v>3693.5792610000008</v>
      </c>
      <c r="P24" s="21">
        <f t="shared" si="6"/>
        <v>3557.8145150000018</v>
      </c>
      <c r="Q24" s="21">
        <f t="shared" si="6"/>
        <v>3164.6450200000027</v>
      </c>
      <c r="R24" s="21">
        <f t="shared" si="6"/>
        <v>5502.0079539999988</v>
      </c>
      <c r="S24" s="21">
        <f t="shared" si="6"/>
        <v>3961.0526690000006</v>
      </c>
      <c r="T24" s="21">
        <f t="shared" si="6"/>
        <v>4139.5286239999996</v>
      </c>
      <c r="U24" s="21">
        <f t="shared" si="6"/>
        <v>4355.1048549999987</v>
      </c>
      <c r="V24" s="21">
        <f t="shared" si="6"/>
        <v>4103.5637020000022</v>
      </c>
      <c r="W24" s="21">
        <f t="shared" si="6"/>
        <v>3625.0689860000011</v>
      </c>
      <c r="X24" s="21">
        <f t="shared" si="6"/>
        <v>3318.2557980000074</v>
      </c>
      <c r="Y24" s="21">
        <f t="shared" si="6"/>
        <v>3442.2640669999955</v>
      </c>
      <c r="Z24" s="21">
        <f t="shared" si="6"/>
        <v>3718.7876919999981</v>
      </c>
      <c r="AA24" s="21">
        <f t="shared" si="6"/>
        <v>3286.1326829999971</v>
      </c>
      <c r="AB24" s="21">
        <f t="shared" si="6"/>
        <v>2838.197420999998</v>
      </c>
      <c r="AC24" s="22">
        <f t="shared" si="0"/>
        <v>73171.067014000015</v>
      </c>
      <c r="AD24" s="88"/>
      <c r="AE24" s="88"/>
      <c r="AF24" s="88"/>
      <c r="AG24" s="88"/>
      <c r="AH24" s="88"/>
      <c r="AI24" s="88"/>
    </row>
    <row r="25" spans="1:35" ht="12.75" customHeight="1" x14ac:dyDescent="0.2">
      <c r="B25" s="42" t="s">
        <v>11</v>
      </c>
      <c r="C25" s="21">
        <v>8160.7698790000004</v>
      </c>
      <c r="D25" s="21">
        <v>9346.1737980000071</v>
      </c>
      <c r="E25" s="21">
        <v>9446.1325899999993</v>
      </c>
      <c r="F25" s="21">
        <v>8585.0439799999949</v>
      </c>
      <c r="G25" s="21">
        <v>8959.4100739999976</v>
      </c>
      <c r="H25" s="21">
        <v>10335.769039000001</v>
      </c>
      <c r="I25" s="21">
        <v>9911.4043540000002</v>
      </c>
      <c r="J25" s="21">
        <v>10340.535345</v>
      </c>
      <c r="K25" s="21">
        <v>9623.029534999996</v>
      </c>
      <c r="L25" s="21">
        <v>11796.395483</v>
      </c>
      <c r="M25" s="21">
        <v>11820.58208</v>
      </c>
      <c r="N25" s="21">
        <v>12398.237977999999</v>
      </c>
      <c r="O25" s="21">
        <v>12817.774332000001</v>
      </c>
      <c r="P25" s="22">
        <v>12184.822958000001</v>
      </c>
      <c r="Q25" s="22">
        <v>10480.331898000002</v>
      </c>
      <c r="R25" s="22">
        <v>14112.34564</v>
      </c>
      <c r="S25" s="22">
        <v>12710.220149000001</v>
      </c>
      <c r="T25" s="22">
        <v>12201.909782999999</v>
      </c>
      <c r="U25" s="22">
        <v>11906.749186999999</v>
      </c>
      <c r="V25" s="22">
        <v>11241.809645000003</v>
      </c>
      <c r="W25" s="22">
        <v>9995.7776600000016</v>
      </c>
      <c r="X25" s="22">
        <v>9163.4756030000081</v>
      </c>
      <c r="Y25" s="22">
        <v>9296.4388389999949</v>
      </c>
      <c r="Z25" s="22">
        <v>9423.5158259999989</v>
      </c>
      <c r="AA25" s="22">
        <v>8411.0157269999982</v>
      </c>
      <c r="AB25" s="22">
        <v>7036.9868389999983</v>
      </c>
      <c r="AC25" s="22">
        <f t="shared" si="0"/>
        <v>271706.65822099999</v>
      </c>
      <c r="AD25" s="88"/>
      <c r="AE25" s="88"/>
      <c r="AF25" s="88"/>
      <c r="AG25" s="88"/>
      <c r="AH25" s="88"/>
      <c r="AI25" s="88"/>
    </row>
    <row r="26" spans="1:35" ht="12.75" customHeight="1" x14ac:dyDescent="0.2">
      <c r="B26" s="42"/>
      <c r="C26" s="272"/>
      <c r="D26" s="272"/>
      <c r="E26" s="272"/>
      <c r="F26" s="272"/>
      <c r="G26" s="272"/>
      <c r="H26" s="272"/>
      <c r="I26" s="272"/>
      <c r="J26" s="272"/>
      <c r="K26" s="272"/>
      <c r="L26" s="272"/>
      <c r="M26" s="272"/>
      <c r="N26" s="272"/>
      <c r="O26" s="272"/>
      <c r="P26" s="272"/>
      <c r="Q26" s="272"/>
      <c r="R26" s="272"/>
      <c r="S26" s="272"/>
      <c r="T26" s="272"/>
      <c r="U26" s="272"/>
      <c r="V26" s="272"/>
      <c r="W26" s="272"/>
      <c r="X26" s="272"/>
      <c r="Y26" s="272"/>
      <c r="Z26" s="272"/>
      <c r="AA26" s="272"/>
      <c r="AB26" s="272"/>
      <c r="AC26" s="272"/>
      <c r="AD26" s="88"/>
      <c r="AE26" s="88"/>
      <c r="AF26" s="88"/>
      <c r="AG26" s="88"/>
      <c r="AH26" s="88"/>
      <c r="AI26" s="88"/>
    </row>
    <row r="27" spans="1:35" ht="12.75" customHeight="1" x14ac:dyDescent="0.2">
      <c r="B27" s="45"/>
      <c r="C27" s="269" t="s">
        <v>15</v>
      </c>
      <c r="D27" s="269"/>
      <c r="E27" s="269"/>
      <c r="F27" s="269"/>
      <c r="G27" s="269"/>
      <c r="H27" s="269"/>
      <c r="I27" s="269"/>
      <c r="J27" s="269"/>
      <c r="K27" s="269"/>
      <c r="L27" s="269"/>
      <c r="M27" s="269"/>
      <c r="N27" s="269"/>
      <c r="O27" s="269"/>
      <c r="P27" s="269"/>
      <c r="Q27" s="269"/>
      <c r="R27" s="269"/>
      <c r="S27" s="269"/>
      <c r="T27" s="269"/>
      <c r="U27" s="269"/>
      <c r="V27" s="269"/>
      <c r="W27" s="269"/>
      <c r="X27" s="269"/>
      <c r="Y27" s="269"/>
      <c r="Z27" s="269"/>
      <c r="AA27" s="269"/>
      <c r="AB27" s="269"/>
      <c r="AC27" s="269"/>
      <c r="AD27" s="88"/>
      <c r="AE27" s="88"/>
      <c r="AF27" s="88"/>
      <c r="AG27" s="88"/>
      <c r="AH27" s="88"/>
      <c r="AI27" s="88"/>
    </row>
    <row r="28" spans="1:35" ht="12.75" customHeight="1" x14ac:dyDescent="0.2">
      <c r="B28" s="42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88"/>
      <c r="AE28" s="88"/>
      <c r="AF28" s="88"/>
      <c r="AG28" s="88"/>
      <c r="AH28" s="88"/>
      <c r="AI28" s="88"/>
    </row>
    <row r="29" spans="1:35" ht="12.75" customHeight="1" x14ac:dyDescent="0.2">
      <c r="A29" s="88">
        <v>1</v>
      </c>
      <c r="B29" s="42" t="s">
        <v>39</v>
      </c>
      <c r="C29" s="53">
        <f>C9/C$25*100</f>
        <v>0.83879164606940149</v>
      </c>
      <c r="D29" s="53">
        <f t="shared" ref="D29:I29" si="8">D9/D$25*100</f>
        <v>0.82461816638261454</v>
      </c>
      <c r="E29" s="53">
        <f t="shared" si="8"/>
        <v>0.94329016823592993</v>
      </c>
      <c r="F29" s="53">
        <f t="shared" si="8"/>
        <v>1.0084606811763828</v>
      </c>
      <c r="G29" s="53">
        <f t="shared" si="8"/>
        <v>0.97757342589071994</v>
      </c>
      <c r="H29" s="53">
        <f t="shared" si="8"/>
        <v>1.1694039847826749</v>
      </c>
      <c r="I29" s="53">
        <f t="shared" si="8"/>
        <v>1.4396548249231078</v>
      </c>
      <c r="J29" s="53">
        <f t="shared" ref="J29:AC42" si="9">J9/J$25*100</f>
        <v>1.7039962644216464</v>
      </c>
      <c r="K29" s="53">
        <f t="shared" ref="K29:L29" si="10">K9/K$25*100</f>
        <v>1.966053333951449</v>
      </c>
      <c r="L29" s="53">
        <f t="shared" si="10"/>
        <v>2.4452152898373627</v>
      </c>
      <c r="M29" s="53">
        <f t="shared" si="9"/>
        <v>2.7855463696420606</v>
      </c>
      <c r="N29" s="53">
        <f t="shared" si="9"/>
        <v>3.4336441174576722</v>
      </c>
      <c r="O29" s="53">
        <f t="shared" si="9"/>
        <v>3.8165374060199202</v>
      </c>
      <c r="P29" s="53">
        <f t="shared" si="9"/>
        <v>4.127964466400087</v>
      </c>
      <c r="Q29" s="53">
        <f t="shared" si="9"/>
        <v>3.7960653906000936</v>
      </c>
      <c r="R29" s="53">
        <f t="shared" si="9"/>
        <v>3.3877748759560564</v>
      </c>
      <c r="S29" s="53">
        <f t="shared" si="9"/>
        <v>4.5100321731649951</v>
      </c>
      <c r="T29" s="53">
        <f t="shared" si="9"/>
        <v>4.4112580618315471</v>
      </c>
      <c r="U29" s="53">
        <f t="shared" si="9"/>
        <v>4.3794201407158599</v>
      </c>
      <c r="V29" s="53">
        <f t="shared" si="9"/>
        <v>4.8117534550194732</v>
      </c>
      <c r="W29" s="53">
        <f t="shared" si="9"/>
        <v>5.0143809621311624</v>
      </c>
      <c r="X29" s="53">
        <f t="shared" si="9"/>
        <v>5.0253486335385578</v>
      </c>
      <c r="Y29" s="53">
        <f t="shared" si="9"/>
        <v>5.7754916188719339</v>
      </c>
      <c r="Z29" s="53">
        <f t="shared" si="9"/>
        <v>5.7559998520238018</v>
      </c>
      <c r="AA29" s="53">
        <f t="shared" si="9"/>
        <v>5.72820208210271</v>
      </c>
      <c r="AB29" s="53">
        <f t="shared" si="9"/>
        <v>7.1385124982184172</v>
      </c>
      <c r="AC29" s="53">
        <f t="shared" si="9"/>
        <v>3.3669922025094245</v>
      </c>
      <c r="AD29" s="88"/>
      <c r="AE29" s="88"/>
      <c r="AF29" s="88"/>
      <c r="AG29" s="88"/>
      <c r="AH29" s="88"/>
      <c r="AI29" s="88"/>
    </row>
    <row r="30" spans="1:35" ht="12.75" customHeight="1" x14ac:dyDescent="0.2">
      <c r="A30" s="88">
        <v>2</v>
      </c>
      <c r="B30" s="42" t="s">
        <v>998</v>
      </c>
      <c r="C30" s="53">
        <f t="shared" ref="C30:I30" si="11">C10/C$25*100</f>
        <v>20.744278592590859</v>
      </c>
      <c r="D30" s="53">
        <f t="shared" si="11"/>
        <v>23.836998060925595</v>
      </c>
      <c r="E30" s="53">
        <f t="shared" si="11"/>
        <v>23.665235541649317</v>
      </c>
      <c r="F30" s="53">
        <f t="shared" si="11"/>
        <v>22.364927244088513</v>
      </c>
      <c r="G30" s="53">
        <f t="shared" si="11"/>
        <v>24.291001751506613</v>
      </c>
      <c r="H30" s="53">
        <f t="shared" si="11"/>
        <v>26.075948735216315</v>
      </c>
      <c r="I30" s="53">
        <f t="shared" si="11"/>
        <v>26.126602573276468</v>
      </c>
      <c r="J30" s="53">
        <f t="shared" ref="J30:W30" si="12">J10/J$25*100</f>
        <v>24.758174819622937</v>
      </c>
      <c r="K30" s="53">
        <f t="shared" si="12"/>
        <v>25.738032570633678</v>
      </c>
      <c r="L30" s="53">
        <f t="shared" si="12"/>
        <v>26.868390497483968</v>
      </c>
      <c r="M30" s="53">
        <f t="shared" si="12"/>
        <v>25.757222405751445</v>
      </c>
      <c r="N30" s="53">
        <f t="shared" si="12"/>
        <v>24.422305374141935</v>
      </c>
      <c r="O30" s="53">
        <f t="shared" si="12"/>
        <v>23.71317627594506</v>
      </c>
      <c r="P30" s="53">
        <f t="shared" si="12"/>
        <v>25.172431143008154</v>
      </c>
      <c r="Q30" s="53">
        <f t="shared" si="12"/>
        <v>24.856219529623139</v>
      </c>
      <c r="R30" s="53">
        <f t="shared" si="12"/>
        <v>21.983988198293591</v>
      </c>
      <c r="S30" s="53">
        <f t="shared" si="12"/>
        <v>25.658323276615967</v>
      </c>
      <c r="T30" s="53">
        <f t="shared" si="12"/>
        <v>24.785268181653791</v>
      </c>
      <c r="U30" s="53">
        <f t="shared" si="12"/>
        <v>21.45395441594599</v>
      </c>
      <c r="V30" s="53">
        <f t="shared" si="12"/>
        <v>21.293134936372599</v>
      </c>
      <c r="W30" s="53">
        <f t="shared" si="12"/>
        <v>20.982255781787764</v>
      </c>
      <c r="X30" s="53">
        <f t="shared" si="9"/>
        <v>22.170178194558542</v>
      </c>
      <c r="Y30" s="53">
        <f t="shared" si="9"/>
        <v>22.55670240310609</v>
      </c>
      <c r="Z30" s="53">
        <f t="shared" si="9"/>
        <v>22.442607950685705</v>
      </c>
      <c r="AA30" s="53">
        <f t="shared" ref="AA30:AC30" si="13">AA10/AA$25*100</f>
        <v>24.162381369424363</v>
      </c>
      <c r="AB30" s="53">
        <f t="shared" si="13"/>
        <v>23.641916903690269</v>
      </c>
      <c r="AC30" s="53">
        <f t="shared" si="13"/>
        <v>23.886365899878363</v>
      </c>
      <c r="AD30" s="88"/>
      <c r="AE30" s="88"/>
      <c r="AF30" s="88"/>
      <c r="AG30" s="88"/>
      <c r="AH30" s="88"/>
      <c r="AI30" s="88"/>
    </row>
    <row r="31" spans="1:35" ht="12.75" customHeight="1" x14ac:dyDescent="0.2">
      <c r="B31" s="42" t="s">
        <v>1004</v>
      </c>
      <c r="C31" s="53">
        <f t="shared" ref="C31:I31" si="14">C11/C$25*100</f>
        <v>2.4415588596944432E-3</v>
      </c>
      <c r="D31" s="53">
        <f t="shared" si="14"/>
        <v>4.1042356828639801E-3</v>
      </c>
      <c r="E31" s="53">
        <f t="shared" si="14"/>
        <v>1.112956006051573E-2</v>
      </c>
      <c r="F31" s="53">
        <f t="shared" si="14"/>
        <v>2.9195540591744314E-3</v>
      </c>
      <c r="G31" s="53">
        <f t="shared" si="14"/>
        <v>8.9610029384619965E-3</v>
      </c>
      <c r="H31" s="53">
        <f t="shared" si="14"/>
        <v>7.6833566714144923E-3</v>
      </c>
      <c r="I31" s="53">
        <f t="shared" si="14"/>
        <v>1.9827462686525356E-3</v>
      </c>
      <c r="J31" s="53">
        <f t="shared" si="9"/>
        <v>8.5450121344757122E-5</v>
      </c>
      <c r="K31" s="53">
        <f t="shared" ref="K31:L31" si="15">K11/K$25*100</f>
        <v>6.1130436923261507E-3</v>
      </c>
      <c r="L31" s="53">
        <f t="shared" si="15"/>
        <v>1.9624155559519057E-2</v>
      </c>
      <c r="M31" s="53">
        <f t="shared" si="9"/>
        <v>2.9982389835069775E-2</v>
      </c>
      <c r="N31" s="53">
        <f t="shared" si="9"/>
        <v>4.389197085631228E-2</v>
      </c>
      <c r="O31" s="53">
        <f t="shared" si="9"/>
        <v>7.03989691679337E-2</v>
      </c>
      <c r="P31" s="53">
        <f t="shared" si="9"/>
        <v>3.9992070601244434E-2</v>
      </c>
      <c r="Q31" s="53">
        <f t="shared" si="9"/>
        <v>3.0322102686523141E-2</v>
      </c>
      <c r="R31" s="53">
        <f t="shared" si="9"/>
        <v>3.6338225627529343E-2</v>
      </c>
      <c r="S31" s="53">
        <f t="shared" si="9"/>
        <v>5.9949559572337496E-2</v>
      </c>
      <c r="T31" s="53">
        <f t="shared" si="9"/>
        <v>6.6630799150205464E-2</v>
      </c>
      <c r="U31" s="53">
        <f t="shared" si="9"/>
        <v>8.6188336033856172E-2</v>
      </c>
      <c r="V31" s="53">
        <f t="shared" si="9"/>
        <v>0.10888428452837401</v>
      </c>
      <c r="W31" s="53">
        <f t="shared" si="9"/>
        <v>0.13679956142601918</v>
      </c>
      <c r="X31" s="53">
        <f t="shared" si="9"/>
        <v>0.16002926875474097</v>
      </c>
      <c r="Y31" s="53">
        <f t="shared" si="9"/>
        <v>0.16682427829179644</v>
      </c>
      <c r="Z31" s="53">
        <f t="shared" si="9"/>
        <v>0.20572748386022613</v>
      </c>
      <c r="AA31" s="53">
        <f t="shared" ref="AA31:AC31" si="16">AA11/AA$25*100</f>
        <v>0.21170043640319081</v>
      </c>
      <c r="AB31" s="53">
        <f t="shared" si="16"/>
        <v>0.26443890582356683</v>
      </c>
      <c r="AC31" s="53">
        <f t="shared" si="16"/>
        <v>6.4658031257042572E-2</v>
      </c>
      <c r="AD31" s="88"/>
      <c r="AE31" s="88"/>
      <c r="AF31" s="88"/>
      <c r="AG31" s="88"/>
      <c r="AH31" s="88"/>
      <c r="AI31" s="88"/>
    </row>
    <row r="32" spans="1:35" ht="12.75" customHeight="1" x14ac:dyDescent="0.2">
      <c r="B32" s="42" t="s">
        <v>991</v>
      </c>
      <c r="C32" s="53">
        <f t="shared" ref="C32:I32" si="17">C12/C$25*100</f>
        <v>0</v>
      </c>
      <c r="D32" s="53">
        <f t="shared" si="17"/>
        <v>4.2798262545213555E-5</v>
      </c>
      <c r="E32" s="53">
        <f t="shared" si="17"/>
        <v>0</v>
      </c>
      <c r="F32" s="53">
        <f t="shared" si="17"/>
        <v>0</v>
      </c>
      <c r="G32" s="53">
        <f t="shared" si="17"/>
        <v>0</v>
      </c>
      <c r="H32" s="53">
        <f t="shared" si="17"/>
        <v>0</v>
      </c>
      <c r="I32" s="53">
        <f t="shared" si="17"/>
        <v>0</v>
      </c>
      <c r="J32" s="53">
        <f t="shared" si="9"/>
        <v>0</v>
      </c>
      <c r="K32" s="53">
        <f t="shared" ref="K32:L32" si="18">K12/K$25*100</f>
        <v>0</v>
      </c>
      <c r="L32" s="53">
        <f t="shared" si="18"/>
        <v>1.7872408593271646E-4</v>
      </c>
      <c r="M32" s="53">
        <f t="shared" si="9"/>
        <v>0</v>
      </c>
      <c r="N32" s="53">
        <f t="shared" si="9"/>
        <v>3.6053510248244731E-6</v>
      </c>
      <c r="O32" s="53">
        <f t="shared" si="9"/>
        <v>1.6703367874521883E-5</v>
      </c>
      <c r="P32" s="53">
        <f t="shared" si="9"/>
        <v>2.068146585868515E-6</v>
      </c>
      <c r="Q32" s="53">
        <f t="shared" si="9"/>
        <v>1.0148533561260311E-4</v>
      </c>
      <c r="R32" s="53">
        <f t="shared" si="9"/>
        <v>1.7658297660572324E-5</v>
      </c>
      <c r="S32" s="53">
        <f t="shared" si="9"/>
        <v>1.6029620070430456E-4</v>
      </c>
      <c r="T32" s="53">
        <f t="shared" si="9"/>
        <v>6.1226481205495405E-4</v>
      </c>
      <c r="U32" s="53">
        <f t="shared" si="9"/>
        <v>2.0340564514823861E-4</v>
      </c>
      <c r="V32" s="53">
        <f t="shared" si="9"/>
        <v>1.0004617010218017E-4</v>
      </c>
      <c r="W32" s="53">
        <f t="shared" si="9"/>
        <v>2.6476179143024271E-4</v>
      </c>
      <c r="X32" s="53">
        <f t="shared" si="9"/>
        <v>8.8906222409025745E-4</v>
      </c>
      <c r="Y32" s="53">
        <f t="shared" si="9"/>
        <v>1.3008744756396293E-3</v>
      </c>
      <c r="Z32" s="53">
        <f t="shared" si="9"/>
        <v>5.5749893107888968E-4</v>
      </c>
      <c r="AA32" s="53">
        <f t="shared" ref="AA32:AC32" si="19">AA12/AA$25*100</f>
        <v>1.1078091282232603E-3</v>
      </c>
      <c r="AB32" s="53">
        <f t="shared" si="19"/>
        <v>9.142691534313387E-4</v>
      </c>
      <c r="AC32" s="53">
        <f t="shared" si="19"/>
        <v>2.2469784288591769E-4</v>
      </c>
      <c r="AD32" s="88"/>
      <c r="AE32" s="88"/>
      <c r="AF32" s="88"/>
      <c r="AG32" s="88"/>
      <c r="AH32" s="88"/>
      <c r="AI32" s="88"/>
    </row>
    <row r="33" spans="1:35" ht="12.75" customHeight="1" x14ac:dyDescent="0.2">
      <c r="B33" s="42" t="s">
        <v>992</v>
      </c>
      <c r="C33" s="53">
        <f t="shared" ref="C33:I33" si="20">C13/C$25*100</f>
        <v>0</v>
      </c>
      <c r="D33" s="53">
        <f t="shared" si="20"/>
        <v>0</v>
      </c>
      <c r="E33" s="53">
        <f t="shared" si="20"/>
        <v>0</v>
      </c>
      <c r="F33" s="53">
        <f t="shared" si="20"/>
        <v>1.6074466283631093E-6</v>
      </c>
      <c r="G33" s="53">
        <f t="shared" si="20"/>
        <v>0</v>
      </c>
      <c r="H33" s="53">
        <f t="shared" si="20"/>
        <v>0</v>
      </c>
      <c r="I33" s="53">
        <f t="shared" si="20"/>
        <v>0</v>
      </c>
      <c r="J33" s="53">
        <f t="shared" si="9"/>
        <v>0</v>
      </c>
      <c r="K33" s="53">
        <f t="shared" ref="K33:L33" si="21">K13/K$25*100</f>
        <v>1.7624387349446086E-5</v>
      </c>
      <c r="L33" s="53">
        <f t="shared" si="21"/>
        <v>0</v>
      </c>
      <c r="M33" s="53">
        <f t="shared" si="9"/>
        <v>1.0425544120074332E-3</v>
      </c>
      <c r="N33" s="53">
        <f t="shared" si="9"/>
        <v>7.1219797649217222E-6</v>
      </c>
      <c r="O33" s="53">
        <f t="shared" si="9"/>
        <v>4.1972965513744855E-6</v>
      </c>
      <c r="P33" s="53">
        <f t="shared" si="9"/>
        <v>9.6694059820249363E-4</v>
      </c>
      <c r="Q33" s="53">
        <f t="shared" si="9"/>
        <v>1.6850611385093749E-5</v>
      </c>
      <c r="R33" s="53">
        <f t="shared" si="9"/>
        <v>1.2207750886691009E-4</v>
      </c>
      <c r="S33" s="53">
        <f t="shared" si="9"/>
        <v>3.2288976523533226E-5</v>
      </c>
      <c r="T33" s="53">
        <f t="shared" si="9"/>
        <v>5.1147731060060087E-5</v>
      </c>
      <c r="U33" s="53">
        <f t="shared" si="9"/>
        <v>1.3297500225575214E-4</v>
      </c>
      <c r="V33" s="53">
        <f t="shared" si="9"/>
        <v>7.9827005467854962E-5</v>
      </c>
      <c r="W33" s="53">
        <f t="shared" si="9"/>
        <v>0</v>
      </c>
      <c r="X33" s="53">
        <f t="shared" si="9"/>
        <v>1.0258116469391327E-5</v>
      </c>
      <c r="Y33" s="53">
        <f t="shared" si="9"/>
        <v>2.2951799468080177E-4</v>
      </c>
      <c r="Z33" s="53">
        <f t="shared" si="9"/>
        <v>0</v>
      </c>
      <c r="AA33" s="53">
        <f t="shared" ref="AA33:AC33" si="22">AA13/AA$25*100</f>
        <v>1.1966212318080954E-3</v>
      </c>
      <c r="AB33" s="53">
        <f t="shared" si="22"/>
        <v>2.3670500430219722E-3</v>
      </c>
      <c r="AC33" s="53">
        <f t="shared" si="22"/>
        <v>2.1639182633565574E-4</v>
      </c>
      <c r="AD33" s="88"/>
      <c r="AE33" s="88"/>
      <c r="AF33" s="88"/>
      <c r="AG33" s="88"/>
      <c r="AH33" s="88"/>
      <c r="AI33" s="88"/>
    </row>
    <row r="34" spans="1:35" ht="12.75" customHeight="1" x14ac:dyDescent="0.2">
      <c r="B34" s="42" t="s">
        <v>993</v>
      </c>
      <c r="C34" s="53">
        <f t="shared" ref="C34:I34" si="23">C14/C$25*100</f>
        <v>1.5127249246136965E-4</v>
      </c>
      <c r="D34" s="53">
        <f t="shared" si="23"/>
        <v>1.7493789815356041E-5</v>
      </c>
      <c r="E34" s="53">
        <f t="shared" si="23"/>
        <v>3.4508302407811113E-4</v>
      </c>
      <c r="F34" s="53">
        <f t="shared" si="23"/>
        <v>6.8712519280536094E-5</v>
      </c>
      <c r="G34" s="53">
        <f t="shared" si="23"/>
        <v>3.9492555545236907E-4</v>
      </c>
      <c r="H34" s="53">
        <f t="shared" si="23"/>
        <v>3.5081085754900057E-4</v>
      </c>
      <c r="I34" s="53">
        <f t="shared" si="23"/>
        <v>3.4441133446667975E-4</v>
      </c>
      <c r="J34" s="53">
        <f t="shared" si="9"/>
        <v>1.3393890681585403E-5</v>
      </c>
      <c r="K34" s="53">
        <f t="shared" ref="K34:L34" si="24">K14/K$25*100</f>
        <v>3.1067139398528314E-4</v>
      </c>
      <c r="L34" s="53">
        <f t="shared" si="24"/>
        <v>4.8345276387339649E-5</v>
      </c>
      <c r="M34" s="53">
        <f t="shared" si="9"/>
        <v>8.7128535044189628E-4</v>
      </c>
      <c r="N34" s="53">
        <f t="shared" si="9"/>
        <v>4.4136110386894847E-4</v>
      </c>
      <c r="O34" s="53">
        <f t="shared" si="9"/>
        <v>1.4209409159693105E-3</v>
      </c>
      <c r="P34" s="53">
        <f t="shared" si="9"/>
        <v>3.6357524563714711E-4</v>
      </c>
      <c r="Q34" s="53">
        <f t="shared" si="9"/>
        <v>8.8012479850568934E-4</v>
      </c>
      <c r="R34" s="53">
        <f t="shared" si="9"/>
        <v>7.6663371745478307E-5</v>
      </c>
      <c r="S34" s="53">
        <f t="shared" si="9"/>
        <v>3.1960894086634754E-4</v>
      </c>
      <c r="T34" s="53">
        <f t="shared" si="9"/>
        <v>7.5755354402623194E-4</v>
      </c>
      <c r="U34" s="53">
        <f t="shared" si="9"/>
        <v>1.0084616557733492E-3</v>
      </c>
      <c r="V34" s="53">
        <f t="shared" si="9"/>
        <v>1.1583277435934557E-3</v>
      </c>
      <c r="W34" s="53">
        <f t="shared" si="9"/>
        <v>1.7170249863280771E-4</v>
      </c>
      <c r="X34" s="53">
        <f t="shared" si="9"/>
        <v>1.414987125164062E-3</v>
      </c>
      <c r="Y34" s="53">
        <f t="shared" si="9"/>
        <v>1.7544352501494479E-5</v>
      </c>
      <c r="Z34" s="53">
        <f t="shared" si="9"/>
        <v>4.5346132790587629E-3</v>
      </c>
      <c r="AA34" s="53">
        <f t="shared" ref="AA34:AC34" si="25">AA14/AA$25*100</f>
        <v>2.2399197209347944E-3</v>
      </c>
      <c r="AB34" s="53">
        <f t="shared" si="25"/>
        <v>3.4777953348393356E-3</v>
      </c>
      <c r="AC34" s="53">
        <f t="shared" si="25"/>
        <v>7.6358158227851907E-4</v>
      </c>
      <c r="AD34" s="88"/>
      <c r="AE34" s="88"/>
      <c r="AF34" s="88"/>
      <c r="AG34" s="88"/>
      <c r="AH34" s="88"/>
      <c r="AI34" s="88"/>
    </row>
    <row r="35" spans="1:35" ht="12.75" customHeight="1" x14ac:dyDescent="0.2">
      <c r="B35" s="42" t="s">
        <v>994</v>
      </c>
      <c r="C35" s="53">
        <f t="shared" ref="C35:I35" si="26">C15/C$25*100</f>
        <v>0</v>
      </c>
      <c r="D35" s="53">
        <f t="shared" si="26"/>
        <v>0</v>
      </c>
      <c r="E35" s="53">
        <f t="shared" si="26"/>
        <v>0</v>
      </c>
      <c r="F35" s="53">
        <f t="shared" si="26"/>
        <v>0</v>
      </c>
      <c r="G35" s="53">
        <f t="shared" si="26"/>
        <v>0</v>
      </c>
      <c r="H35" s="53">
        <f t="shared" si="26"/>
        <v>0</v>
      </c>
      <c r="I35" s="53">
        <f t="shared" si="26"/>
        <v>0</v>
      </c>
      <c r="J35" s="53">
        <f t="shared" si="9"/>
        <v>0</v>
      </c>
      <c r="K35" s="53">
        <f t="shared" ref="K35:L35" si="27">K15/K$25*100</f>
        <v>0</v>
      </c>
      <c r="L35" s="53">
        <f t="shared" si="27"/>
        <v>5.1380101733064287E-5</v>
      </c>
      <c r="M35" s="53">
        <f t="shared" si="9"/>
        <v>0</v>
      </c>
      <c r="N35" s="53">
        <f t="shared" si="9"/>
        <v>7.5897881753016315E-6</v>
      </c>
      <c r="O35" s="53">
        <f t="shared" si="9"/>
        <v>0</v>
      </c>
      <c r="P35" s="53">
        <f t="shared" si="9"/>
        <v>1.0800321059535577E-5</v>
      </c>
      <c r="Q35" s="53">
        <f t="shared" si="9"/>
        <v>1.6545277543461248E-4</v>
      </c>
      <c r="R35" s="53">
        <f t="shared" si="9"/>
        <v>4.7681655280092756E-4</v>
      </c>
      <c r="S35" s="53">
        <f t="shared" si="9"/>
        <v>1.9409577262075162E-4</v>
      </c>
      <c r="T35" s="53">
        <f t="shared" si="9"/>
        <v>1.1074495911145521E-4</v>
      </c>
      <c r="U35" s="53">
        <f t="shared" si="9"/>
        <v>5.0920699720623084E-5</v>
      </c>
      <c r="V35" s="53">
        <f t="shared" si="9"/>
        <v>5.3327713146845403E-5</v>
      </c>
      <c r="W35" s="53">
        <f t="shared" si="9"/>
        <v>1.9455214653103835E-4</v>
      </c>
      <c r="X35" s="53">
        <f t="shared" si="9"/>
        <v>2.5428124665243331E-4</v>
      </c>
      <c r="Y35" s="53">
        <f t="shared" si="9"/>
        <v>1.1350582930457983E-4</v>
      </c>
      <c r="Z35" s="53">
        <f t="shared" si="9"/>
        <v>1.3145836680000924E-4</v>
      </c>
      <c r="AA35" s="53">
        <f t="shared" ref="AA35:AC35" si="28">AA15/AA$25*100</f>
        <v>2.6500961029531081E-5</v>
      </c>
      <c r="AB35" s="53">
        <f t="shared" si="28"/>
        <v>0</v>
      </c>
      <c r="AC35" s="53">
        <f t="shared" si="28"/>
        <v>7.7696292531886067E-5</v>
      </c>
      <c r="AD35" s="88"/>
      <c r="AE35" s="88"/>
      <c r="AF35" s="88"/>
      <c r="AG35" s="88"/>
      <c r="AH35" s="88"/>
      <c r="AI35" s="88"/>
    </row>
    <row r="36" spans="1:35" ht="12.75" customHeight="1" x14ac:dyDescent="0.2">
      <c r="B36" s="42" t="s">
        <v>995</v>
      </c>
      <c r="C36" s="53">
        <f t="shared" ref="C36:I36" si="29">C16/C$25*100</f>
        <v>3.5266280543039433E-5</v>
      </c>
      <c r="D36" s="53">
        <f t="shared" si="29"/>
        <v>1.0646067808121873E-5</v>
      </c>
      <c r="E36" s="53">
        <f t="shared" si="29"/>
        <v>0</v>
      </c>
      <c r="F36" s="53">
        <f t="shared" si="29"/>
        <v>0</v>
      </c>
      <c r="G36" s="53">
        <f t="shared" si="29"/>
        <v>0</v>
      </c>
      <c r="H36" s="53">
        <f t="shared" si="29"/>
        <v>5.1336286443503599E-5</v>
      </c>
      <c r="I36" s="53">
        <f t="shared" si="29"/>
        <v>0</v>
      </c>
      <c r="J36" s="53">
        <f t="shared" si="9"/>
        <v>0</v>
      </c>
      <c r="K36" s="53">
        <f t="shared" ref="K36:L36" si="30">K16/K$25*100</f>
        <v>3.4301775630994169E-3</v>
      </c>
      <c r="L36" s="53">
        <f t="shared" si="30"/>
        <v>1.1500462170457736E-3</v>
      </c>
      <c r="M36" s="53">
        <f t="shared" si="9"/>
        <v>2.2875354036710854E-5</v>
      </c>
      <c r="N36" s="53">
        <f t="shared" si="9"/>
        <v>2.2257114316538893E-3</v>
      </c>
      <c r="O36" s="53">
        <f t="shared" si="9"/>
        <v>0</v>
      </c>
      <c r="P36" s="53">
        <f t="shared" si="9"/>
        <v>0</v>
      </c>
      <c r="Q36" s="53">
        <f t="shared" si="9"/>
        <v>8.4425761379642119E-4</v>
      </c>
      <c r="R36" s="53">
        <f t="shared" si="9"/>
        <v>1.4944361864424973E-4</v>
      </c>
      <c r="S36" s="53">
        <f t="shared" si="9"/>
        <v>6.2870665545700294E-4</v>
      </c>
      <c r="T36" s="53">
        <f t="shared" si="9"/>
        <v>0</v>
      </c>
      <c r="U36" s="53">
        <f t="shared" si="9"/>
        <v>1.6797196015379542E-8</v>
      </c>
      <c r="V36" s="53">
        <f t="shared" si="9"/>
        <v>0</v>
      </c>
      <c r="W36" s="53">
        <f t="shared" si="9"/>
        <v>3.5364932276814967E-5</v>
      </c>
      <c r="X36" s="53">
        <f t="shared" si="9"/>
        <v>0</v>
      </c>
      <c r="Y36" s="53">
        <f t="shared" si="9"/>
        <v>2.4525520357699214E-6</v>
      </c>
      <c r="Z36" s="53">
        <f t="shared" si="9"/>
        <v>1.2606759748015096E-5</v>
      </c>
      <c r="AA36" s="53">
        <f t="shared" ref="AA36:AC36" si="31">AA16/AA$25*100</f>
        <v>6.7924614403708176E-3</v>
      </c>
      <c r="AB36" s="53">
        <f t="shared" si="31"/>
        <v>0</v>
      </c>
      <c r="AC36" s="53">
        <f t="shared" si="31"/>
        <v>5.5918099686913449E-4</v>
      </c>
      <c r="AD36" s="88"/>
      <c r="AE36" s="88"/>
      <c r="AF36" s="88"/>
      <c r="AG36" s="88"/>
      <c r="AH36" s="88"/>
      <c r="AI36" s="88"/>
    </row>
    <row r="37" spans="1:35" ht="12.75" customHeight="1" x14ac:dyDescent="0.2">
      <c r="B37" s="42" t="s">
        <v>1002</v>
      </c>
      <c r="C37" s="53">
        <f t="shared" ref="C37:I37" si="32">C17/C$25*100</f>
        <v>1.8435147937100652E-3</v>
      </c>
      <c r="D37" s="53">
        <f t="shared" si="32"/>
        <v>4.779816956705813E-4</v>
      </c>
      <c r="E37" s="53">
        <f t="shared" si="32"/>
        <v>2.7767977794180002E-5</v>
      </c>
      <c r="F37" s="53">
        <f t="shared" si="32"/>
        <v>6.3610623460079267E-5</v>
      </c>
      <c r="G37" s="53">
        <f t="shared" si="32"/>
        <v>4.884026921257317E-4</v>
      </c>
      <c r="H37" s="53">
        <f t="shared" si="32"/>
        <v>1.3835448476104441E-6</v>
      </c>
      <c r="I37" s="53">
        <f t="shared" si="32"/>
        <v>1.0190281456859227E-6</v>
      </c>
      <c r="J37" s="53">
        <f t="shared" si="9"/>
        <v>1.1411401447126913E-6</v>
      </c>
      <c r="K37" s="53">
        <f t="shared" ref="K37:L37" si="33">K17/K$25*100</f>
        <v>2.1511936469391713E-4</v>
      </c>
      <c r="L37" s="53">
        <f t="shared" si="33"/>
        <v>2.1684590040121835E-5</v>
      </c>
      <c r="M37" s="53">
        <f t="shared" si="9"/>
        <v>0</v>
      </c>
      <c r="N37" s="53">
        <f t="shared" si="9"/>
        <v>1.1517765690043282E-5</v>
      </c>
      <c r="O37" s="53">
        <f t="shared" si="9"/>
        <v>1.2682232951641888E-3</v>
      </c>
      <c r="P37" s="53">
        <f t="shared" si="9"/>
        <v>8.2947450568940785E-4</v>
      </c>
      <c r="Q37" s="53">
        <f t="shared" si="9"/>
        <v>1.846802199431642E-3</v>
      </c>
      <c r="R37" s="53">
        <f t="shared" si="9"/>
        <v>0</v>
      </c>
      <c r="S37" s="53">
        <f t="shared" si="9"/>
        <v>9.5985748924733278E-6</v>
      </c>
      <c r="T37" s="53">
        <f t="shared" si="9"/>
        <v>3.4256932515790926E-6</v>
      </c>
      <c r="U37" s="53">
        <f t="shared" si="9"/>
        <v>0</v>
      </c>
      <c r="V37" s="53">
        <f t="shared" si="9"/>
        <v>3.92285596292891E-6</v>
      </c>
      <c r="W37" s="53">
        <f t="shared" si="9"/>
        <v>1.8727907559320399E-5</v>
      </c>
      <c r="X37" s="53">
        <f t="shared" si="9"/>
        <v>0</v>
      </c>
      <c r="Y37" s="53">
        <f t="shared" si="9"/>
        <v>1.9093332734612322E-5</v>
      </c>
      <c r="Z37" s="53">
        <f t="shared" si="9"/>
        <v>0</v>
      </c>
      <c r="AA37" s="53">
        <f t="shared" ref="AA37:AC37" si="34">AA17/AA$25*100</f>
        <v>3.8758695808107374E-6</v>
      </c>
      <c r="AB37" s="53">
        <f t="shared" si="34"/>
        <v>0</v>
      </c>
      <c r="AC37" s="53">
        <f t="shared" si="34"/>
        <v>2.7060065616867318E-4</v>
      </c>
      <c r="AD37" s="88"/>
      <c r="AE37" s="88"/>
      <c r="AF37" s="88"/>
      <c r="AG37" s="88"/>
      <c r="AH37" s="88"/>
      <c r="AI37" s="88"/>
    </row>
    <row r="38" spans="1:35" ht="12.75" customHeight="1" x14ac:dyDescent="0.2">
      <c r="B38" s="42" t="s">
        <v>1000</v>
      </c>
      <c r="C38" s="53">
        <f t="shared" ref="C38:I38" si="35">C18/C$25*100</f>
        <v>2.0300535667144739E-3</v>
      </c>
      <c r="D38" s="53">
        <f t="shared" si="35"/>
        <v>5.4891981583927269E-4</v>
      </c>
      <c r="E38" s="53">
        <f t="shared" si="35"/>
        <v>3.7285100187229111E-4</v>
      </c>
      <c r="F38" s="53">
        <f t="shared" si="35"/>
        <v>1.3393058936897849E-4</v>
      </c>
      <c r="G38" s="53">
        <f t="shared" si="35"/>
        <v>8.8332824757810088E-4</v>
      </c>
      <c r="H38" s="53">
        <f t="shared" si="35"/>
        <v>4.0353068884011459E-4</v>
      </c>
      <c r="I38" s="53">
        <f t="shared" si="35"/>
        <v>3.4543036261236562E-4</v>
      </c>
      <c r="J38" s="53">
        <f t="shared" si="9"/>
        <v>1.4535030826298093E-5</v>
      </c>
      <c r="K38" s="53">
        <f t="shared" ref="K38:L38" si="36">K18/K$25*100</f>
        <v>3.9735927091280633E-3</v>
      </c>
      <c r="L38" s="53">
        <f t="shared" si="36"/>
        <v>1.4501802711390159E-3</v>
      </c>
      <c r="M38" s="53">
        <f t="shared" si="9"/>
        <v>1.9367151164860403E-3</v>
      </c>
      <c r="N38" s="53">
        <f t="shared" si="9"/>
        <v>2.696907420177929E-3</v>
      </c>
      <c r="O38" s="53">
        <f t="shared" si="9"/>
        <v>2.7100648755593957E-3</v>
      </c>
      <c r="P38" s="53">
        <f t="shared" si="9"/>
        <v>2.1728588171744528E-3</v>
      </c>
      <c r="Q38" s="53">
        <f t="shared" si="9"/>
        <v>3.8549733341660618E-3</v>
      </c>
      <c r="R38" s="53">
        <f t="shared" si="9"/>
        <v>8.4265934971813796E-4</v>
      </c>
      <c r="S38" s="53">
        <f t="shared" si="9"/>
        <v>1.3445951210644129E-3</v>
      </c>
      <c r="T38" s="53">
        <f t="shared" si="9"/>
        <v>1.5351367395042804E-3</v>
      </c>
      <c r="U38" s="53">
        <f t="shared" si="9"/>
        <v>1.3957798000939789E-3</v>
      </c>
      <c r="V38" s="53">
        <f t="shared" si="9"/>
        <v>1.3954514882732649E-3</v>
      </c>
      <c r="W38" s="53">
        <f t="shared" si="9"/>
        <v>6.8510927643022402E-4</v>
      </c>
      <c r="X38" s="53">
        <f t="shared" si="9"/>
        <v>2.5685887123761439E-3</v>
      </c>
      <c r="Y38" s="53">
        <f t="shared" si="9"/>
        <v>1.6829885368968879E-3</v>
      </c>
      <c r="Z38" s="53">
        <f t="shared" si="9"/>
        <v>5.2361773366856766E-3</v>
      </c>
      <c r="AA38" s="53">
        <f t="shared" ref="AA38:AC38" si="37">AA18/AA$25*100</f>
        <v>1.136718835194731E-2</v>
      </c>
      <c r="AB38" s="53">
        <f t="shared" si="37"/>
        <v>6.7591145312926471E-3</v>
      </c>
      <c r="AC38" s="53">
        <f t="shared" si="37"/>
        <v>2.1121491970697861E-3</v>
      </c>
      <c r="AD38" s="88"/>
      <c r="AE38" s="88"/>
      <c r="AF38" s="88"/>
      <c r="AG38" s="88"/>
      <c r="AH38" s="88"/>
      <c r="AI38" s="88"/>
    </row>
    <row r="39" spans="1:35" ht="12.75" customHeight="1" x14ac:dyDescent="0.2">
      <c r="B39" s="42" t="s">
        <v>1001</v>
      </c>
      <c r="C39" s="53">
        <f t="shared" ref="C39:I39" si="38">C19/C$25*100</f>
        <v>3.224107576872895E-2</v>
      </c>
      <c r="D39" s="53">
        <f t="shared" si="38"/>
        <v>3.2753916909346106E-2</v>
      </c>
      <c r="E39" s="53">
        <f t="shared" si="38"/>
        <v>0.13573820690992447</v>
      </c>
      <c r="F39" s="53">
        <f t="shared" si="38"/>
        <v>2.2336624069338794E-2</v>
      </c>
      <c r="G39" s="53">
        <f t="shared" si="38"/>
        <v>2.3279322888151138E-2</v>
      </c>
      <c r="H39" s="53">
        <f t="shared" si="38"/>
        <v>1.9179472688679533E-2</v>
      </c>
      <c r="I39" s="53">
        <f t="shared" si="38"/>
        <v>1.5522754849357849E-2</v>
      </c>
      <c r="J39" s="53">
        <f t="shared" si="9"/>
        <v>2.408353065786073E-2</v>
      </c>
      <c r="K39" s="53">
        <f t="shared" ref="K39:L39" si="39">K19/K$25*100</f>
        <v>3.4256561179722089E-2</v>
      </c>
      <c r="L39" s="53">
        <f t="shared" si="39"/>
        <v>5.4074000903009574E-2</v>
      </c>
      <c r="M39" s="53">
        <f t="shared" si="9"/>
        <v>9.3022931743814763E-2</v>
      </c>
      <c r="N39" s="53">
        <f t="shared" si="9"/>
        <v>0.12881548191234438</v>
      </c>
      <c r="O39" s="53">
        <f t="shared" si="9"/>
        <v>0.14683256634510702</v>
      </c>
      <c r="P39" s="53">
        <f t="shared" si="9"/>
        <v>0.13625424889000673</v>
      </c>
      <c r="Q39" s="53">
        <f t="shared" si="9"/>
        <v>8.0815265035798195E-2</v>
      </c>
      <c r="R39" s="53">
        <f t="shared" si="9"/>
        <v>9.3074435214867648E-2</v>
      </c>
      <c r="S39" s="53">
        <f t="shared" si="9"/>
        <v>0.12548186272961462</v>
      </c>
      <c r="T39" s="53">
        <f t="shared" si="9"/>
        <v>0.14699117039029824</v>
      </c>
      <c r="U39" s="53">
        <f t="shared" si="9"/>
        <v>0.16669801881499899</v>
      </c>
      <c r="V39" s="53">
        <f t="shared" si="9"/>
        <v>0.17358189309564667</v>
      </c>
      <c r="W39" s="53">
        <f t="shared" si="9"/>
        <v>0.20696878925976428</v>
      </c>
      <c r="X39" s="53">
        <f t="shared" si="9"/>
        <v>0.22202899730904632</v>
      </c>
      <c r="Y39" s="53">
        <f t="shared" si="9"/>
        <v>0.21896657798256094</v>
      </c>
      <c r="Z39" s="53">
        <f t="shared" si="9"/>
        <v>0.25215567563901703</v>
      </c>
      <c r="AA39" s="53">
        <f t="shared" ref="AA39:AC39" si="40">AA19/AA$25*100</f>
        <v>0.2714983747646012</v>
      </c>
      <c r="AB39" s="53">
        <f t="shared" si="40"/>
        <v>0.4168207596671904</v>
      </c>
      <c r="AC39" s="53">
        <f t="shared" si="40"/>
        <v>0.12247198915874079</v>
      </c>
      <c r="AD39" s="88"/>
      <c r="AE39" s="88"/>
      <c r="AF39" s="88"/>
      <c r="AG39" s="88"/>
      <c r="AH39" s="88"/>
      <c r="AI39" s="88"/>
    </row>
    <row r="40" spans="1:35" ht="12.75" customHeight="1" x14ac:dyDescent="0.2">
      <c r="A40" s="88">
        <v>3</v>
      </c>
      <c r="B40" s="42" t="s">
        <v>1003</v>
      </c>
      <c r="C40" s="53">
        <f t="shared" ref="C40:I40" si="41">C20/C$25*100</f>
        <v>29.557227329826041</v>
      </c>
      <c r="D40" s="53">
        <f t="shared" si="41"/>
        <v>27.501477968984776</v>
      </c>
      <c r="E40" s="53">
        <f t="shared" si="41"/>
        <v>28.192340723855963</v>
      </c>
      <c r="F40" s="53">
        <f t="shared" si="41"/>
        <v>29.873577654054163</v>
      </c>
      <c r="G40" s="53">
        <f t="shared" si="41"/>
        <v>28.899874139191006</v>
      </c>
      <c r="H40" s="53">
        <f t="shared" si="41"/>
        <v>25.448204377199218</v>
      </c>
      <c r="I40" s="53">
        <f t="shared" si="41"/>
        <v>24.213857676298371</v>
      </c>
      <c r="J40" s="53">
        <f t="shared" si="9"/>
        <v>24.776554080817757</v>
      </c>
      <c r="K40" s="53">
        <f t="shared" ref="K40:L40" si="42">K20/K$25*100</f>
        <v>23.300430273489745</v>
      </c>
      <c r="L40" s="53">
        <f t="shared" si="42"/>
        <v>21.532794493543175</v>
      </c>
      <c r="M40" s="53">
        <f t="shared" si="9"/>
        <v>20.119002997524127</v>
      </c>
      <c r="N40" s="53">
        <f t="shared" si="9"/>
        <v>19.106384683076779</v>
      </c>
      <c r="O40" s="53">
        <f t="shared" si="9"/>
        <v>18.47608885645343</v>
      </c>
      <c r="P40" s="53">
        <f t="shared" si="9"/>
        <v>18.06508463510168</v>
      </c>
      <c r="Q40" s="53">
        <f t="shared" si="9"/>
        <v>17.995764269258636</v>
      </c>
      <c r="R40" s="53">
        <f t="shared" si="9"/>
        <v>14.833432750305001</v>
      </c>
      <c r="S40" s="53">
        <f t="shared" si="9"/>
        <v>18.350374444013887</v>
      </c>
      <c r="T40" s="53">
        <f t="shared" si="9"/>
        <v>17.913852092607296</v>
      </c>
      <c r="U40" s="53">
        <f t="shared" si="9"/>
        <v>18.621372510481521</v>
      </c>
      <c r="V40" s="53">
        <f t="shared" si="9"/>
        <v>19.364085318489657</v>
      </c>
      <c r="W40" s="53">
        <f t="shared" si="9"/>
        <v>20.500363800608991</v>
      </c>
      <c r="X40" s="53">
        <f t="shared" si="9"/>
        <v>19.851931131943438</v>
      </c>
      <c r="Y40" s="53">
        <f t="shared" si="9"/>
        <v>19.752039622922112</v>
      </c>
      <c r="Z40" s="53">
        <f t="shared" si="9"/>
        <v>18.303262358207657</v>
      </c>
      <c r="AA40" s="53">
        <f t="shared" ref="AA40:AC40" si="43">AA20/AA$25*100</f>
        <v>17.145973801601482</v>
      </c>
      <c r="AB40" s="53">
        <f t="shared" si="43"/>
        <v>16.58968799728347</v>
      </c>
      <c r="AC40" s="53">
        <f t="shared" si="43"/>
        <v>21.133444924008852</v>
      </c>
      <c r="AD40" s="88"/>
      <c r="AE40" s="88"/>
      <c r="AF40" s="88"/>
      <c r="AG40" s="88"/>
      <c r="AH40" s="88"/>
      <c r="AI40" s="88"/>
    </row>
    <row r="41" spans="1:35" ht="12.75" customHeight="1" x14ac:dyDescent="0.2">
      <c r="A41" s="88">
        <v>4</v>
      </c>
      <c r="B41" s="42" t="s">
        <v>42</v>
      </c>
      <c r="C41" s="53">
        <f t="shared" ref="C41:I41" si="44">C21/C$25*100</f>
        <v>18.926728334475072</v>
      </c>
      <c r="D41" s="53">
        <f t="shared" si="44"/>
        <v>21.519366378895977</v>
      </c>
      <c r="E41" s="53">
        <f t="shared" si="44"/>
        <v>20.845980746497229</v>
      </c>
      <c r="F41" s="53">
        <f t="shared" si="44"/>
        <v>20.49726458128174</v>
      </c>
      <c r="G41" s="53">
        <f t="shared" si="44"/>
        <v>21.534503243678646</v>
      </c>
      <c r="H41" s="53">
        <f t="shared" si="44"/>
        <v>22.666361923917989</v>
      </c>
      <c r="I41" s="53">
        <f t="shared" si="44"/>
        <v>22.83256940361531</v>
      </c>
      <c r="J41" s="53">
        <f t="shared" si="9"/>
        <v>20.875921622798728</v>
      </c>
      <c r="K41" s="53">
        <f t="shared" ref="K41:L41" si="45">K21/K$25*100</f>
        <v>19.923874285396771</v>
      </c>
      <c r="L41" s="53">
        <f t="shared" si="45"/>
        <v>18.772545521988754</v>
      </c>
      <c r="M41" s="53">
        <f t="shared" si="9"/>
        <v>19.210232268020427</v>
      </c>
      <c r="N41" s="53">
        <f t="shared" si="9"/>
        <v>18.093414152725178</v>
      </c>
      <c r="O41" s="53">
        <f t="shared" si="9"/>
        <v>17.113515078227543</v>
      </c>
      <c r="P41" s="53">
        <f t="shared" si="9"/>
        <v>16.453492183763906</v>
      </c>
      <c r="Q41" s="53">
        <f t="shared" si="9"/>
        <v>17.190637715813299</v>
      </c>
      <c r="R41" s="53">
        <f t="shared" si="9"/>
        <v>13.707108296137227</v>
      </c>
      <c r="S41" s="53">
        <f t="shared" si="9"/>
        <v>16.828596719218005</v>
      </c>
      <c r="T41" s="53">
        <f t="shared" si="9"/>
        <v>16.249627994811412</v>
      </c>
      <c r="U41" s="53">
        <f t="shared" si="9"/>
        <v>16.477656404672533</v>
      </c>
      <c r="V41" s="53">
        <f t="shared" si="9"/>
        <v>16.236096203708662</v>
      </c>
      <c r="W41" s="53">
        <f t="shared" si="9"/>
        <v>15.967051952213993</v>
      </c>
      <c r="X41" s="53">
        <f t="shared" si="9"/>
        <v>15.506033775381237</v>
      </c>
      <c r="Y41" s="53">
        <f t="shared" si="9"/>
        <v>13.821246008844962</v>
      </c>
      <c r="Z41" s="53">
        <f t="shared" si="9"/>
        <v>12.746763683314901</v>
      </c>
      <c r="AA41" s="53">
        <f t="shared" ref="AA41:AC41" si="46">AA21/AA$25*100</f>
        <v>12.935613002213096</v>
      </c>
      <c r="AB41" s="53">
        <f t="shared" si="46"/>
        <v>11.470438775393593</v>
      </c>
      <c r="AC41" s="53">
        <f t="shared" si="46"/>
        <v>17.61670886992658</v>
      </c>
      <c r="AD41" s="88"/>
      <c r="AE41" s="88"/>
      <c r="AF41" s="88"/>
      <c r="AG41" s="88"/>
      <c r="AH41" s="88"/>
      <c r="AI41" s="88"/>
    </row>
    <row r="42" spans="1:35" ht="12.75" customHeight="1" x14ac:dyDescent="0.2">
      <c r="A42" s="88">
        <v>5</v>
      </c>
      <c r="B42" s="42" t="s">
        <v>29</v>
      </c>
      <c r="C42" s="53">
        <f t="shared" ref="C42:I42" si="47">C22/C$25*100</f>
        <v>17.779024277275543</v>
      </c>
      <c r="D42" s="53">
        <f t="shared" si="47"/>
        <v>14.373894815517746</v>
      </c>
      <c r="E42" s="53">
        <f t="shared" si="47"/>
        <v>13.394976620797138</v>
      </c>
      <c r="F42" s="53">
        <f t="shared" si="47"/>
        <v>12.660502177182792</v>
      </c>
      <c r="G42" s="53">
        <f t="shared" si="47"/>
        <v>11.434362592386901</v>
      </c>
      <c r="H42" s="53">
        <f t="shared" si="47"/>
        <v>10.86339330690611</v>
      </c>
      <c r="I42" s="53">
        <f t="shared" si="47"/>
        <v>10.644939448708923</v>
      </c>
      <c r="J42" s="53">
        <f t="shared" si="9"/>
        <v>10.862771505762886</v>
      </c>
      <c r="K42" s="53">
        <f t="shared" ref="K42:L42" si="48">K22/K$25*100</f>
        <v>10.462761829193539</v>
      </c>
      <c r="L42" s="53">
        <f t="shared" si="48"/>
        <v>9.7881473765777436</v>
      </c>
      <c r="M42" s="53">
        <f t="shared" si="9"/>
        <v>8.93739023890776</v>
      </c>
      <c r="N42" s="53">
        <f t="shared" si="9"/>
        <v>8.5539799274854662</v>
      </c>
      <c r="O42" s="53">
        <f t="shared" si="9"/>
        <v>7.9177764072995993</v>
      </c>
      <c r="P42" s="53">
        <f t="shared" si="9"/>
        <v>6.8460354563651418</v>
      </c>
      <c r="Q42" s="53">
        <f t="shared" si="9"/>
        <v>5.8844596621762442</v>
      </c>
      <c r="R42" s="53">
        <f t="shared" si="9"/>
        <v>7.0074247416179363</v>
      </c>
      <c r="S42" s="53">
        <f t="shared" ref="J42:AC45" si="49">S22/S$25*100</f>
        <v>3.3628794780051772</v>
      </c>
      <c r="T42" s="53">
        <f t="shared" si="49"/>
        <v>2.5677506519226823</v>
      </c>
      <c r="U42" s="53">
        <f t="shared" si="49"/>
        <v>2.3241235508860472</v>
      </c>
      <c r="V42" s="53">
        <f t="shared" si="49"/>
        <v>1.6186512825444657</v>
      </c>
      <c r="W42" s="53">
        <f t="shared" si="49"/>
        <v>1.0629761146567955</v>
      </c>
      <c r="X42" s="53">
        <f t="shared" si="49"/>
        <v>1.0127192128892493</v>
      </c>
      <c r="Y42" s="53">
        <f t="shared" si="49"/>
        <v>0.84778295608598697</v>
      </c>
      <c r="Z42" s="53">
        <f t="shared" si="49"/>
        <v>1.0363628480417648</v>
      </c>
      <c r="AA42" s="53">
        <f t="shared" si="49"/>
        <v>0.68693963815245651</v>
      </c>
      <c r="AB42" s="53">
        <f t="shared" si="49"/>
        <v>0.4100562166761218</v>
      </c>
      <c r="AC42" s="53">
        <f t="shared" si="49"/>
        <v>6.9438453586419282</v>
      </c>
      <c r="AD42" s="88"/>
      <c r="AE42" s="88"/>
      <c r="AF42" s="88"/>
      <c r="AG42" s="88"/>
      <c r="AH42" s="88"/>
      <c r="AI42" s="88"/>
    </row>
    <row r="43" spans="1:35" ht="12.75" customHeight="1" x14ac:dyDescent="0.2">
      <c r="B43" s="42" t="s">
        <v>19</v>
      </c>
      <c r="C43" s="53">
        <f t="shared" ref="C43:I43" si="50">C23/C$25*100</f>
        <v>87.878291256005653</v>
      </c>
      <c r="D43" s="53">
        <f t="shared" si="50"/>
        <v>88.08910930761607</v>
      </c>
      <c r="E43" s="53">
        <f t="shared" si="50"/>
        <v>87.177562007945497</v>
      </c>
      <c r="F43" s="53">
        <f t="shared" si="50"/>
        <v>86.427068961852925</v>
      </c>
      <c r="G43" s="53">
        <f t="shared" si="50"/>
        <v>87.160594475542041</v>
      </c>
      <c r="H43" s="53">
        <f t="shared" si="50"/>
        <v>86.242491800710994</v>
      </c>
      <c r="I43" s="53">
        <f t="shared" si="50"/>
        <v>85.273146681671534</v>
      </c>
      <c r="J43" s="53">
        <f t="shared" si="49"/>
        <v>83.001501824081799</v>
      </c>
      <c r="K43" s="53">
        <f t="shared" si="49"/>
        <v>81.4254088538449</v>
      </c>
      <c r="L43" s="53">
        <f t="shared" si="49"/>
        <v>79.461167180334002</v>
      </c>
      <c r="M43" s="53">
        <f t="shared" si="49"/>
        <v>76.902417211589636</v>
      </c>
      <c r="N43" s="53">
        <f t="shared" si="49"/>
        <v>73.738543736799372</v>
      </c>
      <c r="O43" s="53">
        <f t="shared" si="49"/>
        <v>71.183926590290653</v>
      </c>
      <c r="P43" s="53">
        <f t="shared" si="49"/>
        <v>70.801262133528965</v>
      </c>
      <c r="Q43" s="53">
        <f t="shared" si="49"/>
        <v>69.803961832507213</v>
      </c>
      <c r="R43" s="53">
        <f t="shared" si="49"/>
        <v>61.012803297524684</v>
      </c>
      <c r="S43" s="53">
        <f t="shared" si="49"/>
        <v>68.835687953747652</v>
      </c>
      <c r="T43" s="53">
        <f t="shared" si="49"/>
        <v>66.074748153217016</v>
      </c>
      <c r="U43" s="53">
        <f t="shared" si="49"/>
        <v>63.423225041516964</v>
      </c>
      <c r="V43" s="53">
        <f t="shared" si="49"/>
        <v>63.497303089230513</v>
      </c>
      <c r="W43" s="53">
        <f t="shared" si="49"/>
        <v>63.73399740065846</v>
      </c>
      <c r="X43" s="53">
        <f t="shared" si="49"/>
        <v>63.78823994562007</v>
      </c>
      <c r="Y43" s="53">
        <f t="shared" si="49"/>
        <v>62.972229187813653</v>
      </c>
      <c r="Z43" s="53">
        <f t="shared" si="49"/>
        <v>60.537152367912853</v>
      </c>
      <c r="AA43" s="53">
        <f t="shared" si="49"/>
        <v>60.930608268258709</v>
      </c>
      <c r="AB43" s="53">
        <f t="shared" si="49"/>
        <v>59.667433150929064</v>
      </c>
      <c r="AC43" s="53">
        <f t="shared" si="49"/>
        <v>73.069829244123881</v>
      </c>
      <c r="AD43" s="88"/>
      <c r="AE43" s="88"/>
      <c r="AF43" s="88"/>
      <c r="AG43" s="88"/>
      <c r="AH43" s="88"/>
      <c r="AI43" s="88"/>
    </row>
    <row r="44" spans="1:35" ht="12.75" customHeight="1" x14ac:dyDescent="0.2">
      <c r="B44" s="42" t="s">
        <v>20</v>
      </c>
      <c r="C44" s="53">
        <f t="shared" ref="C44:I44" si="51">C24/C$25*100</f>
        <v>12.121708743994354</v>
      </c>
      <c r="D44" s="53">
        <f t="shared" si="51"/>
        <v>11.910890692383939</v>
      </c>
      <c r="E44" s="53">
        <f t="shared" si="51"/>
        <v>12.822437992054503</v>
      </c>
      <c r="F44" s="53">
        <f t="shared" si="51"/>
        <v>13.572931038147077</v>
      </c>
      <c r="G44" s="53">
        <f t="shared" si="51"/>
        <v>12.839405524457955</v>
      </c>
      <c r="H44" s="53">
        <f t="shared" si="51"/>
        <v>13.757508199289001</v>
      </c>
      <c r="I44" s="53">
        <f t="shared" si="51"/>
        <v>14.726853318328454</v>
      </c>
      <c r="J44" s="53">
        <f t="shared" si="49"/>
        <v>16.998498175918197</v>
      </c>
      <c r="K44" s="53">
        <f t="shared" si="49"/>
        <v>18.574591146155093</v>
      </c>
      <c r="L44" s="53">
        <f t="shared" si="49"/>
        <v>20.538832819665991</v>
      </c>
      <c r="M44" s="53">
        <f t="shared" si="49"/>
        <v>23.097582788410371</v>
      </c>
      <c r="N44" s="53">
        <f t="shared" si="49"/>
        <v>26.261456263200621</v>
      </c>
      <c r="O44" s="53">
        <f t="shared" si="49"/>
        <v>28.816073409709336</v>
      </c>
      <c r="P44" s="53">
        <f t="shared" si="49"/>
        <v>29.198737866471031</v>
      </c>
      <c r="Q44" s="53">
        <f t="shared" si="49"/>
        <v>30.196038167492794</v>
      </c>
      <c r="R44" s="53">
        <f t="shared" si="49"/>
        <v>38.987196702475316</v>
      </c>
      <c r="S44" s="53">
        <f t="shared" si="49"/>
        <v>31.164312046252352</v>
      </c>
      <c r="T44" s="53">
        <f t="shared" si="49"/>
        <v>33.92525184678297</v>
      </c>
      <c r="U44" s="53">
        <f t="shared" si="49"/>
        <v>36.576774958483036</v>
      </c>
      <c r="V44" s="53">
        <f t="shared" si="49"/>
        <v>36.502696910769487</v>
      </c>
      <c r="W44" s="53">
        <f t="shared" si="49"/>
        <v>36.266002599341533</v>
      </c>
      <c r="X44" s="53">
        <f t="shared" si="49"/>
        <v>36.21176005437993</v>
      </c>
      <c r="Y44" s="53">
        <f t="shared" si="49"/>
        <v>37.027770812186347</v>
      </c>
      <c r="Z44" s="53">
        <f t="shared" si="49"/>
        <v>39.462847632087147</v>
      </c>
      <c r="AA44" s="53">
        <f t="shared" si="49"/>
        <v>39.069391731741291</v>
      </c>
      <c r="AB44" s="53">
        <f t="shared" si="49"/>
        <v>40.332566849070936</v>
      </c>
      <c r="AC44" s="53">
        <f t="shared" si="49"/>
        <v>26.930170755876119</v>
      </c>
      <c r="AD44" s="88"/>
      <c r="AE44" s="88"/>
      <c r="AF44" s="88"/>
      <c r="AG44" s="88"/>
      <c r="AH44" s="88"/>
      <c r="AI44" s="88"/>
    </row>
    <row r="45" spans="1:35" ht="12.75" customHeight="1" x14ac:dyDescent="0.2">
      <c r="B45" s="42" t="s">
        <v>11</v>
      </c>
      <c r="C45" s="53">
        <f t="shared" ref="C45:I45" si="52">C25/C$25*100</f>
        <v>100</v>
      </c>
      <c r="D45" s="53">
        <f t="shared" si="52"/>
        <v>100</v>
      </c>
      <c r="E45" s="53">
        <f t="shared" si="52"/>
        <v>100</v>
      </c>
      <c r="F45" s="53">
        <f t="shared" si="52"/>
        <v>100</v>
      </c>
      <c r="G45" s="53">
        <f t="shared" si="52"/>
        <v>100</v>
      </c>
      <c r="H45" s="53">
        <f t="shared" si="52"/>
        <v>100</v>
      </c>
      <c r="I45" s="53">
        <f t="shared" si="52"/>
        <v>100</v>
      </c>
      <c r="J45" s="53">
        <f t="shared" si="49"/>
        <v>100</v>
      </c>
      <c r="K45" s="53">
        <f t="shared" si="49"/>
        <v>100</v>
      </c>
      <c r="L45" s="53">
        <f t="shared" si="49"/>
        <v>100</v>
      </c>
      <c r="M45" s="53">
        <f t="shared" si="49"/>
        <v>100</v>
      </c>
      <c r="N45" s="53">
        <f t="shared" si="49"/>
        <v>100</v>
      </c>
      <c r="O45" s="53">
        <f t="shared" si="49"/>
        <v>100</v>
      </c>
      <c r="P45" s="53">
        <f t="shared" si="49"/>
        <v>100</v>
      </c>
      <c r="Q45" s="53">
        <f t="shared" si="49"/>
        <v>100</v>
      </c>
      <c r="R45" s="53">
        <f t="shared" si="49"/>
        <v>100</v>
      </c>
      <c r="S45" s="53">
        <f t="shared" si="49"/>
        <v>100</v>
      </c>
      <c r="T45" s="53">
        <f t="shared" si="49"/>
        <v>100</v>
      </c>
      <c r="U45" s="53">
        <f t="shared" si="49"/>
        <v>100</v>
      </c>
      <c r="V45" s="53">
        <f t="shared" si="49"/>
        <v>100</v>
      </c>
      <c r="W45" s="53">
        <f t="shared" si="49"/>
        <v>100</v>
      </c>
      <c r="X45" s="53">
        <f t="shared" si="49"/>
        <v>100</v>
      </c>
      <c r="Y45" s="53">
        <f t="shared" si="49"/>
        <v>100</v>
      </c>
      <c r="Z45" s="53">
        <f t="shared" si="49"/>
        <v>100</v>
      </c>
      <c r="AA45" s="53">
        <f t="shared" si="49"/>
        <v>100</v>
      </c>
      <c r="AB45" s="53">
        <f t="shared" si="49"/>
        <v>100</v>
      </c>
      <c r="AC45" s="53">
        <f t="shared" si="49"/>
        <v>100</v>
      </c>
      <c r="AD45" s="88"/>
      <c r="AE45" s="88"/>
      <c r="AF45" s="88"/>
      <c r="AG45" s="88"/>
      <c r="AH45" s="88"/>
      <c r="AI45" s="88"/>
    </row>
    <row r="46" spans="1:35" ht="12.75" customHeight="1" x14ac:dyDescent="0.2">
      <c r="B46" s="42"/>
      <c r="C46" s="272"/>
      <c r="D46" s="272"/>
      <c r="E46" s="272"/>
      <c r="F46" s="272"/>
      <c r="G46" s="272"/>
      <c r="H46" s="272"/>
      <c r="I46" s="272"/>
      <c r="J46" s="272"/>
      <c r="K46" s="272"/>
      <c r="L46" s="272"/>
      <c r="M46" s="272"/>
      <c r="N46" s="272"/>
      <c r="O46" s="272"/>
      <c r="P46" s="272"/>
      <c r="Q46" s="272"/>
      <c r="R46" s="272"/>
      <c r="S46" s="272"/>
      <c r="T46" s="272"/>
      <c r="U46" s="272"/>
      <c r="V46" s="272"/>
      <c r="W46" s="272"/>
      <c r="X46" s="272"/>
      <c r="Y46" s="272"/>
      <c r="Z46" s="272"/>
      <c r="AA46" s="272"/>
      <c r="AB46" s="272"/>
      <c r="AC46" s="272"/>
      <c r="AD46" s="88"/>
      <c r="AE46" s="88"/>
      <c r="AF46" s="88"/>
      <c r="AG46" s="88"/>
      <c r="AH46" s="88"/>
      <c r="AI46" s="88"/>
    </row>
    <row r="47" spans="1:35" ht="12.75" customHeight="1" x14ac:dyDescent="0.2">
      <c r="B47" s="42"/>
      <c r="C47" s="269" t="s">
        <v>16</v>
      </c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269"/>
      <c r="T47" s="269"/>
      <c r="U47" s="269"/>
      <c r="V47" s="269"/>
      <c r="W47" s="269"/>
      <c r="X47" s="269"/>
      <c r="Y47" s="269"/>
      <c r="Z47" s="269"/>
      <c r="AA47" s="269"/>
      <c r="AB47" s="269"/>
      <c r="AC47" s="269"/>
      <c r="AD47" s="88"/>
      <c r="AE47" s="88"/>
      <c r="AF47" s="88"/>
      <c r="AG47" s="88"/>
      <c r="AH47" s="88"/>
      <c r="AI47" s="88"/>
    </row>
    <row r="48" spans="1:35" ht="12.75" customHeight="1" x14ac:dyDescent="0.2">
      <c r="B48" s="42"/>
      <c r="C48" s="54"/>
      <c r="D48" s="54"/>
      <c r="E48" s="54"/>
      <c r="F48" s="54"/>
      <c r="G48" s="54"/>
      <c r="H48" s="55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88"/>
      <c r="AE48" s="88"/>
      <c r="AF48" s="88"/>
      <c r="AG48" s="88"/>
      <c r="AH48" s="88"/>
      <c r="AI48" s="88"/>
    </row>
    <row r="49" spans="1:35" ht="12.75" customHeight="1" x14ac:dyDescent="0.2">
      <c r="A49" s="88">
        <v>1</v>
      </c>
      <c r="B49" s="42" t="s">
        <v>39</v>
      </c>
      <c r="C49" s="54" t="s">
        <v>12</v>
      </c>
      <c r="D49" s="56">
        <f t="shared" ref="D49:H49" si="53">IF(C9=0,"--",((D9/C9)*100-100))</f>
        <v>12.590441667498411</v>
      </c>
      <c r="E49" s="56">
        <f t="shared" si="53"/>
        <v>15.614576919676892</v>
      </c>
      <c r="F49" s="56">
        <f t="shared" si="53"/>
        <v>-2.83672396123022</v>
      </c>
      <c r="G49" s="56">
        <f t="shared" si="53"/>
        <v>1.1643062361989678</v>
      </c>
      <c r="H49" s="56">
        <f t="shared" si="53"/>
        <v>37.999833806801945</v>
      </c>
      <c r="I49" s="56">
        <f>IF(H9=0,"--",((I9/H9)*100-100))</f>
        <v>18.055494848279181</v>
      </c>
      <c r="J49" s="56">
        <f t="shared" ref="J49:M49" si="54">IF(I9=0,"--",((J9/I9)*100-100))</f>
        <v>23.486104433757447</v>
      </c>
      <c r="K49" s="56">
        <f t="shared" si="54"/>
        <v>7.3730901047759119</v>
      </c>
      <c r="L49" s="56">
        <f t="shared" si="54"/>
        <v>52.461192814505893</v>
      </c>
      <c r="M49" s="56">
        <f t="shared" si="54"/>
        <v>14.151816921710719</v>
      </c>
      <c r="N49" s="55">
        <f t="shared" ref="N49:AB49" si="55">IF(M9=0,"--",((N9/M9)*100-100))</f>
        <v>29.290314893990796</v>
      </c>
      <c r="O49" s="55">
        <f t="shared" si="55"/>
        <v>14.912400190092185</v>
      </c>
      <c r="P49" s="55">
        <f t="shared" si="55"/>
        <v>2.8189179601681786</v>
      </c>
      <c r="Q49" s="55">
        <f t="shared" si="55"/>
        <v>-20.90417728863342</v>
      </c>
      <c r="R49" s="55">
        <f t="shared" si="55"/>
        <v>20.172480687047198</v>
      </c>
      <c r="S49" s="55">
        <f t="shared" si="55"/>
        <v>19.899939865444978</v>
      </c>
      <c r="T49" s="55">
        <f t="shared" si="55"/>
        <v>-6.1017362690149071</v>
      </c>
      <c r="U49" s="55">
        <f t="shared" si="55"/>
        <v>-3.1232541762534964</v>
      </c>
      <c r="V49" s="55">
        <f t="shared" si="55"/>
        <v>3.7360667508616814</v>
      </c>
      <c r="W49" s="55">
        <f t="shared" si="55"/>
        <v>-7.3395682906242996</v>
      </c>
      <c r="X49" s="55">
        <f t="shared" si="55"/>
        <v>-8.1260241430392739</v>
      </c>
      <c r="Y49" s="55">
        <f t="shared" si="55"/>
        <v>16.594791506341579</v>
      </c>
      <c r="Z49" s="55">
        <f t="shared" si="55"/>
        <v>1.0248382944365204</v>
      </c>
      <c r="AA49" s="55">
        <f t="shared" si="55"/>
        <v>-11.175445598638561</v>
      </c>
      <c r="AB49" s="55">
        <f t="shared" si="55"/>
        <v>4.2623926811386781</v>
      </c>
      <c r="AC49" s="56">
        <f>IFERROR(POWER(AB9/C9,1/26)*100-100,"--")</f>
        <v>7.9674049169634884</v>
      </c>
      <c r="AD49" s="88"/>
      <c r="AE49" s="88"/>
      <c r="AF49" s="88"/>
      <c r="AG49" s="88"/>
      <c r="AH49" s="88"/>
      <c r="AI49" s="88"/>
    </row>
    <row r="50" spans="1:35" ht="12.75" customHeight="1" x14ac:dyDescent="0.2">
      <c r="A50" s="88">
        <v>2</v>
      </c>
      <c r="B50" s="42" t="s">
        <v>998</v>
      </c>
      <c r="C50" s="54" t="s">
        <v>12</v>
      </c>
      <c r="D50" s="56">
        <f t="shared" ref="D50:I50" si="56">IF(C10=0,"--",((D10/C10)*100-100))</f>
        <v>31.600017182186093</v>
      </c>
      <c r="E50" s="56">
        <f t="shared" si="56"/>
        <v>0.34123793460214813</v>
      </c>
      <c r="F50" s="56">
        <f t="shared" si="56"/>
        <v>-14.109497136501417</v>
      </c>
      <c r="G50" s="56">
        <f t="shared" si="56"/>
        <v>13.348251746824033</v>
      </c>
      <c r="H50" s="56">
        <f t="shared" si="56"/>
        <v>23.839181963054656</v>
      </c>
      <c r="I50" s="56">
        <f t="shared" si="56"/>
        <v>-3.9195079096893721</v>
      </c>
      <c r="J50" s="56">
        <f t="shared" ref="J50:M50" si="57">IF(I10=0,"--",((J10/I10)*100-100))</f>
        <v>-1.1347849748865428</v>
      </c>
      <c r="K50" s="56">
        <f t="shared" si="57"/>
        <v>-3.2556711197769772</v>
      </c>
      <c r="L50" s="56">
        <f t="shared" si="57"/>
        <v>27.968715559849016</v>
      </c>
      <c r="M50" s="56">
        <f t="shared" si="57"/>
        <v>-3.9390416108901434</v>
      </c>
      <c r="N50" s="55">
        <f t="shared" ref="N50:Z65" si="58">IF(M10=0,"--",((N10/M10)*100-100))</f>
        <v>-0.54909615701913594</v>
      </c>
      <c r="O50" s="55">
        <f t="shared" si="58"/>
        <v>0.38197253036634038</v>
      </c>
      <c r="P50" s="55">
        <f t="shared" si="58"/>
        <v>0.91181885290131959</v>
      </c>
      <c r="Q50" s="55">
        <f t="shared" si="58"/>
        <v>-15.06909978081822</v>
      </c>
      <c r="R50" s="55">
        <f t="shared" si="58"/>
        <v>19.095561019998158</v>
      </c>
      <c r="S50" s="55">
        <f t="shared" si="58"/>
        <v>5.1176537082036049</v>
      </c>
      <c r="T50" s="55">
        <f t="shared" si="58"/>
        <v>-7.2657665178794844</v>
      </c>
      <c r="U50" s="55">
        <f t="shared" si="58"/>
        <v>-15.534544803888167</v>
      </c>
      <c r="V50" s="55">
        <f t="shared" si="58"/>
        <v>-6.2923008561002121</v>
      </c>
      <c r="W50" s="55">
        <f t="shared" si="58"/>
        <v>-12.38208165642915</v>
      </c>
      <c r="X50" s="55">
        <f t="shared" si="58"/>
        <v>-3.1363907338086392</v>
      </c>
      <c r="Y50" s="55">
        <f t="shared" si="58"/>
        <v>3.2197527704427245</v>
      </c>
      <c r="Z50" s="55">
        <f t="shared" si="58"/>
        <v>0.85421673331941861</v>
      </c>
      <c r="AA50" s="55">
        <f t="shared" ref="AA50:AA65" si="59">IF(Z10=0,"--",((AA10/Z10)*100-100))</f>
        <v>-3.9047562558164657</v>
      </c>
      <c r="AB50" s="55">
        <f t="shared" ref="AB50:AB65" si="60">IF(AA10=0,"--",((AB10/AA10)*100-100))</f>
        <v>-18.138208344959153</v>
      </c>
      <c r="AC50" s="56">
        <f>IFERROR(POWER(AB10/C10,1/26)*100-100,"--")</f>
        <v>-6.6930058561155192E-2</v>
      </c>
      <c r="AD50" s="88"/>
      <c r="AE50" s="88"/>
      <c r="AF50" s="88"/>
      <c r="AG50" s="88"/>
      <c r="AH50" s="88"/>
      <c r="AI50" s="88"/>
    </row>
    <row r="51" spans="1:35" ht="12.75" customHeight="1" x14ac:dyDescent="0.2">
      <c r="B51" s="42" t="s">
        <v>1004</v>
      </c>
      <c r="C51" s="54" t="s">
        <v>12</v>
      </c>
      <c r="D51" s="56">
        <f t="shared" ref="D51:I51" si="61">IF(C11=0,"--",((D11/C11)*100-100))</f>
        <v>92.5164366373902</v>
      </c>
      <c r="E51" s="56">
        <f t="shared" si="61"/>
        <v>174.07277059561147</v>
      </c>
      <c r="F51" s="56">
        <f t="shared" si="61"/>
        <v>-76.158860396475646</v>
      </c>
      <c r="G51" s="56">
        <f t="shared" si="61"/>
        <v>220.31478784735378</v>
      </c>
      <c r="H51" s="56">
        <f t="shared" si="61"/>
        <v>-1.0860020452062713</v>
      </c>
      <c r="I51" s="56">
        <f t="shared" si="61"/>
        <v>-75.253798477335067</v>
      </c>
      <c r="J51" s="56">
        <f t="shared" ref="J51:M51" si="62">IF(I11=0,"--",((J11/I11)*100-100))</f>
        <v>-95.503719761039704</v>
      </c>
      <c r="K51" s="56">
        <f t="shared" si="62"/>
        <v>6557.5373472159326</v>
      </c>
      <c r="L51" s="56">
        <f t="shared" si="62"/>
        <v>293.52378200115601</v>
      </c>
      <c r="M51" s="56">
        <f t="shared" si="62"/>
        <v>53.096339737090744</v>
      </c>
      <c r="N51" s="55">
        <f t="shared" si="58"/>
        <v>53.546506821350363</v>
      </c>
      <c r="O51" s="55">
        <f t="shared" si="58"/>
        <v>65.818839284057134</v>
      </c>
      <c r="P51" s="55">
        <f t="shared" si="58"/>
        <v>-45.99745932352134</v>
      </c>
      <c r="Q51" s="55">
        <f t="shared" si="58"/>
        <v>-34.78594029956723</v>
      </c>
      <c r="R51" s="55">
        <f t="shared" si="58"/>
        <v>61.372144813312872</v>
      </c>
      <c r="S51" s="55">
        <f t="shared" si="58"/>
        <v>48.585403465091673</v>
      </c>
      <c r="T51" s="55">
        <f t="shared" si="58"/>
        <v>6.6998384848999279</v>
      </c>
      <c r="U51" s="55">
        <f t="shared" si="58"/>
        <v>26.223108079353196</v>
      </c>
      <c r="V51" s="55">
        <f t="shared" si="58"/>
        <v>19.27782940723695</v>
      </c>
      <c r="W51" s="55">
        <f t="shared" si="58"/>
        <v>11.712009348588907</v>
      </c>
      <c r="X51" s="55">
        <f t="shared" si="58"/>
        <v>7.2403829699477598</v>
      </c>
      <c r="Y51" s="55">
        <f t="shared" si="58"/>
        <v>5.7587289026784134</v>
      </c>
      <c r="Z51" s="55">
        <f t="shared" si="58"/>
        <v>25.005582344432511</v>
      </c>
      <c r="AA51" s="55">
        <f t="shared" si="59"/>
        <v>-8.1530118335387698</v>
      </c>
      <c r="AB51" s="55">
        <f t="shared" si="60"/>
        <v>4.5061604252955476</v>
      </c>
      <c r="AC51" s="56">
        <f>IFERROR(POWER(AB11/C11,1/26)*100-100,"--")</f>
        <v>19.064227472660434</v>
      </c>
      <c r="AD51" s="88"/>
      <c r="AE51" s="88"/>
      <c r="AF51" s="88"/>
      <c r="AG51" s="88"/>
      <c r="AH51" s="88"/>
      <c r="AI51" s="88"/>
    </row>
    <row r="52" spans="1:35" ht="12.75" customHeight="1" x14ac:dyDescent="0.2">
      <c r="B52" s="42" t="s">
        <v>991</v>
      </c>
      <c r="C52" s="54" t="s">
        <v>12</v>
      </c>
      <c r="D52" s="56" t="str">
        <f t="shared" ref="D52:I52" si="63">IF(C12=0,"--",((D12/C12)*100-100))</f>
        <v>--</v>
      </c>
      <c r="E52" s="56">
        <f t="shared" si="63"/>
        <v>-100</v>
      </c>
      <c r="F52" s="56" t="str">
        <f t="shared" si="63"/>
        <v>--</v>
      </c>
      <c r="G52" s="56" t="str">
        <f t="shared" si="63"/>
        <v>--</v>
      </c>
      <c r="H52" s="56" t="str">
        <f t="shared" si="63"/>
        <v>--</v>
      </c>
      <c r="I52" s="56" t="str">
        <f t="shared" si="63"/>
        <v>--</v>
      </c>
      <c r="J52" s="56" t="str">
        <f t="shared" ref="J52:M52" si="64">IF(I12=0,"--",((J12/I12)*100-100))</f>
        <v>--</v>
      </c>
      <c r="K52" s="56" t="str">
        <f t="shared" si="64"/>
        <v>--</v>
      </c>
      <c r="L52" s="56" t="str">
        <f t="shared" si="64"/>
        <v>--</v>
      </c>
      <c r="M52" s="56">
        <f t="shared" si="64"/>
        <v>-100</v>
      </c>
      <c r="N52" s="55" t="str">
        <f t="shared" si="58"/>
        <v>--</v>
      </c>
      <c r="O52" s="55">
        <f t="shared" si="58"/>
        <v>378.97091722595081</v>
      </c>
      <c r="P52" s="55">
        <f t="shared" si="58"/>
        <v>-88.229799159271366</v>
      </c>
      <c r="Q52" s="55">
        <f t="shared" si="58"/>
        <v>4120.6349206349205</v>
      </c>
      <c r="R52" s="55">
        <f t="shared" si="58"/>
        <v>-76.570139150056406</v>
      </c>
      <c r="S52" s="55">
        <f t="shared" si="58"/>
        <v>717.57624398073835</v>
      </c>
      <c r="T52" s="55">
        <f t="shared" si="58"/>
        <v>266.68302738784723</v>
      </c>
      <c r="U52" s="55">
        <f t="shared" si="58"/>
        <v>-67.581785083257472</v>
      </c>
      <c r="V52" s="55">
        <f t="shared" si="58"/>
        <v>-53.561253561253565</v>
      </c>
      <c r="W52" s="55">
        <f t="shared" si="58"/>
        <v>135.30719302925226</v>
      </c>
      <c r="X52" s="55">
        <f t="shared" si="58"/>
        <v>207.83676553939165</v>
      </c>
      <c r="Y52" s="55">
        <f t="shared" si="58"/>
        <v>48.442966036161039</v>
      </c>
      <c r="Z52" s="55">
        <f t="shared" si="58"/>
        <v>-56.558481829081749</v>
      </c>
      <c r="AA52" s="55">
        <f t="shared" si="59"/>
        <v>77.360286279884292</v>
      </c>
      <c r="AB52" s="55">
        <f t="shared" si="60"/>
        <v>-30.952585374229955</v>
      </c>
      <c r="AC52" s="56">
        <f>IFERROR(POWER(AB12/D12,1/25)*100-100,"--")</f>
        <v>11.75218739209032</v>
      </c>
      <c r="AD52" s="88"/>
      <c r="AE52" s="88"/>
      <c r="AF52" s="88"/>
      <c r="AG52" s="88"/>
      <c r="AH52" s="88"/>
      <c r="AI52" s="88"/>
    </row>
    <row r="53" spans="1:35" ht="12.75" customHeight="1" x14ac:dyDescent="0.2">
      <c r="B53" s="42" t="s">
        <v>992</v>
      </c>
      <c r="C53" s="54" t="s">
        <v>12</v>
      </c>
      <c r="D53" s="56" t="str">
        <f t="shared" ref="D53:I53" si="65">IF(C13=0,"--",((D13/C13)*100-100))</f>
        <v>--</v>
      </c>
      <c r="E53" s="56" t="str">
        <f t="shared" si="65"/>
        <v>--</v>
      </c>
      <c r="F53" s="56" t="str">
        <f t="shared" si="65"/>
        <v>--</v>
      </c>
      <c r="G53" s="56">
        <f t="shared" si="65"/>
        <v>-100</v>
      </c>
      <c r="H53" s="56" t="str">
        <f t="shared" si="65"/>
        <v>--</v>
      </c>
      <c r="I53" s="56" t="str">
        <f t="shared" si="65"/>
        <v>--</v>
      </c>
      <c r="J53" s="56" t="str">
        <f t="shared" ref="J53:M53" si="66">IF(I13=0,"--",((J13/I13)*100-100))</f>
        <v>--</v>
      </c>
      <c r="K53" s="56" t="str">
        <f t="shared" si="66"/>
        <v>--</v>
      </c>
      <c r="L53" s="56">
        <f t="shared" si="66"/>
        <v>-100</v>
      </c>
      <c r="M53" s="56" t="str">
        <f t="shared" si="66"/>
        <v>--</v>
      </c>
      <c r="N53" s="55">
        <f t="shared" si="58"/>
        <v>-99.283488590996143</v>
      </c>
      <c r="O53" s="55">
        <f t="shared" si="58"/>
        <v>-39.071347678369193</v>
      </c>
      <c r="P53" s="55">
        <f t="shared" si="58"/>
        <v>21799.628252788105</v>
      </c>
      <c r="Q53" s="55">
        <f t="shared" si="58"/>
        <v>-98.501103378034287</v>
      </c>
      <c r="R53" s="55">
        <f t="shared" si="58"/>
        <v>875.53793884484708</v>
      </c>
      <c r="S53" s="55">
        <f t="shared" si="58"/>
        <v>-76.178314371952638</v>
      </c>
      <c r="T53" s="55">
        <f t="shared" si="58"/>
        <v>52.071150097465875</v>
      </c>
      <c r="U53" s="55">
        <f t="shared" si="58"/>
        <v>153.69331837846499</v>
      </c>
      <c r="V53" s="55">
        <f t="shared" si="58"/>
        <v>-43.320912019200406</v>
      </c>
      <c r="W53" s="55">
        <f t="shared" si="58"/>
        <v>-100</v>
      </c>
      <c r="X53" s="55" t="str">
        <f t="shared" si="58"/>
        <v>--</v>
      </c>
      <c r="Y53" s="55">
        <f t="shared" si="58"/>
        <v>2169.8936170212764</v>
      </c>
      <c r="Z53" s="55">
        <f t="shared" si="58"/>
        <v>-100</v>
      </c>
      <c r="AA53" s="55" t="str">
        <f t="shared" si="59"/>
        <v>--</v>
      </c>
      <c r="AB53" s="55">
        <f t="shared" si="60"/>
        <v>65.496582147683</v>
      </c>
      <c r="AC53" s="56">
        <f>IFERROR(POWER(AB13/F13,1/23)*100-100,"--")</f>
        <v>36.140585078205135</v>
      </c>
      <c r="AD53" s="88"/>
      <c r="AE53" s="88"/>
      <c r="AF53" s="88"/>
      <c r="AG53" s="88"/>
      <c r="AH53" s="88"/>
      <c r="AI53" s="88"/>
    </row>
    <row r="54" spans="1:35" ht="12.75" customHeight="1" x14ac:dyDescent="0.2">
      <c r="B54" s="42" t="s">
        <v>993</v>
      </c>
      <c r="C54" s="54" t="s">
        <v>12</v>
      </c>
      <c r="D54" s="56">
        <f t="shared" ref="D54:I54" si="67">IF(C14=0,"--",((D14/C14)*100-100))</f>
        <v>-86.755771567436213</v>
      </c>
      <c r="E54" s="56">
        <f t="shared" si="67"/>
        <v>1893.7003058103976</v>
      </c>
      <c r="F54" s="56">
        <f t="shared" si="67"/>
        <v>-81.903242629689856</v>
      </c>
      <c r="G54" s="56">
        <f t="shared" si="67"/>
        <v>499.81352771656225</v>
      </c>
      <c r="H54" s="56">
        <f t="shared" si="67"/>
        <v>2.4757651979764148</v>
      </c>
      <c r="I54" s="56">
        <f t="shared" si="67"/>
        <v>-5.8550980446234036</v>
      </c>
      <c r="J54" s="56">
        <f t="shared" ref="J54:M54" si="68">IF(I14=0,"--",((J14/I14)*100-100))</f>
        <v>-95.942699789078972</v>
      </c>
      <c r="K54" s="56">
        <f t="shared" si="68"/>
        <v>2058.5559566787006</v>
      </c>
      <c r="L54" s="56">
        <f t="shared" si="68"/>
        <v>-80.923869413968418</v>
      </c>
      <c r="M54" s="56">
        <f t="shared" si="68"/>
        <v>1705.9091706119589</v>
      </c>
      <c r="N54" s="55">
        <f t="shared" si="58"/>
        <v>-46.868172947150718</v>
      </c>
      <c r="O54" s="55">
        <f t="shared" si="58"/>
        <v>232.83931214707331</v>
      </c>
      <c r="P54" s="55">
        <f t="shared" si="58"/>
        <v>-75.676566025926107</v>
      </c>
      <c r="Q54" s="55">
        <f t="shared" si="58"/>
        <v>108.21200424369653</v>
      </c>
      <c r="R54" s="55">
        <f t="shared" si="58"/>
        <v>-88.270815264527315</v>
      </c>
      <c r="S54" s="55">
        <f t="shared" si="58"/>
        <v>275.47832516868471</v>
      </c>
      <c r="T54" s="55">
        <f t="shared" si="58"/>
        <v>127.54597149398123</v>
      </c>
      <c r="U54" s="55">
        <f t="shared" si="58"/>
        <v>29.900688043619368</v>
      </c>
      <c r="V54" s="55">
        <f t="shared" si="58"/>
        <v>8.446387674370186</v>
      </c>
      <c r="W54" s="55">
        <f t="shared" si="58"/>
        <v>-86.819693281215194</v>
      </c>
      <c r="X54" s="55">
        <f t="shared" si="58"/>
        <v>655.4739847346035</v>
      </c>
      <c r="Y54" s="55">
        <f t="shared" si="58"/>
        <v>-98.74211411207601</v>
      </c>
      <c r="Z54" s="55">
        <f t="shared" si="58"/>
        <v>26099.877375843043</v>
      </c>
      <c r="AA54" s="55">
        <f t="shared" si="59"/>
        <v>-55.91126088177478</v>
      </c>
      <c r="AB54" s="55">
        <f t="shared" si="60"/>
        <v>29.90021231422503</v>
      </c>
      <c r="AC54" s="56">
        <f>IFERROR(POWER(AB14/C14,1/26)*100-100,"--")</f>
        <v>12.174022782049605</v>
      </c>
      <c r="AD54" s="88"/>
      <c r="AE54" s="88"/>
      <c r="AF54" s="88"/>
      <c r="AG54" s="88"/>
      <c r="AH54" s="88"/>
      <c r="AI54" s="88"/>
    </row>
    <row r="55" spans="1:35" ht="12.75" customHeight="1" x14ac:dyDescent="0.2">
      <c r="B55" s="42" t="s">
        <v>994</v>
      </c>
      <c r="C55" s="54" t="s">
        <v>12</v>
      </c>
      <c r="D55" s="56" t="str">
        <f t="shared" ref="D55:I55" si="69">IF(C15=0,"--",((D15/C15)*100-100))</f>
        <v>--</v>
      </c>
      <c r="E55" s="56" t="str">
        <f t="shared" si="69"/>
        <v>--</v>
      </c>
      <c r="F55" s="56" t="str">
        <f t="shared" si="69"/>
        <v>--</v>
      </c>
      <c r="G55" s="56" t="str">
        <f t="shared" si="69"/>
        <v>--</v>
      </c>
      <c r="H55" s="56" t="str">
        <f t="shared" si="69"/>
        <v>--</v>
      </c>
      <c r="I55" s="56" t="str">
        <f t="shared" si="69"/>
        <v>--</v>
      </c>
      <c r="J55" s="56" t="str">
        <f t="shared" ref="J55:M55" si="70">IF(I15=0,"--",((J15/I15)*100-100))</f>
        <v>--</v>
      </c>
      <c r="K55" s="56" t="str">
        <f t="shared" si="70"/>
        <v>--</v>
      </c>
      <c r="L55" s="56" t="str">
        <f t="shared" si="70"/>
        <v>--</v>
      </c>
      <c r="M55" s="56">
        <f t="shared" si="70"/>
        <v>-100</v>
      </c>
      <c r="N55" s="55" t="str">
        <f t="shared" si="58"/>
        <v>--</v>
      </c>
      <c r="O55" s="55">
        <f t="shared" si="58"/>
        <v>-100</v>
      </c>
      <c r="P55" s="55" t="str">
        <f t="shared" si="58"/>
        <v>--</v>
      </c>
      <c r="Q55" s="55">
        <f t="shared" si="58"/>
        <v>1217.6291793313071</v>
      </c>
      <c r="R55" s="55">
        <f t="shared" si="58"/>
        <v>288.06228373702425</v>
      </c>
      <c r="S55" s="55">
        <f t="shared" si="58"/>
        <v>-63.337791648090352</v>
      </c>
      <c r="T55" s="55">
        <f t="shared" si="58"/>
        <v>-45.224969598702877</v>
      </c>
      <c r="U55" s="55">
        <f t="shared" si="58"/>
        <v>-55.132095019610752</v>
      </c>
      <c r="V55" s="55">
        <f t="shared" si="58"/>
        <v>-1.1215569849909173</v>
      </c>
      <c r="W55" s="55">
        <f t="shared" si="58"/>
        <v>224.38698915763132</v>
      </c>
      <c r="X55" s="55">
        <f t="shared" si="58"/>
        <v>19.817966781508716</v>
      </c>
      <c r="Y55" s="55">
        <f t="shared" si="58"/>
        <v>-54.71438994034591</v>
      </c>
      <c r="Z55" s="55">
        <f t="shared" si="58"/>
        <v>17.399545109931779</v>
      </c>
      <c r="AA55" s="55">
        <f t="shared" si="59"/>
        <v>-82.006780755569906</v>
      </c>
      <c r="AB55" s="55">
        <f t="shared" si="60"/>
        <v>-100</v>
      </c>
      <c r="AC55" s="56">
        <f>IFERROR(POWER(AB15/L15,1/17)*100-100,"--")</f>
        <v>-100</v>
      </c>
      <c r="AD55" s="88"/>
      <c r="AE55" s="88"/>
      <c r="AF55" s="88"/>
      <c r="AG55" s="88"/>
      <c r="AH55" s="88"/>
      <c r="AI55" s="88"/>
    </row>
    <row r="56" spans="1:35" ht="12.75" customHeight="1" x14ac:dyDescent="0.2">
      <c r="B56" s="42" t="s">
        <v>995</v>
      </c>
      <c r="C56" s="54" t="s">
        <v>12</v>
      </c>
      <c r="D56" s="56">
        <f t="shared" ref="D56:I56" si="71">IF(C16=0,"--",((D16/C16)*100-100))</f>
        <v>-65.42738012508687</v>
      </c>
      <c r="E56" s="56">
        <f t="shared" si="71"/>
        <v>-100</v>
      </c>
      <c r="F56" s="56" t="str">
        <f t="shared" si="71"/>
        <v>--</v>
      </c>
      <c r="G56" s="56" t="str">
        <f t="shared" si="71"/>
        <v>--</v>
      </c>
      <c r="H56" s="56" t="str">
        <f t="shared" si="71"/>
        <v>--</v>
      </c>
      <c r="I56" s="56">
        <f t="shared" si="71"/>
        <v>-100</v>
      </c>
      <c r="J56" s="56" t="str">
        <f t="shared" ref="J56:M56" si="72">IF(I16=0,"--",((J16/I16)*100-100))</f>
        <v>--</v>
      </c>
      <c r="K56" s="56" t="str">
        <f t="shared" si="72"/>
        <v>--</v>
      </c>
      <c r="L56" s="56">
        <f t="shared" si="72"/>
        <v>-58.90053228391303</v>
      </c>
      <c r="M56" s="56">
        <f t="shared" si="72"/>
        <v>-98.006840429295906</v>
      </c>
      <c r="N56" s="55">
        <f t="shared" si="58"/>
        <v>10105.214497041421</v>
      </c>
      <c r="O56" s="55">
        <f t="shared" si="58"/>
        <v>-100</v>
      </c>
      <c r="P56" s="55" t="str">
        <f t="shared" si="58"/>
        <v>--</v>
      </c>
      <c r="Q56" s="55" t="str">
        <f t="shared" si="58"/>
        <v>--</v>
      </c>
      <c r="R56" s="55">
        <f t="shared" si="58"/>
        <v>-76.164374272442672</v>
      </c>
      <c r="S56" s="55">
        <f t="shared" si="58"/>
        <v>278.89995258416309</v>
      </c>
      <c r="T56" s="55">
        <f t="shared" si="58"/>
        <v>-100</v>
      </c>
      <c r="U56" s="55" t="str">
        <f t="shared" si="58"/>
        <v>--</v>
      </c>
      <c r="V56" s="55">
        <f t="shared" si="58"/>
        <v>-100</v>
      </c>
      <c r="W56" s="55" t="str">
        <f t="shared" si="58"/>
        <v>--</v>
      </c>
      <c r="X56" s="55">
        <f t="shared" si="58"/>
        <v>-100</v>
      </c>
      <c r="Y56" s="55" t="str">
        <f t="shared" si="58"/>
        <v>--</v>
      </c>
      <c r="Z56" s="55">
        <f t="shared" si="58"/>
        <v>421.0526315789474</v>
      </c>
      <c r="AA56" s="55">
        <f t="shared" si="59"/>
        <v>47990.488215488214</v>
      </c>
      <c r="AB56" s="55">
        <f t="shared" si="60"/>
        <v>-100</v>
      </c>
      <c r="AC56" s="56">
        <f>IFERROR(POWER(AB16/C16,1/26)*100-100,"--")</f>
        <v>-100</v>
      </c>
      <c r="AD56" s="88"/>
      <c r="AE56" s="88"/>
      <c r="AF56" s="88"/>
      <c r="AG56" s="88"/>
      <c r="AH56" s="88"/>
      <c r="AI56" s="88"/>
    </row>
    <row r="57" spans="1:35" ht="12.75" customHeight="1" x14ac:dyDescent="0.2">
      <c r="B57" s="42" t="s">
        <v>1002</v>
      </c>
      <c r="C57" s="54" t="s">
        <v>12</v>
      </c>
      <c r="D57" s="56">
        <f t="shared" ref="D57:I57" si="73">IF(C17=0,"--",((D17/C17)*100-100))</f>
        <v>-70.306091927282395</v>
      </c>
      <c r="E57" s="56">
        <f t="shared" si="73"/>
        <v>-94.128444474290959</v>
      </c>
      <c r="F57" s="56">
        <f t="shared" si="73"/>
        <v>108.19672131147539</v>
      </c>
      <c r="G57" s="56">
        <f t="shared" si="73"/>
        <v>701.28181651712134</v>
      </c>
      <c r="H57" s="56">
        <f t="shared" si="73"/>
        <v>-99.673202614379079</v>
      </c>
      <c r="I57" s="56">
        <f t="shared" si="73"/>
        <v>-29.370629370629374</v>
      </c>
      <c r="J57" s="56">
        <f t="shared" ref="J57:M57" si="74">IF(I17=0,"--",((J17/I17)*100-100))</f>
        <v>16.831683168316829</v>
      </c>
      <c r="K57" s="56">
        <f t="shared" si="74"/>
        <v>17443.220338983054</v>
      </c>
      <c r="L57" s="56">
        <f t="shared" si="74"/>
        <v>-87.643109028549347</v>
      </c>
      <c r="M57" s="56">
        <f t="shared" si="74"/>
        <v>-100</v>
      </c>
      <c r="N57" s="55" t="str">
        <f t="shared" si="58"/>
        <v>--</v>
      </c>
      <c r="O57" s="55">
        <f t="shared" si="58"/>
        <v>11283.613445378151</v>
      </c>
      <c r="P57" s="55">
        <f t="shared" si="58"/>
        <v>-37.825268519543798</v>
      </c>
      <c r="Q57" s="55">
        <f t="shared" si="58"/>
        <v>91.501929355891974</v>
      </c>
      <c r="R57" s="55">
        <f t="shared" si="58"/>
        <v>-100</v>
      </c>
      <c r="S57" s="55" t="str">
        <f t="shared" si="58"/>
        <v>--</v>
      </c>
      <c r="T57" s="55">
        <f t="shared" si="58"/>
        <v>-65.73770491803279</v>
      </c>
      <c r="U57" s="55">
        <f t="shared" si="58"/>
        <v>-100</v>
      </c>
      <c r="V57" s="55" t="str">
        <f t="shared" si="58"/>
        <v>--</v>
      </c>
      <c r="W57" s="55">
        <f t="shared" si="58"/>
        <v>324.48979591836735</v>
      </c>
      <c r="X57" s="55">
        <f t="shared" si="58"/>
        <v>-100</v>
      </c>
      <c r="Y57" s="55" t="str">
        <f t="shared" si="58"/>
        <v>--</v>
      </c>
      <c r="Z57" s="55">
        <f t="shared" si="58"/>
        <v>-100</v>
      </c>
      <c r="AA57" s="55" t="str">
        <f t="shared" si="59"/>
        <v>--</v>
      </c>
      <c r="AB57" s="55">
        <f t="shared" si="60"/>
        <v>-100</v>
      </c>
      <c r="AC57" s="56">
        <f>IFERROR(POWER(AB17/C17,1/26)*100-100,"--")</f>
        <v>-100</v>
      </c>
      <c r="AD57" s="88"/>
      <c r="AE57" s="88"/>
      <c r="AF57" s="88"/>
      <c r="AG57" s="88"/>
      <c r="AH57" s="88"/>
      <c r="AI57" s="88"/>
    </row>
    <row r="58" spans="1:35" ht="12.75" customHeight="1" x14ac:dyDescent="0.2">
      <c r="B58" s="42" t="s">
        <v>1000</v>
      </c>
      <c r="C58" s="54" t="s">
        <v>12</v>
      </c>
      <c r="D58" s="56">
        <f t="shared" ref="D58:I58" si="75">IF(C18=0,"--",((D18/C18)*100-100))</f>
        <v>-69.032643600453909</v>
      </c>
      <c r="E58" s="56">
        <f t="shared" si="75"/>
        <v>-31.349043915560486</v>
      </c>
      <c r="F58" s="56">
        <f t="shared" si="75"/>
        <v>-67.353776263486651</v>
      </c>
      <c r="G58" s="56">
        <f t="shared" si="75"/>
        <v>588.30231344581659</v>
      </c>
      <c r="H58" s="56">
        <f t="shared" si="75"/>
        <v>-47.299124347683254</v>
      </c>
      <c r="I58" s="56">
        <f t="shared" si="75"/>
        <v>-17.91263067037498</v>
      </c>
      <c r="J58" s="56">
        <f t="shared" ref="J58:M58" si="76">IF(I18=0,"--",((J18/I18)*100-100))</f>
        <v>-95.610012559511645</v>
      </c>
      <c r="K58" s="56">
        <f>IF(J18=0,"--",((K18/J18)*100-100))</f>
        <v>25341.117764471062</v>
      </c>
      <c r="L58" s="56">
        <f t="shared" si="76"/>
        <v>-55.262042993880435</v>
      </c>
      <c r="M58" s="56">
        <f t="shared" si="76"/>
        <v>33.823778709175826</v>
      </c>
      <c r="N58" s="55">
        <f t="shared" si="58"/>
        <v>46.056672097706269</v>
      </c>
      <c r="O58" s="55">
        <f t="shared" si="58"/>
        <v>3.8882193026267231</v>
      </c>
      <c r="P58" s="55">
        <f t="shared" si="58"/>
        <v>-23.781846446152528</v>
      </c>
      <c r="Q58" s="55">
        <f t="shared" si="58"/>
        <v>52.596890001850738</v>
      </c>
      <c r="R58" s="55">
        <f t="shared" si="58"/>
        <v>-70.565623963526008</v>
      </c>
      <c r="S58" s="55">
        <f t="shared" si="58"/>
        <v>43.712106559927321</v>
      </c>
      <c r="T58" s="55">
        <f t="shared" si="58"/>
        <v>9.6049759802458965</v>
      </c>
      <c r="U58" s="55">
        <f t="shared" si="58"/>
        <v>-11.277200025625135</v>
      </c>
      <c r="V58" s="55">
        <f t="shared" si="58"/>
        <v>-5.6067680754789961</v>
      </c>
      <c r="W58" s="55">
        <f t="shared" si="58"/>
        <v>-56.345857184746997</v>
      </c>
      <c r="X58" s="55">
        <f t="shared" si="58"/>
        <v>243.69907420928132</v>
      </c>
      <c r="Y58" s="55">
        <f t="shared" si="58"/>
        <v>-33.527352446340245</v>
      </c>
      <c r="Z58" s="55">
        <f t="shared" si="58"/>
        <v>215.37665060271763</v>
      </c>
      <c r="AA58" s="55">
        <f t="shared" si="59"/>
        <v>93.76449034517421</v>
      </c>
      <c r="AB58" s="55">
        <f t="shared" si="60"/>
        <v>-50.252066738068152</v>
      </c>
      <c r="AC58" s="56">
        <f t="shared" ref="AC58:AC65" si="77">IFERROR(POWER(AB18/C18,1/26)*100-100,"--")</f>
        <v>4.1398248430785145</v>
      </c>
      <c r="AD58" s="88"/>
      <c r="AE58" s="88"/>
      <c r="AF58" s="88"/>
      <c r="AG58" s="88"/>
      <c r="AH58" s="88"/>
      <c r="AI58" s="88"/>
    </row>
    <row r="59" spans="1:35" ht="12.75" customHeight="1" x14ac:dyDescent="0.2">
      <c r="B59" s="42" t="s">
        <v>1001</v>
      </c>
      <c r="C59" s="54" t="s">
        <v>12</v>
      </c>
      <c r="D59" s="56">
        <f t="shared" ref="D59:I59" si="78">IF(C19=0,"--",((D19/C19)*100-100))</f>
        <v>16.347334975219653</v>
      </c>
      <c r="E59" s="56">
        <f t="shared" si="78"/>
        <v>318.85051080641256</v>
      </c>
      <c r="F59" s="56">
        <f t="shared" si="78"/>
        <v>-85.044397481799081</v>
      </c>
      <c r="G59" s="56">
        <f t="shared" si="78"/>
        <v>8.7651340810352707</v>
      </c>
      <c r="H59" s="56">
        <f t="shared" si="78"/>
        <v>-4.9549070091912171</v>
      </c>
      <c r="I59" s="56">
        <f t="shared" si="78"/>
        <v>-22.388775723309649</v>
      </c>
      <c r="J59" s="56">
        <f t="shared" ref="J59:M59" si="79">IF(I19=0,"--",((J19/I19)*100-100))</f>
        <v>61.867323400430138</v>
      </c>
      <c r="K59" s="56">
        <f t="shared" si="79"/>
        <v>32.37086436290889</v>
      </c>
      <c r="L59" s="56">
        <f t="shared" si="79"/>
        <v>93.500568326771372</v>
      </c>
      <c r="M59" s="56">
        <f t="shared" si="79"/>
        <v>72.38165963632872</v>
      </c>
      <c r="N59" s="55">
        <f t="shared" si="58"/>
        <v>45.244315765617813</v>
      </c>
      <c r="O59" s="55">
        <f t="shared" si="58"/>
        <v>17.843865542535298</v>
      </c>
      <c r="P59" s="55">
        <f t="shared" si="58"/>
        <v>-11.786659845796109</v>
      </c>
      <c r="Q59" s="55">
        <f t="shared" si="58"/>
        <v>-48.984850869507</v>
      </c>
      <c r="R59" s="55">
        <f t="shared" si="58"/>
        <v>55.081922540895135</v>
      </c>
      <c r="S59" s="55">
        <f t="shared" si="58"/>
        <v>21.423966496804809</v>
      </c>
      <c r="T59" s="55">
        <f t="shared" si="58"/>
        <v>12.456620378141082</v>
      </c>
      <c r="U59" s="55">
        <f t="shared" si="58"/>
        <v>10.663547009237988</v>
      </c>
      <c r="V59" s="55">
        <f t="shared" si="58"/>
        <v>-1.6856292335142768</v>
      </c>
      <c r="W59" s="55">
        <f t="shared" si="58"/>
        <v>6.0182909011934385</v>
      </c>
      <c r="X59" s="55">
        <f t="shared" si="58"/>
        <v>-1.655861764276537</v>
      </c>
      <c r="Y59" s="55">
        <f t="shared" si="58"/>
        <v>5.1711495173933031E-2</v>
      </c>
      <c r="Z59" s="55">
        <f t="shared" si="58"/>
        <v>16.731284498882687</v>
      </c>
      <c r="AA59" s="55">
        <f t="shared" si="59"/>
        <v>-3.8976589864543598</v>
      </c>
      <c r="AB59" s="55">
        <f t="shared" si="60"/>
        <v>28.445945617513871</v>
      </c>
      <c r="AC59" s="56">
        <f t="shared" si="77"/>
        <v>9.7177131637702558</v>
      </c>
      <c r="AD59" s="88"/>
      <c r="AE59" s="88"/>
      <c r="AF59" s="88"/>
      <c r="AG59" s="88"/>
      <c r="AH59" s="88"/>
      <c r="AI59" s="88"/>
    </row>
    <row r="60" spans="1:35" ht="12.75" customHeight="1" x14ac:dyDescent="0.2">
      <c r="A60" s="88">
        <v>3</v>
      </c>
      <c r="B60" s="42" t="s">
        <v>1003</v>
      </c>
      <c r="C60" s="54" t="s">
        <v>12</v>
      </c>
      <c r="D60" s="56">
        <f t="shared" ref="D60:I60" si="80">IF(C20=0,"--",((D20/C20)*100-100))</f>
        <v>6.5602089381713569</v>
      </c>
      <c r="E60" s="56">
        <f t="shared" si="80"/>
        <v>3.6084760746494879</v>
      </c>
      <c r="F60" s="56">
        <f t="shared" si="80"/>
        <v>-3.6959418227699956</v>
      </c>
      <c r="G60" s="56">
        <f t="shared" si="80"/>
        <v>0.95913131214615532</v>
      </c>
      <c r="H60" s="56">
        <f t="shared" si="80"/>
        <v>1.5838278872945466</v>
      </c>
      <c r="I60" s="56">
        <f t="shared" si="80"/>
        <v>-8.757066484811304</v>
      </c>
      <c r="J60" s="56">
        <f t="shared" ref="J60:M60" si="81">IF(I20=0,"--",((J20/I20)*100-100))</f>
        <v>6.7541454184654128</v>
      </c>
      <c r="K60" s="56">
        <f t="shared" si="81"/>
        <v>-12.483118980590632</v>
      </c>
      <c r="L60" s="56">
        <f t="shared" si="81"/>
        <v>13.285404597831104</v>
      </c>
      <c r="M60" s="56">
        <f t="shared" si="81"/>
        <v>-6.3741877146269701</v>
      </c>
      <c r="N60" s="55">
        <f t="shared" si="58"/>
        <v>-0.39224147041690571</v>
      </c>
      <c r="O60" s="55">
        <f t="shared" si="58"/>
        <v>-2.6665498259731635E-2</v>
      </c>
      <c r="P60" s="55">
        <f t="shared" si="58"/>
        <v>-7.0527466607747584</v>
      </c>
      <c r="Q60" s="55">
        <f t="shared" si="58"/>
        <v>-14.318688003151465</v>
      </c>
      <c r="R60" s="55">
        <f t="shared" si="58"/>
        <v>10.992987146322577</v>
      </c>
      <c r="S60" s="55">
        <f t="shared" si="58"/>
        <v>11.418454948641283</v>
      </c>
      <c r="T60" s="55">
        <f t="shared" si="58"/>
        <v>-6.282910993579975</v>
      </c>
      <c r="U60" s="55">
        <f t="shared" si="58"/>
        <v>1.4350621631079576</v>
      </c>
      <c r="V60" s="55">
        <f t="shared" si="58"/>
        <v>-1.8188033022477015</v>
      </c>
      <c r="W60" s="55">
        <f t="shared" si="58"/>
        <v>-5.866340854825097</v>
      </c>
      <c r="X60" s="55">
        <f t="shared" si="58"/>
        <v>-11.226195526694497</v>
      </c>
      <c r="Y60" s="55">
        <f t="shared" si="58"/>
        <v>0.94052907027976573</v>
      </c>
      <c r="Z60" s="55">
        <f t="shared" si="58"/>
        <v>-6.0681437912748208</v>
      </c>
      <c r="AA60" s="55">
        <f t="shared" si="59"/>
        <v>-16.387899930996738</v>
      </c>
      <c r="AB60" s="55">
        <f t="shared" si="60"/>
        <v>-19.050465392013763</v>
      </c>
      <c r="AC60" s="56">
        <f t="shared" si="77"/>
        <v>-2.7525813745047429</v>
      </c>
      <c r="AD60" s="88"/>
      <c r="AE60" s="88"/>
      <c r="AF60" s="88"/>
      <c r="AG60" s="88"/>
      <c r="AH60" s="88"/>
      <c r="AI60" s="88"/>
    </row>
    <row r="61" spans="1:35" ht="12.75" customHeight="1" x14ac:dyDescent="0.2">
      <c r="A61" s="88">
        <v>4</v>
      </c>
      <c r="B61" s="42" t="s">
        <v>42</v>
      </c>
      <c r="C61" s="54" t="s">
        <v>12</v>
      </c>
      <c r="D61" s="56">
        <f t="shared" ref="D61:I61" si="82">IF(C21=0,"--",((D21/C21)*100-100))</f>
        <v>30.213691866064266</v>
      </c>
      <c r="E61" s="56">
        <f t="shared" si="82"/>
        <v>-2.0931592350444106</v>
      </c>
      <c r="F61" s="56">
        <f t="shared" si="82"/>
        <v>-10.63611070731227</v>
      </c>
      <c r="G61" s="56">
        <f t="shared" si="82"/>
        <v>9.6417203590683442</v>
      </c>
      <c r="H61" s="56">
        <f t="shared" si="82"/>
        <v>21.425623570353977</v>
      </c>
      <c r="I61" s="56">
        <f t="shared" si="82"/>
        <v>-3.4026159161615794</v>
      </c>
      <c r="J61" s="56">
        <f t="shared" ref="J61:M61" si="83">IF(I21=0,"--",((J21/I21)*100-100))</f>
        <v>-4.6109111854412248</v>
      </c>
      <c r="K61" s="56">
        <f t="shared" si="83"/>
        <v>-11.182830123254419</v>
      </c>
      <c r="L61" s="56">
        <f t="shared" si="83"/>
        <v>15.501301709244501</v>
      </c>
      <c r="M61" s="56">
        <f t="shared" si="83"/>
        <v>2.5413400286052621</v>
      </c>
      <c r="N61" s="55">
        <f t="shared" si="58"/>
        <v>-1.2109035118285618</v>
      </c>
      <c r="O61" s="55">
        <f t="shared" si="58"/>
        <v>-2.2152002585143151</v>
      </c>
      <c r="P61" s="55">
        <f t="shared" si="58"/>
        <v>-8.6043618405600455</v>
      </c>
      <c r="Q61" s="55">
        <f t="shared" si="58"/>
        <v>-10.135179401567015</v>
      </c>
      <c r="R61" s="55">
        <f t="shared" si="58"/>
        <v>7.3687814993170377</v>
      </c>
      <c r="S61" s="55">
        <f t="shared" si="58"/>
        <v>10.574740106012513</v>
      </c>
      <c r="T61" s="55">
        <f t="shared" si="58"/>
        <v>-7.3020229328779322</v>
      </c>
      <c r="U61" s="55">
        <f t="shared" si="58"/>
        <v>-1.0496316278433682</v>
      </c>
      <c r="V61" s="55">
        <f t="shared" si="58"/>
        <v>-6.9686774183127653</v>
      </c>
      <c r="W61" s="55">
        <f t="shared" si="58"/>
        <v>-12.557315395058382</v>
      </c>
      <c r="X61" s="55">
        <f t="shared" si="58"/>
        <v>-10.973432764350292</v>
      </c>
      <c r="Y61" s="55">
        <f t="shared" si="58"/>
        <v>-9.5720136493282126</v>
      </c>
      <c r="Z61" s="55">
        <f t="shared" si="58"/>
        <v>-6.5134603367154966</v>
      </c>
      <c r="AA61" s="55">
        <f t="shared" si="59"/>
        <v>-9.42203470994572</v>
      </c>
      <c r="AB61" s="55">
        <f t="shared" si="60"/>
        <v>-25.812401875793739</v>
      </c>
      <c r="AC61" s="56">
        <f t="shared" si="77"/>
        <v>-2.4651088890701232</v>
      </c>
      <c r="AD61" s="88"/>
      <c r="AE61" s="88"/>
      <c r="AF61" s="88"/>
      <c r="AG61" s="88"/>
      <c r="AH61" s="88"/>
      <c r="AI61" s="88"/>
    </row>
    <row r="62" spans="1:35" ht="12.75" customHeight="1" x14ac:dyDescent="0.2">
      <c r="A62" s="88">
        <v>5</v>
      </c>
      <c r="B62" s="42" t="s">
        <v>29</v>
      </c>
      <c r="C62" s="54" t="s">
        <v>12</v>
      </c>
      <c r="D62" s="56">
        <f t="shared" ref="D62:I62" si="84">IF(C22=0,"--",((D22/C22)*100-100))</f>
        <v>-7.4088963705443405</v>
      </c>
      <c r="E62" s="56">
        <f t="shared" si="84"/>
        <v>-5.8137118253497135</v>
      </c>
      <c r="F62" s="56">
        <f t="shared" si="84"/>
        <v>-14.09915036193911</v>
      </c>
      <c r="G62" s="56">
        <f t="shared" si="84"/>
        <v>-5.7464062699303753</v>
      </c>
      <c r="H62" s="56">
        <f t="shared" si="84"/>
        <v>9.6016077224799545</v>
      </c>
      <c r="I62" s="56">
        <f t="shared" si="84"/>
        <v>-6.0341405661110628</v>
      </c>
      <c r="J62" s="56">
        <f t="shared" ref="J62:M62" si="85">IF(I22=0,"--",((J22/I22)*100-100))</f>
        <v>6.464612588742952</v>
      </c>
      <c r="K62" s="56">
        <f t="shared" si="85"/>
        <v>-10.365646545770844</v>
      </c>
      <c r="L62" s="56">
        <f t="shared" si="85"/>
        <v>14.681051390621505</v>
      </c>
      <c r="M62" s="56">
        <f t="shared" si="85"/>
        <v>-8.5044946251286859</v>
      </c>
      <c r="N62" s="55">
        <f t="shared" si="58"/>
        <v>0.38726234098220402</v>
      </c>
      <c r="O62" s="55">
        <f t="shared" si="58"/>
        <v>-4.3053497243715242</v>
      </c>
      <c r="P62" s="55">
        <f t="shared" si="58"/>
        <v>-17.805546381205872</v>
      </c>
      <c r="Q62" s="55">
        <f t="shared" si="58"/>
        <v>-26.069565426918231</v>
      </c>
      <c r="R62" s="55">
        <f t="shared" si="58"/>
        <v>60.352605278976228</v>
      </c>
      <c r="S62" s="55">
        <f t="shared" si="58"/>
        <v>-56.777813900529068</v>
      </c>
      <c r="T62" s="55">
        <f t="shared" si="58"/>
        <v>-26.697922745765368</v>
      </c>
      <c r="U62" s="55">
        <f t="shared" si="58"/>
        <v>-11.677417489662105</v>
      </c>
      <c r="V62" s="55">
        <f t="shared" si="58"/>
        <v>-34.243739696590097</v>
      </c>
      <c r="W62" s="55">
        <f t="shared" si="58"/>
        <v>-41.608373811292452</v>
      </c>
      <c r="X62" s="55">
        <f t="shared" si="58"/>
        <v>-12.66080516388422</v>
      </c>
      <c r="Y62" s="55">
        <f t="shared" si="58"/>
        <v>-15.071780280658302</v>
      </c>
      <c r="Z62" s="55">
        <f t="shared" si="58"/>
        <v>23.914891922746847</v>
      </c>
      <c r="AA62" s="55">
        <f t="shared" si="59"/>
        <v>-40.838085164850071</v>
      </c>
      <c r="AB62" s="55">
        <f t="shared" si="60"/>
        <v>-50.058323495925407</v>
      </c>
      <c r="AC62" s="56">
        <f t="shared" si="77"/>
        <v>-13.987574326826589</v>
      </c>
      <c r="AD62" s="88"/>
      <c r="AE62" s="88"/>
      <c r="AF62" s="88"/>
      <c r="AG62" s="88"/>
      <c r="AH62" s="88"/>
      <c r="AI62" s="88"/>
    </row>
    <row r="63" spans="1:35" ht="12.75" customHeight="1" x14ac:dyDescent="0.2">
      <c r="B63" s="42" t="s">
        <v>19</v>
      </c>
      <c r="C63" s="54" t="s">
        <v>12</v>
      </c>
      <c r="D63" s="56">
        <f t="shared" ref="D63:I63" si="86">IF(C23=0,"--",((D23/C23)*100-100))</f>
        <v>14.800382787746955</v>
      </c>
      <c r="E63" s="56">
        <f t="shared" si="86"/>
        <v>2.3646935047707984E-2</v>
      </c>
      <c r="F63" s="56">
        <f t="shared" si="86"/>
        <v>-9.898182292962403</v>
      </c>
      <c r="G63" s="56">
        <f t="shared" si="86"/>
        <v>5.2464096379287355</v>
      </c>
      <c r="H63" s="56">
        <f t="shared" si="86"/>
        <v>14.146997850570827</v>
      </c>
      <c r="I63" s="56">
        <f t="shared" si="86"/>
        <v>-5.1836153966413008</v>
      </c>
      <c r="J63" s="56">
        <f t="shared" ref="J63:M63" si="87">IF(I23=0,"--",((J23/I23)*100-100))</f>
        <v>1.5503653818283141</v>
      </c>
      <c r="K63" s="56">
        <f t="shared" si="87"/>
        <v>-8.7058829513747611</v>
      </c>
      <c r="L63" s="56">
        <f t="shared" si="87"/>
        <v>19.62790509269945</v>
      </c>
      <c r="M63" s="56">
        <f t="shared" si="87"/>
        <v>-3.0216948877732364</v>
      </c>
      <c r="N63" s="55">
        <f t="shared" si="58"/>
        <v>0.57167210865655704</v>
      </c>
      <c r="O63" s="55">
        <f t="shared" si="58"/>
        <v>-0.19781786091570552</v>
      </c>
      <c r="P63" s="55">
        <f t="shared" si="58"/>
        <v>-5.4491012536573322</v>
      </c>
      <c r="Q63" s="55">
        <f t="shared" si="58"/>
        <v>-15.200188728967944</v>
      </c>
      <c r="R63" s="55">
        <f t="shared" si="58"/>
        <v>17.696913900092184</v>
      </c>
      <c r="S63" s="55">
        <f t="shared" si="58"/>
        <v>1.6123617802554975</v>
      </c>
      <c r="T63" s="55">
        <f t="shared" si="58"/>
        <v>-7.8497333897190487</v>
      </c>
      <c r="U63" s="55">
        <f t="shared" si="58"/>
        <v>-6.3348137098413559</v>
      </c>
      <c r="V63" s="55">
        <f t="shared" si="58"/>
        <v>-5.4742830941895591</v>
      </c>
      <c r="W63" s="55">
        <f t="shared" si="58"/>
        <v>-10.752463211955771</v>
      </c>
      <c r="X63" s="55">
        <f t="shared" si="58"/>
        <v>-8.2485151321486967</v>
      </c>
      <c r="Y63" s="55">
        <f t="shared" si="58"/>
        <v>0.15320154414619935</v>
      </c>
      <c r="Z63" s="55">
        <f t="shared" si="58"/>
        <v>-2.5528215986100804</v>
      </c>
      <c r="AA63" s="55">
        <f t="shared" si="59"/>
        <v>-10.164289627478325</v>
      </c>
      <c r="AB63" s="55">
        <f t="shared" si="60"/>
        <v>-18.07053191358645</v>
      </c>
      <c r="AC63" s="56">
        <f t="shared" si="77"/>
        <v>-2.037890364533439</v>
      </c>
      <c r="AD63" s="88"/>
      <c r="AE63" s="88"/>
      <c r="AF63" s="88"/>
      <c r="AG63" s="88"/>
      <c r="AH63" s="88"/>
      <c r="AI63" s="88"/>
    </row>
    <row r="64" spans="1:35" ht="12.75" customHeight="1" x14ac:dyDescent="0.2">
      <c r="A64" s="242"/>
      <c r="B64" s="42" t="s">
        <v>20</v>
      </c>
      <c r="C64" s="54" t="s">
        <v>12</v>
      </c>
      <c r="D64" s="56">
        <f t="shared" ref="D64:I64" si="88">IF(C24=0,"--",((D24/C24)*100-100))</f>
        <v>12.533834019819935</v>
      </c>
      <c r="E64" s="56">
        <f t="shared" si="88"/>
        <v>8.804423687121826</v>
      </c>
      <c r="F64" s="56">
        <f t="shared" si="88"/>
        <v>-3.7963561030830135</v>
      </c>
      <c r="G64" s="56">
        <f t="shared" si="88"/>
        <v>-1.2793141453429513</v>
      </c>
      <c r="H64" s="56">
        <f t="shared" si="88"/>
        <v>23.611320431779177</v>
      </c>
      <c r="I64" s="56">
        <f t="shared" si="88"/>
        <v>2.6508569087925622</v>
      </c>
      <c r="J64" s="56">
        <f t="shared" ref="J64:M64" si="89">IF(I24=0,"--",((J24/I24)*100-100))</f>
        <v>20.422716788705003</v>
      </c>
      <c r="K64" s="56">
        <f t="shared" si="89"/>
        <v>1.6898262803229471</v>
      </c>
      <c r="L64" s="56">
        <f t="shared" si="89"/>
        <v>35.548277235392504</v>
      </c>
      <c r="M64" s="56">
        <f t="shared" si="89"/>
        <v>12.68868509481851</v>
      </c>
      <c r="N64" s="55">
        <f t="shared" si="58"/>
        <v>19.254116118266353</v>
      </c>
      <c r="O64" s="55">
        <f t="shared" si="58"/>
        <v>13.440635228322776</v>
      </c>
      <c r="P64" s="55">
        <f t="shared" si="58"/>
        <v>-3.675696022920647</v>
      </c>
      <c r="Q64" s="55">
        <f t="shared" si="58"/>
        <v>-11.050871071056918</v>
      </c>
      <c r="R64" s="55">
        <f t="shared" si="58"/>
        <v>73.858613500985768</v>
      </c>
      <c r="S64" s="55">
        <f t="shared" si="58"/>
        <v>-28.007143898796301</v>
      </c>
      <c r="T64" s="55">
        <f t="shared" si="58"/>
        <v>4.5057708118043394</v>
      </c>
      <c r="U64" s="55">
        <f t="shared" si="58"/>
        <v>5.2077482868493519</v>
      </c>
      <c r="V64" s="55">
        <f t="shared" si="58"/>
        <v>-5.7757771942323615</v>
      </c>
      <c r="W64" s="55">
        <f t="shared" si="58"/>
        <v>-11.66046760202093</v>
      </c>
      <c r="X64" s="55">
        <f t="shared" si="58"/>
        <v>-8.4636510142263432</v>
      </c>
      <c r="Y64" s="55">
        <f t="shared" si="58"/>
        <v>3.7371521832262289</v>
      </c>
      <c r="Z64" s="55">
        <f t="shared" si="58"/>
        <v>8.0331903543065124</v>
      </c>
      <c r="AA64" s="55">
        <f t="shared" si="59"/>
        <v>-11.634302488704733</v>
      </c>
      <c r="AB64" s="55">
        <f t="shared" si="60"/>
        <v>-13.63107656356307</v>
      </c>
      <c r="AC64" s="56">
        <f t="shared" si="77"/>
        <v>4.1371476111966956</v>
      </c>
      <c r="AD64" s="88"/>
      <c r="AE64" s="88"/>
      <c r="AF64" s="88"/>
      <c r="AG64" s="88"/>
      <c r="AH64" s="88"/>
      <c r="AI64" s="88"/>
    </row>
    <row r="65" spans="1:35" ht="12.75" customHeight="1" x14ac:dyDescent="0.2">
      <c r="A65" s="242"/>
      <c r="B65" s="224" t="s">
        <v>11</v>
      </c>
      <c r="C65" s="54" t="s">
        <v>12</v>
      </c>
      <c r="D65" s="56">
        <f t="shared" ref="D65:I65" si="90">IF(C25=0,"--",((D25/C25)*100-100))</f>
        <v>14.525638347558242</v>
      </c>
      <c r="E65" s="56">
        <f t="shared" si="90"/>
        <v>1.0695156559295214</v>
      </c>
      <c r="F65" s="56">
        <f t="shared" si="90"/>
        <v>-9.115779413382171</v>
      </c>
      <c r="G65" s="56">
        <f t="shared" si="90"/>
        <v>4.3606776490853036</v>
      </c>
      <c r="H65" s="56">
        <f t="shared" si="90"/>
        <v>15.362160606915026</v>
      </c>
      <c r="I65" s="56">
        <f t="shared" si="90"/>
        <v>-4.1057872268502109</v>
      </c>
      <c r="J65" s="56">
        <f t="shared" ref="J65:M65" si="91">IF(I25=0,"--",((J25/I25)*100-100))</f>
        <v>4.3296688912385406</v>
      </c>
      <c r="K65" s="56">
        <f t="shared" si="91"/>
        <v>-6.938768507250856</v>
      </c>
      <c r="L65" s="56">
        <f t="shared" si="91"/>
        <v>22.585049127151052</v>
      </c>
      <c r="M65" s="56">
        <f t="shared" si="91"/>
        <v>0.20503379218554585</v>
      </c>
      <c r="N65" s="55">
        <f t="shared" si="58"/>
        <v>4.8868650806745961</v>
      </c>
      <c r="O65" s="55">
        <f t="shared" si="58"/>
        <v>3.3838385320917865</v>
      </c>
      <c r="P65" s="55">
        <f t="shared" si="58"/>
        <v>-4.9380755005166321</v>
      </c>
      <c r="Q65" s="55">
        <f t="shared" si="58"/>
        <v>-13.98864034278732</v>
      </c>
      <c r="R65" s="55">
        <f t="shared" si="58"/>
        <v>34.655522147090664</v>
      </c>
      <c r="S65" s="55">
        <f t="shared" si="58"/>
        <v>-9.9354531611372749</v>
      </c>
      <c r="T65" s="55">
        <f t="shared" si="58"/>
        <v>-3.9992255054684733</v>
      </c>
      <c r="U65" s="55">
        <f t="shared" si="58"/>
        <v>-2.4189704828929735</v>
      </c>
      <c r="V65" s="55">
        <f t="shared" si="58"/>
        <v>-5.5845599126753314</v>
      </c>
      <c r="W65" s="55">
        <f t="shared" si="58"/>
        <v>-11.083909302397743</v>
      </c>
      <c r="X65" s="55">
        <f t="shared" si="58"/>
        <v>-8.326536316735087</v>
      </c>
      <c r="Y65" s="55">
        <f t="shared" si="58"/>
        <v>1.4510131500372552</v>
      </c>
      <c r="Z65" s="55">
        <f t="shared" si="58"/>
        <v>1.3669426454665228</v>
      </c>
      <c r="AA65" s="55">
        <f t="shared" si="59"/>
        <v>-10.744398563076189</v>
      </c>
      <c r="AB65" s="55">
        <f t="shared" si="60"/>
        <v>-16.33606371213007</v>
      </c>
      <c r="AC65" s="56">
        <f t="shared" si="77"/>
        <v>-0.56821964332385733</v>
      </c>
      <c r="AD65" s="88"/>
      <c r="AE65" s="88"/>
      <c r="AF65" s="88"/>
      <c r="AG65" s="88"/>
      <c r="AH65" s="88"/>
      <c r="AI65" s="88"/>
    </row>
    <row r="66" spans="1:35" ht="12.75" customHeight="1" x14ac:dyDescent="0.2">
      <c r="A66" s="242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6"/>
      <c r="AA66" s="56"/>
      <c r="AB66" s="56"/>
      <c r="AC66" s="53"/>
      <c r="AD66" s="88"/>
      <c r="AE66" s="88"/>
      <c r="AF66" s="88"/>
      <c r="AG66" s="88"/>
      <c r="AH66" s="88"/>
      <c r="AI66" s="88"/>
    </row>
    <row r="67" spans="1:35" ht="12.75" customHeight="1" x14ac:dyDescent="0.2">
      <c r="A67" s="242"/>
      <c r="B67" s="42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88"/>
      <c r="AE67" s="88"/>
      <c r="AF67" s="88"/>
      <c r="AG67" s="88"/>
      <c r="AH67" s="88"/>
      <c r="AI67" s="88"/>
    </row>
    <row r="68" spans="1:35" ht="12.75" customHeight="1" thickBot="1" x14ac:dyDescent="0.25">
      <c r="A68" s="218"/>
      <c r="B68" s="218"/>
      <c r="C68" s="218"/>
      <c r="D68" s="218"/>
      <c r="E68" s="218"/>
      <c r="F68" s="218"/>
      <c r="G68" s="218"/>
      <c r="H68" s="218"/>
      <c r="I68" s="218"/>
      <c r="J68" s="218"/>
      <c r="K68" s="218"/>
      <c r="L68" s="218"/>
      <c r="M68" s="218"/>
      <c r="N68" s="218"/>
      <c r="O68" s="218"/>
      <c r="P68" s="218"/>
      <c r="Q68" s="218"/>
      <c r="R68" s="218"/>
      <c r="S68" s="218"/>
      <c r="T68" s="218"/>
      <c r="U68" s="218"/>
      <c r="V68" s="218"/>
      <c r="W68" s="218"/>
      <c r="X68" s="218"/>
      <c r="Y68" s="218"/>
      <c r="Z68" s="218"/>
      <c r="AA68" s="218"/>
      <c r="AB68" s="218"/>
      <c r="AC68" s="218"/>
      <c r="AD68" s="88"/>
      <c r="AE68" s="88"/>
      <c r="AF68" s="88"/>
      <c r="AG68" s="88"/>
      <c r="AH68" s="88"/>
      <c r="AI68" s="88"/>
    </row>
    <row r="69" spans="1:35" ht="12.75" customHeight="1" thickTop="1" x14ac:dyDescent="0.2">
      <c r="A69" s="91" t="s">
        <v>1030</v>
      </c>
      <c r="B69" s="42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88"/>
      <c r="AE69" s="88"/>
      <c r="AF69" s="88"/>
      <c r="AG69" s="88"/>
      <c r="AH69" s="88"/>
      <c r="AI69" s="88"/>
    </row>
    <row r="70" spans="1:35" ht="12.75" customHeight="1" x14ac:dyDescent="0.2">
      <c r="B70" s="42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88"/>
      <c r="AE70" s="88"/>
      <c r="AF70" s="88"/>
      <c r="AG70" s="88"/>
      <c r="AH70" s="88"/>
      <c r="AI70" s="88"/>
    </row>
    <row r="71" spans="1:35" ht="12.75" customHeight="1" x14ac:dyDescent="0.2">
      <c r="B71" s="42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88"/>
      <c r="AE71" s="88"/>
      <c r="AF71" s="88"/>
      <c r="AG71" s="88"/>
      <c r="AH71" s="88"/>
      <c r="AI71" s="88"/>
    </row>
    <row r="72" spans="1:35" ht="12.75" customHeight="1" x14ac:dyDescent="0.2">
      <c r="A72" s="26"/>
      <c r="B72" s="42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88"/>
      <c r="AE72" s="88"/>
      <c r="AF72" s="88"/>
      <c r="AG72" s="88"/>
      <c r="AH72" s="88"/>
      <c r="AI72" s="88"/>
    </row>
    <row r="73" spans="1:35" ht="12.75" customHeight="1" x14ac:dyDescent="0.2">
      <c r="B73" s="27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88"/>
      <c r="AE73" s="88"/>
      <c r="AF73" s="88"/>
      <c r="AG73" s="88"/>
      <c r="AH73" s="88"/>
      <c r="AI73" s="88"/>
    </row>
    <row r="74" spans="1:35" ht="12.75" customHeight="1" x14ac:dyDescent="0.2">
      <c r="B74" s="42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88"/>
      <c r="AE74" s="88"/>
      <c r="AF74" s="88"/>
      <c r="AG74" s="88"/>
      <c r="AH74" s="88"/>
      <c r="AI74" s="88"/>
    </row>
    <row r="75" spans="1:35" ht="12.75" customHeight="1" x14ac:dyDescent="0.2">
      <c r="B75" s="42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88"/>
      <c r="AE75" s="88"/>
      <c r="AF75" s="88"/>
      <c r="AG75" s="88"/>
      <c r="AH75" s="88"/>
      <c r="AI75" s="88"/>
    </row>
    <row r="76" spans="1:35" ht="12.75" customHeight="1" x14ac:dyDescent="0.2">
      <c r="B76" s="42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88"/>
      <c r="AE76" s="88"/>
      <c r="AF76" s="88"/>
      <c r="AG76" s="88"/>
      <c r="AH76" s="88"/>
      <c r="AI76" s="88"/>
    </row>
    <row r="77" spans="1:35" ht="12.75" customHeight="1" x14ac:dyDescent="0.2">
      <c r="B77" s="42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88"/>
      <c r="AE77" s="88"/>
      <c r="AF77" s="88"/>
      <c r="AG77" s="88"/>
      <c r="AH77" s="88"/>
      <c r="AI77" s="88"/>
    </row>
    <row r="78" spans="1:35" x14ac:dyDescent="0.2">
      <c r="C78" s="53"/>
      <c r="D78" s="53"/>
      <c r="E78" s="53"/>
      <c r="F78" s="53"/>
      <c r="G78" s="53"/>
      <c r="H78" s="53"/>
      <c r="I78" s="53"/>
      <c r="J78" s="88"/>
      <c r="K78" s="259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231"/>
      <c r="AA78" s="237"/>
      <c r="AB78" s="263"/>
      <c r="AC78" s="88"/>
      <c r="AD78" s="88"/>
      <c r="AE78" s="88"/>
      <c r="AF78" s="88"/>
      <c r="AG78" s="88"/>
      <c r="AH78" s="88"/>
      <c r="AI78" s="88"/>
    </row>
    <row r="79" spans="1:35" x14ac:dyDescent="0.2">
      <c r="C79" s="53"/>
      <c r="D79" s="53"/>
      <c r="E79" s="53"/>
      <c r="F79" s="53"/>
      <c r="G79" s="53"/>
      <c r="H79" s="53"/>
      <c r="I79" s="53"/>
      <c r="J79" s="88"/>
      <c r="K79" s="259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231"/>
      <c r="AA79" s="237"/>
      <c r="AB79" s="263"/>
      <c r="AC79" s="88"/>
      <c r="AD79" s="88"/>
      <c r="AE79" s="88"/>
      <c r="AF79" s="88"/>
      <c r="AG79" s="88"/>
      <c r="AH79" s="88"/>
      <c r="AI79" s="88"/>
    </row>
    <row r="80" spans="1:35" x14ac:dyDescent="0.2">
      <c r="C80" s="53"/>
      <c r="D80" s="53"/>
      <c r="E80" s="53"/>
      <c r="F80" s="53"/>
      <c r="G80" s="53"/>
      <c r="H80" s="53"/>
      <c r="I80" s="53"/>
      <c r="J80" s="88"/>
      <c r="K80" s="259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231"/>
      <c r="AA80" s="237"/>
      <c r="AB80" s="263"/>
      <c r="AC80" s="88"/>
      <c r="AD80" s="88"/>
      <c r="AE80" s="88"/>
      <c r="AF80" s="88"/>
      <c r="AG80" s="88"/>
      <c r="AH80" s="88"/>
      <c r="AI80" s="88"/>
    </row>
    <row r="81" spans="3:35" x14ac:dyDescent="0.2">
      <c r="C81" s="58"/>
      <c r="D81" s="58"/>
      <c r="E81" s="58"/>
      <c r="F81" s="58"/>
      <c r="G81" s="58"/>
      <c r="H81" s="58"/>
      <c r="I81" s="58"/>
      <c r="J81" s="88"/>
      <c r="K81" s="259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231"/>
      <c r="AA81" s="237"/>
      <c r="AB81" s="263"/>
      <c r="AC81" s="88"/>
      <c r="AD81" s="88"/>
      <c r="AE81" s="88"/>
      <c r="AF81" s="88"/>
      <c r="AG81" s="88"/>
      <c r="AH81" s="88"/>
      <c r="AI81" s="88"/>
    </row>
    <row r="82" spans="3:35" x14ac:dyDescent="0.2">
      <c r="C82" s="58"/>
      <c r="D82" s="58"/>
      <c r="E82" s="58"/>
      <c r="F82" s="58"/>
      <c r="G82" s="58"/>
      <c r="H82" s="58"/>
      <c r="I82" s="58"/>
      <c r="J82" s="88"/>
      <c r="K82" s="259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231"/>
      <c r="AA82" s="237"/>
      <c r="AB82" s="263"/>
      <c r="AC82" s="88"/>
      <c r="AD82" s="88"/>
      <c r="AE82" s="88"/>
      <c r="AF82" s="88"/>
      <c r="AG82" s="88"/>
      <c r="AH82" s="88"/>
      <c r="AI82" s="88"/>
    </row>
    <row r="83" spans="3:35" x14ac:dyDescent="0.2">
      <c r="C83" s="28"/>
      <c r="D83" s="28"/>
      <c r="E83" s="28"/>
      <c r="F83" s="28"/>
      <c r="G83" s="28"/>
      <c r="H83" s="28"/>
      <c r="I83" s="28"/>
    </row>
    <row r="84" spans="3:35" x14ac:dyDescent="0.2">
      <c r="C84" s="28"/>
      <c r="D84" s="28"/>
      <c r="E84" s="28"/>
      <c r="F84" s="28"/>
      <c r="G84" s="28"/>
      <c r="H84" s="28"/>
      <c r="I84" s="28"/>
    </row>
    <row r="85" spans="3:35" x14ac:dyDescent="0.2">
      <c r="C85" s="28"/>
      <c r="D85" s="28"/>
      <c r="E85" s="28"/>
      <c r="F85" s="28"/>
      <c r="G85" s="28"/>
      <c r="H85" s="28"/>
      <c r="I85" s="28"/>
    </row>
    <row r="86" spans="3:35" x14ac:dyDescent="0.2">
      <c r="C86" s="28"/>
      <c r="D86" s="28"/>
      <c r="E86" s="28"/>
      <c r="F86" s="28"/>
      <c r="G86" s="28"/>
      <c r="H86" s="28"/>
      <c r="I86" s="28"/>
    </row>
    <row r="87" spans="3:35" x14ac:dyDescent="0.2">
      <c r="C87" s="28"/>
      <c r="D87" s="28"/>
      <c r="E87" s="28"/>
      <c r="F87" s="28"/>
      <c r="G87" s="28"/>
      <c r="H87" s="28"/>
      <c r="I87" s="28"/>
    </row>
    <row r="88" spans="3:35" x14ac:dyDescent="0.2">
      <c r="C88" s="28"/>
      <c r="D88" s="28"/>
      <c r="E88" s="28"/>
      <c r="F88" s="28"/>
      <c r="G88" s="28"/>
      <c r="H88" s="28"/>
      <c r="I88" s="28"/>
    </row>
    <row r="89" spans="3:35" x14ac:dyDescent="0.2">
      <c r="C89" s="28"/>
      <c r="D89" s="28"/>
      <c r="E89" s="28"/>
      <c r="F89" s="28"/>
      <c r="G89" s="28"/>
      <c r="H89" s="28"/>
      <c r="I89" s="28"/>
    </row>
  </sheetData>
  <mergeCells count="7">
    <mergeCell ref="C46:AC46"/>
    <mergeCell ref="C47:AC47"/>
    <mergeCell ref="C7:AC7"/>
    <mergeCell ref="C2:AC2"/>
    <mergeCell ref="C4:AC4"/>
    <mergeCell ref="C26:AC26"/>
    <mergeCell ref="C27:AC27"/>
  </mergeCells>
  <phoneticPr fontId="0" type="noConversion"/>
  <hyperlinks>
    <hyperlink ref="A1" location="ÍNDICE!A1" display="INDICE"/>
  </hyperlinks>
  <pageMargins left="0.75" right="0.75" top="1" bottom="1" header="0" footer="0"/>
  <ignoredErrors>
    <ignoredError sqref="K18:AB18 L23:AA24 I23:J24 H18:J18 K23 C18 C23:C24 D18:G18 D23:H23 AB23" formulaRange="1"/>
    <ignoredError sqref="AC55" 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89"/>
  <sheetViews>
    <sheetView zoomScaleNormal="100" workbookViewId="0"/>
  </sheetViews>
  <sheetFormatPr baseColWidth="10" defaultColWidth="12.42578125" defaultRowHeight="12.75" x14ac:dyDescent="0.2"/>
  <cols>
    <col min="1" max="1" width="5.42578125" style="88" customWidth="1"/>
    <col min="2" max="2" width="18" style="16" customWidth="1"/>
    <col min="3" max="3" width="11.7109375" style="16" customWidth="1"/>
    <col min="4" max="7" width="11.7109375" style="217" customWidth="1"/>
    <col min="8" max="10" width="11.7109375" style="16" customWidth="1"/>
    <col min="11" max="11" width="11.7109375" style="217" customWidth="1"/>
    <col min="12" max="25" width="11.7109375" style="16" customWidth="1"/>
    <col min="26" max="28" width="11.7109375" style="217" customWidth="1"/>
    <col min="29" max="29" width="11.7109375" style="16" customWidth="1"/>
    <col min="30" max="16384" width="12.42578125" style="16"/>
  </cols>
  <sheetData>
    <row r="1" spans="1:35" x14ac:dyDescent="0.2">
      <c r="A1" s="9" t="s">
        <v>59</v>
      </c>
    </row>
    <row r="2" spans="1:35" ht="12.75" customHeight="1" x14ac:dyDescent="0.2">
      <c r="A2" s="16"/>
      <c r="B2" s="63"/>
      <c r="C2" s="267" t="s">
        <v>24</v>
      </c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7"/>
      <c r="U2" s="267"/>
      <c r="V2" s="267"/>
      <c r="W2" s="267"/>
      <c r="X2" s="267"/>
      <c r="Y2" s="267"/>
      <c r="Z2" s="267"/>
      <c r="AA2" s="267"/>
      <c r="AB2" s="267"/>
      <c r="AC2" s="267"/>
    </row>
    <row r="3" spans="1:35" ht="12.75" customHeight="1" x14ac:dyDescent="0.2">
      <c r="B3" s="88"/>
      <c r="C3" s="88"/>
      <c r="D3" s="260"/>
      <c r="E3" s="260"/>
      <c r="F3" s="260"/>
      <c r="G3" s="260"/>
      <c r="H3" s="88"/>
      <c r="I3" s="88"/>
      <c r="J3" s="88"/>
      <c r="K3" s="259"/>
      <c r="L3" s="88"/>
    </row>
    <row r="4" spans="1:35" ht="12.75" customHeight="1" x14ac:dyDescent="0.2">
      <c r="A4" s="16"/>
      <c r="B4" s="63"/>
      <c r="C4" s="267" t="s">
        <v>1037</v>
      </c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267"/>
      <c r="U4" s="267"/>
      <c r="V4" s="267"/>
      <c r="W4" s="267"/>
      <c r="X4" s="267"/>
      <c r="Y4" s="267"/>
      <c r="Z4" s="267"/>
      <c r="AA4" s="267"/>
      <c r="AB4" s="267"/>
      <c r="AC4" s="267"/>
    </row>
    <row r="5" spans="1:35" ht="12.75" customHeight="1" thickBot="1" x14ac:dyDescent="0.25">
      <c r="A5" s="17"/>
      <c r="B5" s="18"/>
      <c r="C5" s="18"/>
      <c r="D5" s="219"/>
      <c r="E5" s="219"/>
      <c r="F5" s="219"/>
      <c r="G5" s="219"/>
      <c r="H5" s="18"/>
      <c r="I5" s="18"/>
      <c r="J5" s="18"/>
      <c r="K5" s="219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219"/>
      <c r="AA5" s="219"/>
      <c r="AB5" s="219"/>
      <c r="AC5" s="18"/>
    </row>
    <row r="6" spans="1:35" s="20" customFormat="1" ht="12.75" customHeight="1" thickTop="1" x14ac:dyDescent="0.2">
      <c r="A6" s="89"/>
      <c r="B6" s="41"/>
      <c r="C6" s="10">
        <v>1995</v>
      </c>
      <c r="D6" s="215">
        <v>1996</v>
      </c>
      <c r="E6" s="215">
        <v>1997</v>
      </c>
      <c r="F6" s="215">
        <v>1998</v>
      </c>
      <c r="G6" s="215">
        <v>1999</v>
      </c>
      <c r="H6" s="215">
        <v>2000</v>
      </c>
      <c r="I6" s="10">
        <v>2001</v>
      </c>
      <c r="J6" s="10">
        <v>2002</v>
      </c>
      <c r="K6" s="215">
        <v>2003</v>
      </c>
      <c r="L6" s="10">
        <v>2004</v>
      </c>
      <c r="M6" s="10">
        <v>2005</v>
      </c>
      <c r="N6" s="10">
        <v>2006</v>
      </c>
      <c r="O6" s="10">
        <v>2007</v>
      </c>
      <c r="P6" s="10">
        <v>2008</v>
      </c>
      <c r="Q6" s="10">
        <v>2009</v>
      </c>
      <c r="R6" s="10">
        <v>2010</v>
      </c>
      <c r="S6" s="10">
        <v>2011</v>
      </c>
      <c r="T6" s="10">
        <v>2012</v>
      </c>
      <c r="U6" s="10">
        <v>2013</v>
      </c>
      <c r="V6" s="10">
        <v>2014</v>
      </c>
      <c r="W6" s="10">
        <v>2015</v>
      </c>
      <c r="X6" s="10">
        <v>2016</v>
      </c>
      <c r="Y6" s="10">
        <v>2017</v>
      </c>
      <c r="Z6" s="215">
        <v>2018</v>
      </c>
      <c r="AA6" s="215">
        <v>2019</v>
      </c>
      <c r="AB6" s="215">
        <v>2020</v>
      </c>
      <c r="AC6" s="10" t="s">
        <v>1028</v>
      </c>
    </row>
    <row r="7" spans="1:35" ht="12.75" customHeight="1" thickBot="1" x14ac:dyDescent="0.25">
      <c r="A7" s="89"/>
      <c r="B7" s="41"/>
      <c r="C7" s="268" t="s">
        <v>14</v>
      </c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  <c r="AB7" s="268"/>
      <c r="AC7" s="268"/>
    </row>
    <row r="8" spans="1:35" ht="12.75" customHeight="1" thickTop="1" x14ac:dyDescent="0.2">
      <c r="A8" s="89"/>
      <c r="B8" s="41"/>
      <c r="C8" s="21"/>
      <c r="D8" s="21"/>
      <c r="E8" s="21"/>
      <c r="F8" s="21"/>
      <c r="G8" s="21"/>
      <c r="H8" s="88"/>
      <c r="I8" s="88"/>
      <c r="J8" s="88"/>
      <c r="K8" s="259"/>
      <c r="L8" s="88"/>
    </row>
    <row r="9" spans="1:35" ht="12.75" customHeight="1" x14ac:dyDescent="0.2">
      <c r="A9" s="88">
        <v>1</v>
      </c>
      <c r="B9" s="42" t="s">
        <v>39</v>
      </c>
      <c r="C9" s="21">
        <v>2183.2980830000001</v>
      </c>
      <c r="D9" s="21">
        <v>2477.5056389999995</v>
      </c>
      <c r="E9" s="21">
        <v>2790.0996280000008</v>
      </c>
      <c r="F9" s="21">
        <v>2964.4370690000005</v>
      </c>
      <c r="G9" s="21">
        <v>3042.9050259999967</v>
      </c>
      <c r="H9" s="21">
        <v>3197.1006790000001</v>
      </c>
      <c r="I9" s="21">
        <v>3246.3771889999998</v>
      </c>
      <c r="J9" s="21">
        <v>3669.767621</v>
      </c>
      <c r="K9" s="21">
        <v>4673.4562149999983</v>
      </c>
      <c r="L9" s="21">
        <v>5532.1476469999998</v>
      </c>
      <c r="M9" s="21">
        <v>11100.383243</v>
      </c>
      <c r="N9" s="21">
        <v>12985.54909</v>
      </c>
      <c r="O9" s="21">
        <v>15756.792378</v>
      </c>
      <c r="P9" s="21">
        <v>17206.229004000001</v>
      </c>
      <c r="Q9" s="21">
        <v>18819.111795000001</v>
      </c>
      <c r="R9" s="21">
        <v>19923.095600000001</v>
      </c>
      <c r="S9" s="21">
        <v>26692.237096000001</v>
      </c>
      <c r="T9" s="21">
        <v>26642.588329999999</v>
      </c>
      <c r="U9" s="22">
        <v>28618.182147</v>
      </c>
      <c r="V9" s="22">
        <v>30981.998180999999</v>
      </c>
      <c r="W9" s="22">
        <v>34557.382881999991</v>
      </c>
      <c r="X9" s="22">
        <v>32457.914491</v>
      </c>
      <c r="Y9" s="22">
        <v>31962.498426000002</v>
      </c>
      <c r="Z9" s="22">
        <v>34281.382550999988</v>
      </c>
      <c r="AA9" s="22">
        <v>32203.025876</v>
      </c>
      <c r="AB9" s="22">
        <v>27257.232317999998</v>
      </c>
      <c r="AC9" s="22">
        <f>SUM(C9:AB9)</f>
        <v>435222.69820400001</v>
      </c>
      <c r="AD9" s="88"/>
      <c r="AE9" s="88"/>
      <c r="AF9" s="88"/>
      <c r="AG9" s="88"/>
      <c r="AH9" s="88"/>
      <c r="AI9" s="88"/>
    </row>
    <row r="10" spans="1:35" ht="12.75" customHeight="1" x14ac:dyDescent="0.2">
      <c r="B10" s="42" t="s">
        <v>999</v>
      </c>
      <c r="C10" s="21">
        <v>22.023564000000007</v>
      </c>
      <c r="D10" s="21">
        <v>27.349215999999991</v>
      </c>
      <c r="E10" s="21">
        <v>40.675479000000017</v>
      </c>
      <c r="F10" s="21">
        <v>43.874790999999988</v>
      </c>
      <c r="G10" s="21">
        <v>92.541541999999978</v>
      </c>
      <c r="H10" s="21">
        <v>198.78648599999997</v>
      </c>
      <c r="I10" s="21">
        <v>256.65569399999998</v>
      </c>
      <c r="J10" s="21">
        <v>615.03027599999984</v>
      </c>
      <c r="K10" s="21">
        <v>454.58645800000028</v>
      </c>
      <c r="L10" s="21">
        <v>612.7476999999999</v>
      </c>
      <c r="M10" s="21">
        <v>332.87929400000007</v>
      </c>
      <c r="N10" s="21">
        <v>918.30784400000039</v>
      </c>
      <c r="O10" s="21">
        <v>953.13076300000034</v>
      </c>
      <c r="P10" s="21">
        <v>517.09334399999921</v>
      </c>
      <c r="Q10" s="21">
        <v>125.82966199999996</v>
      </c>
      <c r="R10" s="21">
        <v>255.30499100000014</v>
      </c>
      <c r="S10" s="21">
        <v>461.52233699999999</v>
      </c>
      <c r="T10" s="21">
        <v>688.75636100000008</v>
      </c>
      <c r="U10" s="22">
        <v>1050.8771529999997</v>
      </c>
      <c r="V10" s="22">
        <v>1501.200634999999</v>
      </c>
      <c r="W10" s="22">
        <v>1329.617833</v>
      </c>
      <c r="X10" s="22">
        <v>1068.1517640000004</v>
      </c>
      <c r="Y10" s="22">
        <v>972.43669600000021</v>
      </c>
      <c r="Z10" s="22">
        <v>1266.5965760000006</v>
      </c>
      <c r="AA10" s="22">
        <v>1357.5014730000003</v>
      </c>
      <c r="AB10" s="22">
        <v>1040.4645189999992</v>
      </c>
      <c r="AC10" s="22">
        <f t="shared" ref="AC10:AC25" si="0">SUM(C10:AB10)</f>
        <v>16203.942450999999</v>
      </c>
      <c r="AD10" s="88"/>
      <c r="AE10" s="88"/>
      <c r="AF10" s="88"/>
      <c r="AG10" s="88"/>
      <c r="AH10" s="88"/>
      <c r="AI10" s="88"/>
    </row>
    <row r="11" spans="1:35" ht="12.75" customHeight="1" x14ac:dyDescent="0.2">
      <c r="B11" s="42" t="s">
        <v>991</v>
      </c>
      <c r="C11" s="21">
        <v>2.7560999999999999E-2</v>
      </c>
      <c r="D11" s="21">
        <v>0.12231</v>
      </c>
      <c r="E11" s="21">
        <v>0.26024700000000001</v>
      </c>
      <c r="F11" s="21">
        <v>0.71028100000000005</v>
      </c>
      <c r="G11" s="21">
        <v>1.2304620000000004</v>
      </c>
      <c r="H11" s="21">
        <v>1.1690149999999999</v>
      </c>
      <c r="I11" s="21">
        <v>1.041137</v>
      </c>
      <c r="J11" s="21">
        <v>1.914752</v>
      </c>
      <c r="K11" s="21">
        <v>1.7854539999999994</v>
      </c>
      <c r="L11" s="21">
        <v>3.873526</v>
      </c>
      <c r="M11" s="21">
        <v>8.9426070000000006</v>
      </c>
      <c r="N11" s="21">
        <v>11.870286</v>
      </c>
      <c r="O11" s="21">
        <v>16.376809000000002</v>
      </c>
      <c r="P11" s="21">
        <v>14.676997999999999</v>
      </c>
      <c r="Q11" s="21">
        <v>13.017989999999999</v>
      </c>
      <c r="R11" s="21">
        <v>27.404682999999999</v>
      </c>
      <c r="S11" s="21">
        <v>29.484092</v>
      </c>
      <c r="T11" s="21">
        <v>30.872233999999999</v>
      </c>
      <c r="U11" s="22">
        <v>32.183833999999997</v>
      </c>
      <c r="V11" s="22">
        <v>35.315702999999999</v>
      </c>
      <c r="W11" s="22">
        <v>46.581788000000003</v>
      </c>
      <c r="X11" s="22">
        <v>50.505830000000003</v>
      </c>
      <c r="Y11" s="22">
        <v>60.281232000000017</v>
      </c>
      <c r="Z11" s="22">
        <v>70.200822000000059</v>
      </c>
      <c r="AA11" s="22">
        <v>64.108485999999999</v>
      </c>
      <c r="AB11" s="22">
        <v>71.987355999999977</v>
      </c>
      <c r="AC11" s="22">
        <f t="shared" si="0"/>
        <v>595.94549500000005</v>
      </c>
      <c r="AD11" s="88"/>
      <c r="AE11" s="88"/>
      <c r="AF11" s="88"/>
      <c r="AG11" s="88"/>
      <c r="AH11" s="88"/>
      <c r="AI11" s="88"/>
    </row>
    <row r="12" spans="1:35" ht="12.75" customHeight="1" x14ac:dyDescent="0.2">
      <c r="B12" s="42" t="s">
        <v>992</v>
      </c>
      <c r="C12" s="21">
        <v>0.482713</v>
      </c>
      <c r="D12" s="21">
        <v>0.50688699999999998</v>
      </c>
      <c r="E12" s="21">
        <v>2.0004389999999996</v>
      </c>
      <c r="F12" s="21">
        <v>1.5286579999999999</v>
      </c>
      <c r="G12" s="21">
        <v>2.326638</v>
      </c>
      <c r="H12" s="21">
        <v>2.2656420000000002</v>
      </c>
      <c r="I12" s="21">
        <v>5.5250409999999999</v>
      </c>
      <c r="J12" s="21">
        <v>9.745158</v>
      </c>
      <c r="K12" s="21">
        <v>18.846674999999994</v>
      </c>
      <c r="L12" s="21">
        <v>24.699192</v>
      </c>
      <c r="M12" s="21">
        <v>16.398624999999999</v>
      </c>
      <c r="N12" s="21">
        <v>23.059788000000001</v>
      </c>
      <c r="O12" s="21">
        <v>24.666397</v>
      </c>
      <c r="P12" s="21">
        <v>21.817677</v>
      </c>
      <c r="Q12" s="21">
        <v>15.874783000000001</v>
      </c>
      <c r="R12" s="21">
        <v>21.932005</v>
      </c>
      <c r="S12" s="21">
        <v>17.586677999999999</v>
      </c>
      <c r="T12" s="21">
        <v>21.392057999999999</v>
      </c>
      <c r="U12" s="22">
        <v>18.736222999999999</v>
      </c>
      <c r="V12" s="22">
        <v>30.503661000000001</v>
      </c>
      <c r="W12" s="22">
        <v>41.147733000000002</v>
      </c>
      <c r="X12" s="22">
        <v>64.142296000000002</v>
      </c>
      <c r="Y12" s="22">
        <v>52.995021999999992</v>
      </c>
      <c r="Z12" s="22">
        <v>44.834526999999994</v>
      </c>
      <c r="AA12" s="22">
        <v>43.959759000000005</v>
      </c>
      <c r="AB12" s="22">
        <v>44.393025999999978</v>
      </c>
      <c r="AC12" s="22">
        <f t="shared" si="0"/>
        <v>571.367301</v>
      </c>
      <c r="AD12" s="88"/>
      <c r="AE12" s="88"/>
      <c r="AF12" s="88"/>
      <c r="AG12" s="88"/>
      <c r="AH12" s="88"/>
      <c r="AI12" s="88"/>
    </row>
    <row r="13" spans="1:35" ht="12.75" customHeight="1" x14ac:dyDescent="0.2">
      <c r="B13" s="42" t="s">
        <v>993</v>
      </c>
      <c r="C13" s="21">
        <v>2.4475259999999999</v>
      </c>
      <c r="D13" s="21">
        <v>10.229894</v>
      </c>
      <c r="E13" s="21">
        <v>8.5486900000000006</v>
      </c>
      <c r="F13" s="21">
        <v>13.069633000000001</v>
      </c>
      <c r="G13" s="21">
        <v>11.452180999999998</v>
      </c>
      <c r="H13" s="21">
        <v>34.996785000000003</v>
      </c>
      <c r="I13" s="21">
        <v>27.762015000000002</v>
      </c>
      <c r="J13" s="21">
        <v>41.320709999999998</v>
      </c>
      <c r="K13" s="21">
        <v>33.753697999999993</v>
      </c>
      <c r="L13" s="21">
        <v>41.162185999999998</v>
      </c>
      <c r="M13" s="21">
        <v>40.604610000000001</v>
      </c>
      <c r="N13" s="21">
        <v>103.91357600000001</v>
      </c>
      <c r="O13" s="21">
        <v>103.065071</v>
      </c>
      <c r="P13" s="21">
        <v>93.686355000000006</v>
      </c>
      <c r="Q13" s="21">
        <v>50.406354</v>
      </c>
      <c r="R13" s="21">
        <v>65.540473000000006</v>
      </c>
      <c r="S13" s="21">
        <v>55.784815999999999</v>
      </c>
      <c r="T13" s="21">
        <v>41.118912000000002</v>
      </c>
      <c r="U13" s="22">
        <v>53.032966999999999</v>
      </c>
      <c r="V13" s="22">
        <v>66.740990999999994</v>
      </c>
      <c r="W13" s="22">
        <v>106.39948800000001</v>
      </c>
      <c r="X13" s="22">
        <v>91.714665999999994</v>
      </c>
      <c r="Y13" s="22">
        <v>102.85589499999999</v>
      </c>
      <c r="Z13" s="22">
        <v>153.61551000000011</v>
      </c>
      <c r="AA13" s="22">
        <v>178.21943300000009</v>
      </c>
      <c r="AB13" s="22">
        <v>161.354645</v>
      </c>
      <c r="AC13" s="22">
        <f t="shared" si="0"/>
        <v>1692.7970799999998</v>
      </c>
      <c r="AD13" s="88"/>
      <c r="AE13" s="88"/>
      <c r="AF13" s="88"/>
      <c r="AG13" s="88"/>
      <c r="AH13" s="88"/>
      <c r="AI13" s="88"/>
    </row>
    <row r="14" spans="1:35" ht="12.75" customHeight="1" x14ac:dyDescent="0.2">
      <c r="B14" s="42" t="s">
        <v>994</v>
      </c>
      <c r="C14" s="21">
        <v>2.4969009999999998</v>
      </c>
      <c r="D14" s="21">
        <v>0.90597799999999995</v>
      </c>
      <c r="E14" s="21">
        <v>0.78714099999999987</v>
      </c>
      <c r="F14" s="21">
        <v>0.897868</v>
      </c>
      <c r="G14" s="21">
        <v>2.9367380000000001</v>
      </c>
      <c r="H14" s="21">
        <v>2.0043989999999998</v>
      </c>
      <c r="I14" s="21">
        <v>1.3570489999999999</v>
      </c>
      <c r="J14" s="21">
        <v>1.145527</v>
      </c>
      <c r="K14" s="21">
        <v>6.1309040000000001</v>
      </c>
      <c r="L14" s="21">
        <v>12.730829</v>
      </c>
      <c r="M14" s="21">
        <v>9.9157469999999996</v>
      </c>
      <c r="N14" s="21">
        <v>47.952607</v>
      </c>
      <c r="O14" s="21">
        <v>35.415978000000003</v>
      </c>
      <c r="P14" s="21">
        <v>11.442976</v>
      </c>
      <c r="Q14" s="21">
        <v>7.8414599999999997</v>
      </c>
      <c r="R14" s="21">
        <v>15.585177</v>
      </c>
      <c r="S14" s="21">
        <v>16.347421000000001</v>
      </c>
      <c r="T14" s="21">
        <v>180.23587599999999</v>
      </c>
      <c r="U14" s="22">
        <v>73.299113000000006</v>
      </c>
      <c r="V14" s="22">
        <v>22.225163999999999</v>
      </c>
      <c r="W14" s="22">
        <v>23.820516000000001</v>
      </c>
      <c r="X14" s="22">
        <v>22.726257</v>
      </c>
      <c r="Y14" s="22">
        <v>25.526630000000022</v>
      </c>
      <c r="Z14" s="22">
        <v>26.178683999999993</v>
      </c>
      <c r="AA14" s="22">
        <v>25.407032000000001</v>
      </c>
      <c r="AB14" s="22">
        <v>19.176303999999998</v>
      </c>
      <c r="AC14" s="22">
        <f t="shared" si="0"/>
        <v>594.49027599999988</v>
      </c>
      <c r="AD14" s="88"/>
      <c r="AE14" s="88"/>
      <c r="AF14" s="88"/>
      <c r="AG14" s="88"/>
      <c r="AH14" s="88"/>
      <c r="AI14" s="88"/>
    </row>
    <row r="15" spans="1:35" ht="12.75" customHeight="1" x14ac:dyDescent="0.2">
      <c r="B15" s="42" t="s">
        <v>995</v>
      </c>
      <c r="C15" s="21">
        <v>1.8873000000000001E-2</v>
      </c>
      <c r="D15" s="21">
        <v>7.0065000000000002E-2</v>
      </c>
      <c r="E15" s="21">
        <v>0.18765799999999999</v>
      </c>
      <c r="F15" s="21">
        <v>2.1436709999999999</v>
      </c>
      <c r="G15" s="21">
        <v>0.57580100000000001</v>
      </c>
      <c r="H15" s="21">
        <v>2.3277019999999999</v>
      </c>
      <c r="I15" s="21">
        <v>1.2381759999999999</v>
      </c>
      <c r="J15" s="21">
        <v>1.3351679999999999</v>
      </c>
      <c r="K15" s="21">
        <v>2.6478479999999993</v>
      </c>
      <c r="L15" s="21">
        <v>5.9312009999999997</v>
      </c>
      <c r="M15" s="21">
        <v>5.6998629999999997</v>
      </c>
      <c r="N15" s="21">
        <v>6.4196749999999998</v>
      </c>
      <c r="O15" s="21">
        <v>7.4358409999999999</v>
      </c>
      <c r="P15" s="21">
        <v>6.8247580000000001</v>
      </c>
      <c r="Q15" s="21">
        <v>8.1649539999999998</v>
      </c>
      <c r="R15" s="21">
        <v>9.7372510000000005</v>
      </c>
      <c r="S15" s="21">
        <v>8.4167190000000005</v>
      </c>
      <c r="T15" s="21">
        <v>9.4504169999999998</v>
      </c>
      <c r="U15" s="22">
        <v>10.550326</v>
      </c>
      <c r="V15" s="22">
        <v>12.132690999999999</v>
      </c>
      <c r="W15" s="22">
        <v>12.935539</v>
      </c>
      <c r="X15" s="22">
        <v>12.042985</v>
      </c>
      <c r="Y15" s="22">
        <v>17.155808999999994</v>
      </c>
      <c r="Z15" s="22">
        <v>16.237113000000001</v>
      </c>
      <c r="AA15" s="22">
        <v>22.734419999999997</v>
      </c>
      <c r="AB15" s="22">
        <v>21.579564999999988</v>
      </c>
      <c r="AC15" s="22">
        <f t="shared" si="0"/>
        <v>203.99408899999997</v>
      </c>
      <c r="AD15" s="88"/>
      <c r="AE15" s="88"/>
      <c r="AF15" s="88"/>
      <c r="AG15" s="88"/>
      <c r="AH15" s="88"/>
      <c r="AI15" s="88"/>
    </row>
    <row r="16" spans="1:35" ht="12.75" customHeight="1" x14ac:dyDescent="0.2">
      <c r="B16" s="42" t="s">
        <v>1002</v>
      </c>
      <c r="C16" s="21">
        <v>225.60719499999999</v>
      </c>
      <c r="D16" s="21">
        <v>129.33290200000008</v>
      </c>
      <c r="E16" s="21">
        <v>351.91668699999997</v>
      </c>
      <c r="F16" s="21">
        <v>423.40864899999991</v>
      </c>
      <c r="G16" s="21">
        <v>442.27652300000005</v>
      </c>
      <c r="H16" s="21">
        <v>544.40137700000002</v>
      </c>
      <c r="I16" s="21">
        <v>439.123313</v>
      </c>
      <c r="J16" s="21">
        <v>452.07888300000002</v>
      </c>
      <c r="K16" s="21">
        <v>440.77957299999997</v>
      </c>
      <c r="L16" s="21">
        <v>658.91421100000002</v>
      </c>
      <c r="M16" s="21">
        <v>1008.653652</v>
      </c>
      <c r="N16" s="21">
        <v>1093.9431689999999</v>
      </c>
      <c r="O16" s="21">
        <v>2056.5429060000001</v>
      </c>
      <c r="P16" s="21">
        <v>1560.630367</v>
      </c>
      <c r="Q16" s="21">
        <v>1093.8899919999999</v>
      </c>
      <c r="R16" s="21">
        <v>2174.4439980000002</v>
      </c>
      <c r="S16" s="21">
        <v>2584.49109</v>
      </c>
      <c r="T16" s="21">
        <v>2450.740444</v>
      </c>
      <c r="U16" s="22">
        <v>1581.476815</v>
      </c>
      <c r="V16" s="22">
        <v>1472.8623170000001</v>
      </c>
      <c r="W16" s="22">
        <v>1466.923264</v>
      </c>
      <c r="X16" s="22">
        <v>1008.481615</v>
      </c>
      <c r="Y16" s="22">
        <v>946.58859099999995</v>
      </c>
      <c r="Z16" s="22">
        <v>935.82773500000008</v>
      </c>
      <c r="AA16" s="22">
        <v>903.15494100000024</v>
      </c>
      <c r="AB16" s="22">
        <v>516.61900599999979</v>
      </c>
      <c r="AC16" s="22">
        <f t="shared" si="0"/>
        <v>26963.109215000004</v>
      </c>
      <c r="AD16" s="88"/>
      <c r="AE16" s="88"/>
      <c r="AF16" s="88"/>
      <c r="AG16" s="88"/>
      <c r="AH16" s="88"/>
      <c r="AI16" s="88"/>
    </row>
    <row r="17" spans="1:35" ht="12.75" customHeight="1" x14ac:dyDescent="0.2">
      <c r="B17" s="42" t="s">
        <v>1000</v>
      </c>
      <c r="C17" s="21">
        <f>SUM(C11:C16)</f>
        <v>231.080769</v>
      </c>
      <c r="D17" s="21">
        <f t="shared" ref="D17:G17" si="1">SUM(D11:D16)</f>
        <v>141.16803600000009</v>
      </c>
      <c r="E17" s="21">
        <f t="shared" si="1"/>
        <v>363.70086199999997</v>
      </c>
      <c r="F17" s="21">
        <f t="shared" si="1"/>
        <v>441.75875999999994</v>
      </c>
      <c r="G17" s="21">
        <f t="shared" si="1"/>
        <v>460.79834300000005</v>
      </c>
      <c r="H17" s="21">
        <f t="shared" ref="H17:AA17" si="2">SUM(H11:H16)</f>
        <v>587.16492000000005</v>
      </c>
      <c r="I17" s="21">
        <f t="shared" si="2"/>
        <v>476.04673100000002</v>
      </c>
      <c r="J17" s="21">
        <f t="shared" si="2"/>
        <v>507.54019800000003</v>
      </c>
      <c r="K17" s="21">
        <f>SUM(K11:K16)</f>
        <v>503.94415199999997</v>
      </c>
      <c r="L17" s="21">
        <f t="shared" si="2"/>
        <v>747.31114500000001</v>
      </c>
      <c r="M17" s="21">
        <f t="shared" si="2"/>
        <v>1090.2151039999999</v>
      </c>
      <c r="N17" s="21">
        <f t="shared" si="2"/>
        <v>1287.159101</v>
      </c>
      <c r="O17" s="21">
        <f t="shared" si="2"/>
        <v>2243.5030019999999</v>
      </c>
      <c r="P17" s="21">
        <f t="shared" si="2"/>
        <v>1709.079131</v>
      </c>
      <c r="Q17" s="21">
        <f t="shared" si="2"/>
        <v>1189.1955329999998</v>
      </c>
      <c r="R17" s="21">
        <f t="shared" si="2"/>
        <v>2314.643587</v>
      </c>
      <c r="S17" s="21">
        <f t="shared" si="2"/>
        <v>2712.1108159999999</v>
      </c>
      <c r="T17" s="21">
        <f t="shared" si="2"/>
        <v>2733.809941</v>
      </c>
      <c r="U17" s="21">
        <f t="shared" si="2"/>
        <v>1769.279278</v>
      </c>
      <c r="V17" s="21">
        <f t="shared" si="2"/>
        <v>1639.7805270000001</v>
      </c>
      <c r="W17" s="21">
        <f t="shared" si="2"/>
        <v>1697.8083280000001</v>
      </c>
      <c r="X17" s="21">
        <f t="shared" si="2"/>
        <v>1249.6136490000001</v>
      </c>
      <c r="Y17" s="21">
        <f t="shared" si="2"/>
        <v>1205.4031789999999</v>
      </c>
      <c r="Z17" s="21">
        <f t="shared" si="2"/>
        <v>1246.8943910000003</v>
      </c>
      <c r="AA17" s="21">
        <f t="shared" si="2"/>
        <v>1237.5840710000002</v>
      </c>
      <c r="AB17" s="21">
        <f>SUM(AB11:AB16)</f>
        <v>835.10990199999969</v>
      </c>
      <c r="AC17" s="22">
        <f t="shared" si="0"/>
        <v>30621.703455999999</v>
      </c>
      <c r="AD17" s="88"/>
      <c r="AE17" s="88"/>
      <c r="AF17" s="88"/>
      <c r="AG17" s="88"/>
      <c r="AH17" s="88"/>
      <c r="AI17" s="88"/>
    </row>
    <row r="18" spans="1:35" ht="12.75" customHeight="1" x14ac:dyDescent="0.2">
      <c r="B18" s="42" t="s">
        <v>1001</v>
      </c>
      <c r="C18" s="21">
        <v>502.25411600000001</v>
      </c>
      <c r="D18" s="21">
        <v>445.43000400000005</v>
      </c>
      <c r="E18" s="21">
        <v>780.46343600000012</v>
      </c>
      <c r="F18" s="21">
        <v>927.19209299999977</v>
      </c>
      <c r="G18" s="21">
        <v>945.13098999999954</v>
      </c>
      <c r="H18" s="21">
        <v>1258.7276830000001</v>
      </c>
      <c r="I18" s="21">
        <v>1262.4235189999999</v>
      </c>
      <c r="J18" s="21">
        <v>1642.5159269999999</v>
      </c>
      <c r="K18" s="21">
        <v>1537.1378619999994</v>
      </c>
      <c r="L18" s="21">
        <v>2226.0521199999998</v>
      </c>
      <c r="M18" s="21">
        <v>2380.4787710000001</v>
      </c>
      <c r="N18" s="21">
        <v>3602.5993709999998</v>
      </c>
      <c r="O18" s="21">
        <v>5016.0816050000003</v>
      </c>
      <c r="P18" s="21">
        <v>4499.6997220000003</v>
      </c>
      <c r="Q18" s="21">
        <v>3287.8518049999998</v>
      </c>
      <c r="R18" s="21">
        <v>5734.4655059999996</v>
      </c>
      <c r="S18" s="21">
        <v>8186.9314800000002</v>
      </c>
      <c r="T18" s="21">
        <v>9162.0546369999993</v>
      </c>
      <c r="U18" s="21">
        <v>8706.1207639999993</v>
      </c>
      <c r="V18" s="21">
        <v>9234.9065360000004</v>
      </c>
      <c r="W18" s="21">
        <v>9226.8195469999991</v>
      </c>
      <c r="X18" s="21">
        <v>7109.8174019999997</v>
      </c>
      <c r="Y18" s="21">
        <v>8347.1490129999947</v>
      </c>
      <c r="Z18" s="21">
        <v>8634.2966209999922</v>
      </c>
      <c r="AA18" s="21">
        <v>7890.0731890000006</v>
      </c>
      <c r="AB18" s="21">
        <v>5732.6906060000038</v>
      </c>
      <c r="AC18" s="22">
        <f t="shared" si="0"/>
        <v>118279.364325</v>
      </c>
      <c r="AD18" s="88"/>
      <c r="AE18" s="88"/>
      <c r="AF18" s="88"/>
      <c r="AG18" s="88"/>
      <c r="AH18" s="88"/>
      <c r="AI18" s="88"/>
    </row>
    <row r="19" spans="1:35" ht="12.75" customHeight="1" x14ac:dyDescent="0.2">
      <c r="A19" s="88">
        <v>2</v>
      </c>
      <c r="B19" s="42" t="s">
        <v>998</v>
      </c>
      <c r="C19" s="21">
        <v>6591.2526740000003</v>
      </c>
      <c r="D19" s="21">
        <v>7952.0618139999979</v>
      </c>
      <c r="E19" s="21">
        <v>7625.9655820000035</v>
      </c>
      <c r="F19" s="21">
        <v>7365.0863999999992</v>
      </c>
      <c r="G19" s="21">
        <v>8718.5670720000035</v>
      </c>
      <c r="H19" s="21">
        <v>10389.257240999999</v>
      </c>
      <c r="I19" s="21">
        <v>10720.99559</v>
      </c>
      <c r="J19" s="21">
        <v>10466.011125999999</v>
      </c>
      <c r="K19" s="21">
        <v>11455.563647000001</v>
      </c>
      <c r="L19" s="21">
        <v>12768.444493000001</v>
      </c>
      <c r="M19" s="21">
        <v>13309.359845999999</v>
      </c>
      <c r="N19" s="21">
        <v>14343.275882</v>
      </c>
      <c r="O19" s="21">
        <v>15080.512395</v>
      </c>
      <c r="P19" s="21">
        <v>17329.850944000002</v>
      </c>
      <c r="Q19" s="21">
        <v>17105.556453000001</v>
      </c>
      <c r="R19" s="21">
        <v>17300.093000000001</v>
      </c>
      <c r="S19" s="21">
        <v>21593.677940000001</v>
      </c>
      <c r="T19" s="21">
        <v>21588.923287000001</v>
      </c>
      <c r="U19" s="22">
        <v>21452.619266000002</v>
      </c>
      <c r="V19" s="22">
        <v>19063.474642000001</v>
      </c>
      <c r="W19" s="22">
        <v>17074.098349999986</v>
      </c>
      <c r="X19" s="22">
        <v>15893.813121999994</v>
      </c>
      <c r="Y19" s="22">
        <v>15710.938777999994</v>
      </c>
      <c r="Z19" s="22">
        <v>16059.85405</v>
      </c>
      <c r="AA19" s="22">
        <v>15201.47807499999</v>
      </c>
      <c r="AB19" s="22">
        <v>13347.316397999994</v>
      </c>
      <c r="AC19" s="22">
        <f t="shared" si="0"/>
        <v>365508.04806700005</v>
      </c>
      <c r="AD19" s="88"/>
      <c r="AE19" s="88"/>
      <c r="AF19" s="88"/>
      <c r="AG19" s="88"/>
      <c r="AH19" s="88"/>
      <c r="AI19" s="88"/>
    </row>
    <row r="20" spans="1:35" ht="12.75" customHeight="1" x14ac:dyDescent="0.2">
      <c r="A20" s="88">
        <v>3</v>
      </c>
      <c r="B20" s="42" t="s">
        <v>29</v>
      </c>
      <c r="C20" s="21">
        <v>5660.2690759999996</v>
      </c>
      <c r="D20" s="21">
        <v>6320.8489489999974</v>
      </c>
      <c r="E20" s="21">
        <v>11298.538094999991</v>
      </c>
      <c r="F20" s="21">
        <v>9080.1151539999992</v>
      </c>
      <c r="G20" s="21">
        <v>7009.4349550000034</v>
      </c>
      <c r="H20" s="21">
        <v>5944.4264579999999</v>
      </c>
      <c r="I20" s="21">
        <v>5267.29223</v>
      </c>
      <c r="J20" s="21">
        <v>6596.0233959999996</v>
      </c>
      <c r="K20" s="21">
        <v>7419.7589119999975</v>
      </c>
      <c r="L20" s="21">
        <v>8873.2632780000004</v>
      </c>
      <c r="M20" s="21">
        <v>6048.1869580000002</v>
      </c>
      <c r="N20" s="21">
        <v>8200.1561000000002</v>
      </c>
      <c r="O20" s="21">
        <v>8513.3478709999999</v>
      </c>
      <c r="P20" s="21">
        <v>7460.1129609999998</v>
      </c>
      <c r="Q20" s="21">
        <v>6825.9307760000002</v>
      </c>
      <c r="R20" s="21">
        <v>7192.4922999999999</v>
      </c>
      <c r="S20" s="21">
        <v>7026.6966110000003</v>
      </c>
      <c r="T20" s="21">
        <v>8036.9717099999998</v>
      </c>
      <c r="U20" s="22">
        <v>10193.883341999999</v>
      </c>
      <c r="V20" s="22">
        <v>8406.3215870000004</v>
      </c>
      <c r="W20" s="22">
        <v>6958.4711409999991</v>
      </c>
      <c r="X20" s="22">
        <v>8742.0703619999967</v>
      </c>
      <c r="Y20" s="22">
        <v>7517.044045000006</v>
      </c>
      <c r="Z20" s="22">
        <v>6703.3103659999997</v>
      </c>
      <c r="AA20" s="22">
        <v>4122.7390239999995</v>
      </c>
      <c r="AB20" s="22">
        <v>2210.9647650000015</v>
      </c>
      <c r="AC20" s="22">
        <f t="shared" si="0"/>
        <v>187628.67042200002</v>
      </c>
      <c r="AD20" s="88"/>
      <c r="AE20" s="88"/>
      <c r="AF20" s="88"/>
      <c r="AG20" s="88"/>
      <c r="AH20" s="88"/>
      <c r="AI20" s="88"/>
    </row>
    <row r="21" spans="1:35" ht="12.75" customHeight="1" x14ac:dyDescent="0.2">
      <c r="A21" s="88">
        <v>4</v>
      </c>
      <c r="B21" s="42" t="s">
        <v>46</v>
      </c>
      <c r="C21" s="21">
        <v>261.17825299999998</v>
      </c>
      <c r="D21" s="21">
        <v>269.26992300000012</v>
      </c>
      <c r="E21" s="21">
        <v>362.04342600000018</v>
      </c>
      <c r="F21" s="21">
        <v>429.21848999999986</v>
      </c>
      <c r="G21" s="21">
        <v>422.28687699999995</v>
      </c>
      <c r="H21" s="21">
        <v>587.64289199999996</v>
      </c>
      <c r="I21" s="21">
        <v>619.34311200000002</v>
      </c>
      <c r="J21" s="21">
        <v>765.59442200000001</v>
      </c>
      <c r="K21" s="21">
        <v>1246.5894599999995</v>
      </c>
      <c r="L21" s="21">
        <v>1705.721828</v>
      </c>
      <c r="M21" s="21">
        <v>2451.531931</v>
      </c>
      <c r="N21" s="21">
        <v>3043.6730419999999</v>
      </c>
      <c r="O21" s="21">
        <v>8169.3571730000003</v>
      </c>
      <c r="P21" s="21">
        <v>5361.300972</v>
      </c>
      <c r="Q21" s="21">
        <v>2455.957793</v>
      </c>
      <c r="R21" s="21">
        <v>5001.1984000000002</v>
      </c>
      <c r="S21" s="21">
        <v>4323.691135</v>
      </c>
      <c r="T21" s="21">
        <v>4489.3658210000003</v>
      </c>
      <c r="U21" s="22">
        <v>6828.603889</v>
      </c>
      <c r="V21" s="22">
        <v>6877.0373929999996</v>
      </c>
      <c r="W21" s="22">
        <v>4961.7034639999965</v>
      </c>
      <c r="X21" s="22">
        <v>4047.3981769999978</v>
      </c>
      <c r="Y21" s="22">
        <v>4324.2295650000005</v>
      </c>
      <c r="Z21" s="22">
        <v>4123.0216609999989</v>
      </c>
      <c r="AA21" s="22">
        <v>3581.4864920000018</v>
      </c>
      <c r="AB21" s="22">
        <v>3026.1271140000013</v>
      </c>
      <c r="AC21" s="22">
        <f t="shared" si="0"/>
        <v>79734.572704999999</v>
      </c>
      <c r="AD21" s="88"/>
      <c r="AE21" s="88"/>
      <c r="AF21" s="88"/>
      <c r="AG21" s="88"/>
      <c r="AH21" s="88"/>
      <c r="AI21" s="88"/>
    </row>
    <row r="22" spans="1:35" ht="12.75" customHeight="1" x14ac:dyDescent="0.2">
      <c r="A22" s="88">
        <v>5</v>
      </c>
      <c r="B22" s="42" t="s">
        <v>50</v>
      </c>
      <c r="C22" s="21">
        <v>636.47080800000003</v>
      </c>
      <c r="D22" s="21">
        <v>634.88977499999942</v>
      </c>
      <c r="E22" s="21">
        <v>697.01354500000059</v>
      </c>
      <c r="F22" s="21">
        <v>689.33926199999974</v>
      </c>
      <c r="G22" s="21">
        <v>710.4635320000001</v>
      </c>
      <c r="H22" s="21">
        <v>624.21011099999998</v>
      </c>
      <c r="I22" s="21">
        <v>599.51622099999997</v>
      </c>
      <c r="J22" s="21">
        <v>794.92114800000002</v>
      </c>
      <c r="K22" s="21">
        <v>1144.7032360000001</v>
      </c>
      <c r="L22" s="21">
        <v>1362.414123</v>
      </c>
      <c r="M22" s="21">
        <v>2604.571218</v>
      </c>
      <c r="N22" s="21">
        <v>3082.075366</v>
      </c>
      <c r="O22" s="21">
        <v>4147.965209</v>
      </c>
      <c r="P22" s="21">
        <v>6049.2194659999996</v>
      </c>
      <c r="Q22" s="21">
        <v>6009.612126</v>
      </c>
      <c r="R22" s="21">
        <v>5298.1022999999996</v>
      </c>
      <c r="S22" s="21">
        <v>10008.532391999999</v>
      </c>
      <c r="T22" s="21">
        <v>7610.0467120000003</v>
      </c>
      <c r="U22" s="22">
        <v>7875.1308250000002</v>
      </c>
      <c r="V22" s="22">
        <v>8476.8753730000008</v>
      </c>
      <c r="W22" s="22">
        <v>7321.7092400000047</v>
      </c>
      <c r="X22" s="22">
        <v>6275.0187700000015</v>
      </c>
      <c r="Y22" s="22">
        <v>6048.0198099999989</v>
      </c>
      <c r="Z22" s="22">
        <v>6226.4204140000029</v>
      </c>
      <c r="AA22" s="22">
        <v>5672.709401000001</v>
      </c>
      <c r="AB22" s="22">
        <v>5258.0169569999998</v>
      </c>
      <c r="AC22" s="22">
        <f t="shared" si="0"/>
        <v>105857.96734000002</v>
      </c>
      <c r="AD22" s="88"/>
      <c r="AE22" s="88"/>
      <c r="AF22" s="88"/>
      <c r="AG22" s="88"/>
      <c r="AH22" s="88"/>
      <c r="AI22" s="88"/>
    </row>
    <row r="23" spans="1:35" ht="12.75" customHeight="1" x14ac:dyDescent="0.2">
      <c r="B23" s="42" t="s">
        <v>19</v>
      </c>
      <c r="C23" s="21">
        <f>SUM(C9,C18:C22)</f>
        <v>15834.723010000002</v>
      </c>
      <c r="D23" s="21">
        <f t="shared" ref="D23:G23" si="3">SUM(D9,D18:D22)</f>
        <v>18100.006103999996</v>
      </c>
      <c r="E23" s="21">
        <f t="shared" si="3"/>
        <v>23554.123711999997</v>
      </c>
      <c r="F23" s="21">
        <f t="shared" si="3"/>
        <v>21455.388467999997</v>
      </c>
      <c r="G23" s="21">
        <f t="shared" si="3"/>
        <v>20848.788452000004</v>
      </c>
      <c r="H23" s="21">
        <f t="shared" ref="H23:AB23" si="4">SUM(H9,H18:H22)</f>
        <v>22001.365064000001</v>
      </c>
      <c r="I23" s="21">
        <f t="shared" si="4"/>
        <v>21715.947861000001</v>
      </c>
      <c r="J23" s="21">
        <f t="shared" si="4"/>
        <v>23934.833639999997</v>
      </c>
      <c r="K23" s="21">
        <f t="shared" ref="K23:L23" si="5">SUM(K9,K18:K22)</f>
        <v>27477.209331999995</v>
      </c>
      <c r="L23" s="21">
        <f t="shared" si="5"/>
        <v>32468.043489</v>
      </c>
      <c r="M23" s="21">
        <f t="shared" si="4"/>
        <v>37894.511966999991</v>
      </c>
      <c r="N23" s="21">
        <f t="shared" si="4"/>
        <v>45257.328850999998</v>
      </c>
      <c r="O23" s="21">
        <f t="shared" si="4"/>
        <v>56684.056630999999</v>
      </c>
      <c r="P23" s="21">
        <f t="shared" si="4"/>
        <v>57906.413069000002</v>
      </c>
      <c r="Q23" s="21">
        <f t="shared" si="4"/>
        <v>54504.020748000003</v>
      </c>
      <c r="R23" s="21">
        <f t="shared" si="4"/>
        <v>60449.447106</v>
      </c>
      <c r="S23" s="21">
        <f t="shared" si="4"/>
        <v>77831.766653999992</v>
      </c>
      <c r="T23" s="21">
        <f t="shared" si="4"/>
        <v>77529.950496999998</v>
      </c>
      <c r="U23" s="21">
        <f t="shared" si="4"/>
        <v>83674.540233000007</v>
      </c>
      <c r="V23" s="21">
        <f t="shared" si="4"/>
        <v>83040.613712000006</v>
      </c>
      <c r="W23" s="21">
        <f t="shared" si="4"/>
        <v>80100.184623999972</v>
      </c>
      <c r="X23" s="21">
        <f t="shared" si="4"/>
        <v>74526.032323999985</v>
      </c>
      <c r="Y23" s="21">
        <f t="shared" si="4"/>
        <v>73909.879636999991</v>
      </c>
      <c r="Z23" s="21">
        <f t="shared" si="4"/>
        <v>76028.285663000002</v>
      </c>
      <c r="AA23" s="21">
        <f t="shared" si="4"/>
        <v>68671.512057</v>
      </c>
      <c r="AB23" s="21">
        <f t="shared" si="4"/>
        <v>56832.348158000001</v>
      </c>
      <c r="AC23" s="22">
        <f t="shared" si="0"/>
        <v>1292231.3210630002</v>
      </c>
      <c r="AD23" s="88"/>
      <c r="AE23" s="88"/>
      <c r="AF23" s="88"/>
      <c r="AG23" s="88"/>
      <c r="AH23" s="88"/>
      <c r="AI23" s="88"/>
    </row>
    <row r="24" spans="1:35" ht="12.75" customHeight="1" x14ac:dyDescent="0.2">
      <c r="B24" s="42" t="s">
        <v>20</v>
      </c>
      <c r="C24" s="21">
        <f>C25-C23</f>
        <v>4250.159252999998</v>
      </c>
      <c r="D24" s="21">
        <f t="shared" ref="D24:G24" si="6">D25-D23</f>
        <v>4630.8472570000085</v>
      </c>
      <c r="E24" s="21">
        <f t="shared" si="6"/>
        <v>5675.8186750000168</v>
      </c>
      <c r="F24" s="21">
        <f t="shared" si="6"/>
        <v>6326.3315369999909</v>
      </c>
      <c r="G24" s="21">
        <f t="shared" si="6"/>
        <v>7223.3994119999916</v>
      </c>
      <c r="H24" s="21">
        <f t="shared" ref="H24:AB24" si="7">H25-H23</f>
        <v>8431.1746079999975</v>
      </c>
      <c r="I24" s="21">
        <f t="shared" si="7"/>
        <v>9056.8528320000005</v>
      </c>
      <c r="J24" s="21">
        <f t="shared" si="7"/>
        <v>12367.459195000003</v>
      </c>
      <c r="K24" s="21">
        <f t="shared" ref="K24:L24" si="8">K25-K23</f>
        <v>16180.536474000062</v>
      </c>
      <c r="L24" s="21">
        <f t="shared" si="8"/>
        <v>19298.749578999999</v>
      </c>
      <c r="M24" s="21">
        <f t="shared" si="7"/>
        <v>24579.018022000011</v>
      </c>
      <c r="N24" s="21">
        <f t="shared" si="7"/>
        <v>37554.194883999997</v>
      </c>
      <c r="O24" s="21">
        <f t="shared" si="7"/>
        <v>47038.693467999998</v>
      </c>
      <c r="P24" s="21">
        <f t="shared" si="7"/>
        <v>57950.690843000004</v>
      </c>
      <c r="Q24" s="21">
        <f t="shared" si="7"/>
        <v>48739.508111000054</v>
      </c>
      <c r="R24" s="21">
        <f t="shared" si="7"/>
        <v>55202.289374000007</v>
      </c>
      <c r="S24" s="21">
        <f t="shared" si="7"/>
        <v>69713.906048999997</v>
      </c>
      <c r="T24" s="21">
        <f t="shared" si="7"/>
        <v>72538.419827999998</v>
      </c>
      <c r="U24" s="21">
        <f t="shared" si="7"/>
        <v>83383.893792999996</v>
      </c>
      <c r="V24" s="21">
        <f t="shared" si="7"/>
        <v>92302.369365000064</v>
      </c>
      <c r="W24" s="21">
        <f t="shared" si="7"/>
        <v>90279.403615000003</v>
      </c>
      <c r="X24" s="21">
        <f t="shared" si="7"/>
        <v>82694.246012000149</v>
      </c>
      <c r="Y24" s="21">
        <f t="shared" si="7"/>
        <v>79738.52843099997</v>
      </c>
      <c r="Z24" s="21">
        <f t="shared" si="7"/>
        <v>77334.796377000093</v>
      </c>
      <c r="AA24" s="21">
        <f t="shared" si="7"/>
        <v>78209.037754000034</v>
      </c>
      <c r="AB24" s="21">
        <f t="shared" si="7"/>
        <v>76183.755966999975</v>
      </c>
      <c r="AC24" s="22">
        <f t="shared" si="0"/>
        <v>1166884.0807150004</v>
      </c>
      <c r="AD24" s="88"/>
      <c r="AE24" s="88"/>
      <c r="AF24" s="88"/>
      <c r="AG24" s="88"/>
      <c r="AH24" s="88"/>
      <c r="AI24" s="88"/>
    </row>
    <row r="25" spans="1:35" ht="12.75" customHeight="1" x14ac:dyDescent="0.2">
      <c r="B25" s="42" t="s">
        <v>11</v>
      </c>
      <c r="C25" s="21">
        <v>20084.882263</v>
      </c>
      <c r="D25" s="21">
        <v>22730.853361000005</v>
      </c>
      <c r="E25" s="21">
        <v>29229.942387000014</v>
      </c>
      <c r="F25" s="21">
        <v>27781.720004999988</v>
      </c>
      <c r="G25" s="21">
        <v>28072.187863999996</v>
      </c>
      <c r="H25" s="21">
        <v>30432.539671999999</v>
      </c>
      <c r="I25" s="21">
        <v>30772.800693000001</v>
      </c>
      <c r="J25" s="21">
        <v>36302.292835</v>
      </c>
      <c r="K25" s="21">
        <v>43657.745806000057</v>
      </c>
      <c r="L25" s="21">
        <v>51766.793067999999</v>
      </c>
      <c r="M25" s="21">
        <v>62473.529989000002</v>
      </c>
      <c r="N25" s="21">
        <v>82811.523734999995</v>
      </c>
      <c r="O25" s="21">
        <v>103722.750099</v>
      </c>
      <c r="P25" s="22">
        <v>115857.10391200001</v>
      </c>
      <c r="Q25" s="22">
        <v>103243.52885900006</v>
      </c>
      <c r="R25" s="22">
        <v>115651.73648000001</v>
      </c>
      <c r="S25" s="22">
        <v>147545.67270299999</v>
      </c>
      <c r="T25" s="22">
        <v>150068.370325</v>
      </c>
      <c r="U25" s="22">
        <v>167058.434026</v>
      </c>
      <c r="V25" s="22">
        <v>175342.98307700007</v>
      </c>
      <c r="W25" s="22">
        <v>170379.58823899998</v>
      </c>
      <c r="X25" s="22">
        <v>157220.27833600013</v>
      </c>
      <c r="Y25" s="22">
        <v>153648.40806799996</v>
      </c>
      <c r="Z25" s="22">
        <v>153363.0820400001</v>
      </c>
      <c r="AA25" s="22">
        <v>146880.54981100003</v>
      </c>
      <c r="AB25" s="22">
        <v>133016.10412499998</v>
      </c>
      <c r="AC25" s="22">
        <f t="shared" si="0"/>
        <v>2459115.4017780004</v>
      </c>
      <c r="AD25" s="88"/>
      <c r="AE25" s="88"/>
      <c r="AF25" s="88"/>
      <c r="AG25" s="88"/>
      <c r="AH25" s="88"/>
      <c r="AI25" s="88"/>
    </row>
    <row r="26" spans="1:35" ht="12.75" customHeight="1" x14ac:dyDescent="0.2">
      <c r="B26" s="42"/>
      <c r="C26" s="272"/>
      <c r="D26" s="272"/>
      <c r="E26" s="272"/>
      <c r="F26" s="272"/>
      <c r="G26" s="272"/>
      <c r="H26" s="272"/>
      <c r="I26" s="272"/>
      <c r="J26" s="272"/>
      <c r="K26" s="272"/>
      <c r="L26" s="272"/>
      <c r="M26" s="272"/>
      <c r="N26" s="272"/>
      <c r="O26" s="272"/>
      <c r="P26" s="272"/>
      <c r="Q26" s="272"/>
      <c r="R26" s="272"/>
      <c r="S26" s="272"/>
      <c r="T26" s="272"/>
      <c r="U26" s="272"/>
      <c r="V26" s="272"/>
      <c r="W26" s="272"/>
      <c r="X26" s="272"/>
      <c r="Y26" s="272"/>
      <c r="Z26" s="272"/>
      <c r="AA26" s="272"/>
      <c r="AB26" s="272"/>
      <c r="AC26" s="272"/>
      <c r="AD26" s="88"/>
      <c r="AE26" s="88"/>
      <c r="AF26" s="88"/>
      <c r="AG26" s="88"/>
      <c r="AH26" s="88"/>
      <c r="AI26" s="88"/>
    </row>
    <row r="27" spans="1:35" ht="12.75" customHeight="1" x14ac:dyDescent="0.2">
      <c r="B27" s="45"/>
      <c r="C27" s="269" t="s">
        <v>15</v>
      </c>
      <c r="D27" s="269"/>
      <c r="E27" s="269"/>
      <c r="F27" s="269"/>
      <c r="G27" s="269"/>
      <c r="H27" s="269"/>
      <c r="I27" s="269"/>
      <c r="J27" s="269"/>
      <c r="K27" s="269"/>
      <c r="L27" s="269"/>
      <c r="M27" s="269"/>
      <c r="N27" s="269"/>
      <c r="O27" s="269"/>
      <c r="P27" s="269"/>
      <c r="Q27" s="269"/>
      <c r="R27" s="269"/>
      <c r="S27" s="269"/>
      <c r="T27" s="269"/>
      <c r="U27" s="269"/>
      <c r="V27" s="269"/>
      <c r="W27" s="269"/>
      <c r="X27" s="269"/>
      <c r="Y27" s="269"/>
      <c r="Z27" s="269"/>
      <c r="AA27" s="269"/>
      <c r="AB27" s="269"/>
      <c r="AC27" s="269"/>
      <c r="AD27" s="88"/>
      <c r="AE27" s="88"/>
      <c r="AF27" s="88"/>
      <c r="AG27" s="88"/>
      <c r="AH27" s="88"/>
      <c r="AI27" s="88"/>
    </row>
    <row r="28" spans="1:35" ht="12.75" customHeight="1" x14ac:dyDescent="0.2">
      <c r="B28" s="42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88"/>
      <c r="AE28" s="88"/>
      <c r="AF28" s="88"/>
      <c r="AG28" s="88"/>
      <c r="AH28" s="88"/>
      <c r="AI28" s="88"/>
    </row>
    <row r="29" spans="1:35" ht="12.75" customHeight="1" x14ac:dyDescent="0.2">
      <c r="A29" s="88">
        <v>1</v>
      </c>
      <c r="B29" s="42" t="s">
        <v>39</v>
      </c>
      <c r="C29" s="53">
        <f>C9/C$25*100</f>
        <v>10.870355396715627</v>
      </c>
      <c r="D29" s="53">
        <f t="shared" ref="D29:I29" si="9">D9/D$25*100</f>
        <v>10.899307648742871</v>
      </c>
      <c r="E29" s="53">
        <f t="shared" si="9"/>
        <v>9.5453476817008518</v>
      </c>
      <c r="F29" s="53">
        <f t="shared" si="9"/>
        <v>10.670459094924572</v>
      </c>
      <c r="G29" s="53">
        <f t="shared" si="9"/>
        <v>10.839572037426564</v>
      </c>
      <c r="H29" s="53">
        <f t="shared" si="9"/>
        <v>10.505533594823667</v>
      </c>
      <c r="I29" s="53">
        <f t="shared" si="9"/>
        <v>10.549501884430249</v>
      </c>
      <c r="J29" s="53">
        <f t="shared" ref="J29:AC42" si="10">J9/J$25*100</f>
        <v>10.108914160545474</v>
      </c>
      <c r="K29" s="53">
        <f t="shared" ref="K29:L29" si="11">K9/K$25*100</f>
        <v>10.704758408203721</v>
      </c>
      <c r="L29" s="53">
        <f t="shared" si="11"/>
        <v>10.686672515589409</v>
      </c>
      <c r="M29" s="53">
        <f t="shared" si="10"/>
        <v>17.768138353882829</v>
      </c>
      <c r="N29" s="53">
        <f t="shared" si="10"/>
        <v>15.680847911402099</v>
      </c>
      <c r="O29" s="53">
        <f t="shared" si="10"/>
        <v>15.191259740954276</v>
      </c>
      <c r="P29" s="53">
        <f t="shared" si="10"/>
        <v>14.851250741662851</v>
      </c>
      <c r="Q29" s="53">
        <f t="shared" si="10"/>
        <v>18.227885081980595</v>
      </c>
      <c r="R29" s="53">
        <f t="shared" si="10"/>
        <v>17.226801954197516</v>
      </c>
      <c r="S29" s="53">
        <f t="shared" si="10"/>
        <v>18.090830186344924</v>
      </c>
      <c r="T29" s="53">
        <f t="shared" si="10"/>
        <v>17.753633408759413</v>
      </c>
      <c r="U29" s="53">
        <f t="shared" si="10"/>
        <v>17.130641930084195</v>
      </c>
      <c r="V29" s="53">
        <f t="shared" si="10"/>
        <v>17.669368706584955</v>
      </c>
      <c r="W29" s="53">
        <f t="shared" si="10"/>
        <v>20.282583870037659</v>
      </c>
      <c r="X29" s="53">
        <f t="shared" si="10"/>
        <v>20.644865175491692</v>
      </c>
      <c r="Y29" s="53">
        <f t="shared" si="10"/>
        <v>20.802362242408918</v>
      </c>
      <c r="Z29" s="53">
        <f t="shared" si="10"/>
        <v>22.353086606631141</v>
      </c>
      <c r="AA29" s="53">
        <f t="shared" si="10"/>
        <v>21.924635983074378</v>
      </c>
      <c r="AB29" s="53">
        <f t="shared" si="10"/>
        <v>20.491678430444335</v>
      </c>
      <c r="AC29" s="53">
        <f t="shared" si="10"/>
        <v>17.69834379831558</v>
      </c>
      <c r="AD29" s="88"/>
      <c r="AE29" s="88"/>
      <c r="AF29" s="88"/>
      <c r="AG29" s="88"/>
      <c r="AH29" s="88"/>
      <c r="AI29" s="88"/>
    </row>
    <row r="30" spans="1:35" ht="12.75" customHeight="1" x14ac:dyDescent="0.2">
      <c r="B30" s="42" t="s">
        <v>999</v>
      </c>
      <c r="C30" s="53">
        <f t="shared" ref="C30:I30" si="12">C10/C$25*100</f>
        <v>0.10965244262632005</v>
      </c>
      <c r="D30" s="53">
        <f t="shared" si="12"/>
        <v>0.12031759461755998</v>
      </c>
      <c r="E30" s="53">
        <f t="shared" si="12"/>
        <v>0.13915689077132903</v>
      </c>
      <c r="F30" s="53">
        <f t="shared" si="12"/>
        <v>0.15792683459520745</v>
      </c>
      <c r="G30" s="53">
        <f t="shared" si="12"/>
        <v>0.32965560948912004</v>
      </c>
      <c r="H30" s="53">
        <f t="shared" si="12"/>
        <v>0.65320373568065049</v>
      </c>
      <c r="I30" s="53">
        <f t="shared" si="12"/>
        <v>0.83403423874376958</v>
      </c>
      <c r="J30" s="53">
        <f t="shared" ref="J30:W45" si="13">J10/J$25*100</f>
        <v>1.6941912699437895</v>
      </c>
      <c r="K30" s="53">
        <f t="shared" si="13"/>
        <v>1.0412504118284656</v>
      </c>
      <c r="L30" s="53">
        <f t="shared" si="13"/>
        <v>1.1836694214283368</v>
      </c>
      <c r="M30" s="53">
        <f t="shared" si="13"/>
        <v>0.53283253572931066</v>
      </c>
      <c r="N30" s="53">
        <f t="shared" si="13"/>
        <v>1.1089131108595709</v>
      </c>
      <c r="O30" s="53">
        <f t="shared" si="13"/>
        <v>0.91892160793101607</v>
      </c>
      <c r="P30" s="53">
        <f t="shared" si="13"/>
        <v>0.44631992906775986</v>
      </c>
      <c r="Q30" s="53">
        <f t="shared" si="13"/>
        <v>0.12187656058506664</v>
      </c>
      <c r="R30" s="53">
        <f t="shared" si="13"/>
        <v>0.22075327078564946</v>
      </c>
      <c r="S30" s="53">
        <f t="shared" si="13"/>
        <v>0.31279964267675608</v>
      </c>
      <c r="T30" s="53">
        <f t="shared" si="13"/>
        <v>0.45896171159077331</v>
      </c>
      <c r="U30" s="53">
        <f t="shared" si="13"/>
        <v>0.62904764978010463</v>
      </c>
      <c r="V30" s="53">
        <f t="shared" si="13"/>
        <v>0.85615096119401723</v>
      </c>
      <c r="W30" s="53">
        <f t="shared" si="13"/>
        <v>0.78038563582797171</v>
      </c>
      <c r="X30" s="53">
        <f t="shared" si="10"/>
        <v>0.67939821459749705</v>
      </c>
      <c r="Y30" s="53">
        <f t="shared" si="10"/>
        <v>0.63289734545744869</v>
      </c>
      <c r="Z30" s="53">
        <f t="shared" si="10"/>
        <v>0.82588101331300023</v>
      </c>
      <c r="AA30" s="53">
        <f t="shared" ref="AA30:AC30" si="14">AA10/AA$25*100</f>
        <v>0.92422139946152049</v>
      </c>
      <c r="AB30" s="53">
        <f t="shared" si="14"/>
        <v>0.78220943685302757</v>
      </c>
      <c r="AC30" s="53">
        <f t="shared" si="14"/>
        <v>0.65893379543246133</v>
      </c>
      <c r="AD30" s="88"/>
      <c r="AE30" s="88"/>
      <c r="AF30" s="88"/>
      <c r="AG30" s="88"/>
      <c r="AH30" s="88"/>
      <c r="AI30" s="88"/>
    </row>
    <row r="31" spans="1:35" ht="12.75" customHeight="1" x14ac:dyDescent="0.2">
      <c r="B31" s="42" t="s">
        <v>991</v>
      </c>
      <c r="C31" s="53">
        <f t="shared" ref="C31:I31" si="15">C11/C$25*100</f>
        <v>1.3722261170916777E-4</v>
      </c>
      <c r="D31" s="53">
        <f t="shared" si="15"/>
        <v>5.3807922675640002E-4</v>
      </c>
      <c r="E31" s="53">
        <f t="shared" si="15"/>
        <v>8.9034386915433882E-4</v>
      </c>
      <c r="F31" s="53">
        <f t="shared" si="15"/>
        <v>2.5566487599477925E-3</v>
      </c>
      <c r="G31" s="53">
        <f t="shared" si="15"/>
        <v>4.3832066312791918E-3</v>
      </c>
      <c r="H31" s="53">
        <f t="shared" si="15"/>
        <v>3.8413323784329875E-3</v>
      </c>
      <c r="I31" s="53">
        <f t="shared" si="15"/>
        <v>3.3833027106851248E-3</v>
      </c>
      <c r="J31" s="53">
        <f t="shared" si="13"/>
        <v>5.2744657443618463E-3</v>
      </c>
      <c r="K31" s="53">
        <f t="shared" si="13"/>
        <v>4.089661449617533E-3</v>
      </c>
      <c r="L31" s="53">
        <f t="shared" si="13"/>
        <v>7.4826462495210019E-3</v>
      </c>
      <c r="M31" s="53">
        <f t="shared" si="10"/>
        <v>1.4314233566719483E-2</v>
      </c>
      <c r="N31" s="53">
        <f t="shared" si="10"/>
        <v>1.4334099246845602E-2</v>
      </c>
      <c r="O31" s="53">
        <f t="shared" si="10"/>
        <v>1.5789023125947651E-2</v>
      </c>
      <c r="P31" s="53">
        <f t="shared" si="10"/>
        <v>1.2668189955057054E-2</v>
      </c>
      <c r="Q31" s="53">
        <f t="shared" si="10"/>
        <v>1.2609013023739919E-2</v>
      </c>
      <c r="R31" s="53">
        <f t="shared" si="10"/>
        <v>2.3695868159090867E-2</v>
      </c>
      <c r="S31" s="53">
        <f t="shared" si="10"/>
        <v>1.9983027261903905E-2</v>
      </c>
      <c r="T31" s="53">
        <f t="shared" si="10"/>
        <v>2.0572112519873863E-2</v>
      </c>
      <c r="U31" s="53">
        <f t="shared" si="10"/>
        <v>1.9265015973387548E-2</v>
      </c>
      <c r="V31" s="53">
        <f t="shared" si="10"/>
        <v>2.0140927444180341E-2</v>
      </c>
      <c r="W31" s="53">
        <f t="shared" si="10"/>
        <v>2.7340005033148339E-2</v>
      </c>
      <c r="X31" s="53">
        <f t="shared" si="10"/>
        <v>3.2124246652243227E-2</v>
      </c>
      <c r="Y31" s="53">
        <f t="shared" si="10"/>
        <v>3.9233229135261484E-2</v>
      </c>
      <c r="Z31" s="53">
        <f t="shared" si="10"/>
        <v>4.5774263966402495E-2</v>
      </c>
      <c r="AA31" s="53">
        <f t="shared" ref="AA31:AC31" si="16">AA11/AA$25*100</f>
        <v>4.3646681662406775E-2</v>
      </c>
      <c r="AB31" s="53">
        <f t="shared" si="16"/>
        <v>5.4119278619339871E-2</v>
      </c>
      <c r="AC31" s="53">
        <f t="shared" si="16"/>
        <v>2.4234141048001121E-2</v>
      </c>
      <c r="AD31" s="88"/>
      <c r="AE31" s="88"/>
      <c r="AF31" s="88"/>
      <c r="AG31" s="88"/>
      <c r="AH31" s="88"/>
      <c r="AI31" s="88"/>
    </row>
    <row r="32" spans="1:35" ht="12.75" customHeight="1" x14ac:dyDescent="0.2">
      <c r="B32" s="42" t="s">
        <v>992</v>
      </c>
      <c r="C32" s="53">
        <f t="shared" ref="C32:I32" si="17">C12/C$25*100</f>
        <v>2.4033648476458587E-3</v>
      </c>
      <c r="D32" s="53">
        <f t="shared" si="17"/>
        <v>2.2299514758635547E-3</v>
      </c>
      <c r="E32" s="53">
        <f t="shared" si="17"/>
        <v>6.8438006942144799E-3</v>
      </c>
      <c r="F32" s="53">
        <f t="shared" si="17"/>
        <v>5.5023879001187869E-3</v>
      </c>
      <c r="G32" s="53">
        <f t="shared" si="17"/>
        <v>8.2880536824267263E-3</v>
      </c>
      <c r="H32" s="53">
        <f t="shared" si="17"/>
        <v>7.4448009414230538E-3</v>
      </c>
      <c r="I32" s="53">
        <f t="shared" si="17"/>
        <v>1.7954300146807243E-2</v>
      </c>
      <c r="J32" s="53">
        <f t="shared" si="13"/>
        <v>2.6844469698631367E-2</v>
      </c>
      <c r="K32" s="53">
        <f t="shared" si="13"/>
        <v>4.3169143646921461E-2</v>
      </c>
      <c r="L32" s="53">
        <f t="shared" si="13"/>
        <v>4.7712424386721332E-2</v>
      </c>
      <c r="M32" s="53">
        <f t="shared" si="10"/>
        <v>2.6248916945924745E-2</v>
      </c>
      <c r="N32" s="53">
        <f t="shared" si="10"/>
        <v>2.7846110009752015E-2</v>
      </c>
      <c r="O32" s="53">
        <f t="shared" si="10"/>
        <v>2.3781086575950527E-2</v>
      </c>
      <c r="P32" s="53">
        <f t="shared" si="10"/>
        <v>1.8831540115633958E-2</v>
      </c>
      <c r="Q32" s="53">
        <f t="shared" si="10"/>
        <v>1.5376056180412266E-2</v>
      </c>
      <c r="R32" s="53">
        <f t="shared" si="10"/>
        <v>1.8963835449018758E-2</v>
      </c>
      <c r="S32" s="53">
        <f t="shared" si="10"/>
        <v>1.1919480712525441E-2</v>
      </c>
      <c r="T32" s="53">
        <f t="shared" si="10"/>
        <v>1.4254874597273001E-2</v>
      </c>
      <c r="U32" s="53">
        <f t="shared" si="10"/>
        <v>1.1215370902545395E-2</v>
      </c>
      <c r="V32" s="53">
        <f t="shared" si="10"/>
        <v>1.739656783790694E-2</v>
      </c>
      <c r="W32" s="53">
        <f t="shared" si="10"/>
        <v>2.4150623572513873E-2</v>
      </c>
      <c r="X32" s="53">
        <f t="shared" si="10"/>
        <v>4.0797724491315045E-2</v>
      </c>
      <c r="Y32" s="53">
        <f t="shared" si="10"/>
        <v>3.4491097347748675E-2</v>
      </c>
      <c r="Z32" s="53">
        <f t="shared" si="10"/>
        <v>2.9234237082107071E-2</v>
      </c>
      <c r="AA32" s="53">
        <f t="shared" ref="AA32:AC32" si="18">AA12/AA$25*100</f>
        <v>2.9928917788342738E-2</v>
      </c>
      <c r="AB32" s="53">
        <f t="shared" si="18"/>
        <v>3.3374173970906758E-2</v>
      </c>
      <c r="AC32" s="53">
        <f t="shared" si="18"/>
        <v>2.3234668067504578E-2</v>
      </c>
      <c r="AD32" s="88"/>
      <c r="AE32" s="88"/>
      <c r="AF32" s="88"/>
      <c r="AG32" s="88"/>
      <c r="AH32" s="88"/>
      <c r="AI32" s="88"/>
    </row>
    <row r="33" spans="1:35" ht="12.75" customHeight="1" x14ac:dyDescent="0.2">
      <c r="B33" s="42" t="s">
        <v>993</v>
      </c>
      <c r="C33" s="53">
        <f t="shared" ref="C33:I33" si="19">C13/C$25*100</f>
        <v>1.2185911612281577E-2</v>
      </c>
      <c r="D33" s="53">
        <f t="shared" si="19"/>
        <v>4.5004443245196112E-2</v>
      </c>
      <c r="E33" s="53">
        <f t="shared" si="19"/>
        <v>2.924634570542986E-2</v>
      </c>
      <c r="F33" s="53">
        <f t="shared" si="19"/>
        <v>4.7044002306724737E-2</v>
      </c>
      <c r="G33" s="53">
        <f t="shared" si="19"/>
        <v>4.0795470076938213E-2</v>
      </c>
      <c r="H33" s="53">
        <f t="shared" si="19"/>
        <v>0.11499791137116111</v>
      </c>
      <c r="I33" s="53">
        <f t="shared" si="19"/>
        <v>9.0216081652636601E-2</v>
      </c>
      <c r="J33" s="53">
        <f t="shared" si="13"/>
        <v>0.11382396750477869</v>
      </c>
      <c r="K33" s="53">
        <f t="shared" si="13"/>
        <v>7.7314339934062948E-2</v>
      </c>
      <c r="L33" s="53">
        <f t="shared" si="13"/>
        <v>7.9514653237124491E-2</v>
      </c>
      <c r="M33" s="53">
        <f t="shared" si="10"/>
        <v>6.4994902652610528E-2</v>
      </c>
      <c r="N33" s="53">
        <f t="shared" si="10"/>
        <v>0.12548202389383317</v>
      </c>
      <c r="O33" s="53">
        <f t="shared" si="10"/>
        <v>9.9365925895358281E-2</v>
      </c>
      <c r="P33" s="53">
        <f t="shared" si="10"/>
        <v>8.086371213901572E-2</v>
      </c>
      <c r="Q33" s="53">
        <f t="shared" si="10"/>
        <v>4.8822773259561948E-2</v>
      </c>
      <c r="R33" s="53">
        <f t="shared" si="10"/>
        <v>5.6670548142901518E-2</v>
      </c>
      <c r="S33" s="53">
        <f t="shared" si="10"/>
        <v>3.7808507005346929E-2</v>
      </c>
      <c r="T33" s="53">
        <f t="shared" si="10"/>
        <v>2.7400118966408187E-2</v>
      </c>
      <c r="U33" s="53">
        <f t="shared" si="10"/>
        <v>3.1745159895217416E-2</v>
      </c>
      <c r="V33" s="53">
        <f t="shared" si="10"/>
        <v>3.8063109129774168E-2</v>
      </c>
      <c r="W33" s="53">
        <f t="shared" si="10"/>
        <v>6.2448494622928723E-2</v>
      </c>
      <c r="X33" s="53">
        <f t="shared" si="10"/>
        <v>5.8335137789283037E-2</v>
      </c>
      <c r="Y33" s="53">
        <f t="shared" si="10"/>
        <v>6.6942375969479093E-2</v>
      </c>
      <c r="Z33" s="53">
        <f t="shared" si="10"/>
        <v>0.10016459499681558</v>
      </c>
      <c r="AA33" s="53">
        <f t="shared" ref="AA33:AC33" si="20">AA13/AA$25*100</f>
        <v>0.12133630574594505</v>
      </c>
      <c r="AB33" s="53">
        <f t="shared" si="20"/>
        <v>0.12130459395230016</v>
      </c>
      <c r="AC33" s="53">
        <f t="shared" si="20"/>
        <v>6.8837642949821157E-2</v>
      </c>
      <c r="AD33" s="88"/>
      <c r="AE33" s="88"/>
      <c r="AF33" s="88"/>
      <c r="AG33" s="88"/>
      <c r="AH33" s="88"/>
      <c r="AI33" s="88"/>
    </row>
    <row r="34" spans="1:35" ht="12.75" customHeight="1" x14ac:dyDescent="0.2">
      <c r="B34" s="42" t="s">
        <v>994</v>
      </c>
      <c r="C34" s="53">
        <f t="shared" ref="C34:I34" si="21">C14/C$25*100</f>
        <v>1.2431743274889617E-2</v>
      </c>
      <c r="D34" s="53">
        <f t="shared" si="21"/>
        <v>3.9856752652956406E-3</v>
      </c>
      <c r="E34" s="53">
        <f t="shared" si="21"/>
        <v>2.6929269636538182E-3</v>
      </c>
      <c r="F34" s="53">
        <f t="shared" si="21"/>
        <v>3.231866132976673E-3</v>
      </c>
      <c r="G34" s="53">
        <f t="shared" si="21"/>
        <v>1.0461379120955858E-2</v>
      </c>
      <c r="H34" s="53">
        <f t="shared" si="21"/>
        <v>6.5863678207710762E-3</v>
      </c>
      <c r="I34" s="53">
        <f t="shared" si="21"/>
        <v>4.4098976025561841E-3</v>
      </c>
      <c r="J34" s="53">
        <f t="shared" si="13"/>
        <v>3.1555224492475224E-3</v>
      </c>
      <c r="K34" s="53">
        <f t="shared" si="13"/>
        <v>1.4043107097749891E-2</v>
      </c>
      <c r="L34" s="53">
        <f t="shared" si="13"/>
        <v>2.4592655340416769E-2</v>
      </c>
      <c r="M34" s="53">
        <f t="shared" si="10"/>
        <v>1.5871917277198697E-2</v>
      </c>
      <c r="N34" s="53">
        <f t="shared" si="10"/>
        <v>5.7905717510343319E-2</v>
      </c>
      <c r="O34" s="53">
        <f t="shared" si="10"/>
        <v>3.4144850542621175E-2</v>
      </c>
      <c r="P34" s="53">
        <f t="shared" si="10"/>
        <v>9.8768013471936811E-3</v>
      </c>
      <c r="Q34" s="53">
        <f t="shared" si="10"/>
        <v>7.5951104022307309E-3</v>
      </c>
      <c r="R34" s="53">
        <f t="shared" si="10"/>
        <v>1.347595589513279E-2</v>
      </c>
      <c r="S34" s="53">
        <f t="shared" si="10"/>
        <v>1.1079566550830883E-2</v>
      </c>
      <c r="T34" s="53">
        <f t="shared" si="10"/>
        <v>0.12010250768344245</v>
      </c>
      <c r="U34" s="53">
        <f t="shared" si="10"/>
        <v>4.3876331911857955E-2</v>
      </c>
      <c r="V34" s="53">
        <f t="shared" si="10"/>
        <v>1.2675251447182262E-2</v>
      </c>
      <c r="W34" s="53">
        <f t="shared" si="10"/>
        <v>1.3980850785122085E-2</v>
      </c>
      <c r="X34" s="53">
        <f t="shared" si="10"/>
        <v>1.4455041830819713E-2</v>
      </c>
      <c r="Y34" s="53">
        <f t="shared" si="10"/>
        <v>1.6613663832236218E-2</v>
      </c>
      <c r="Z34" s="53">
        <f t="shared" si="10"/>
        <v>1.7069743025359962E-2</v>
      </c>
      <c r="AA34" s="53">
        <f t="shared" ref="AA34:AC34" si="22">AA14/AA$25*100</f>
        <v>1.7297751154045068E-2</v>
      </c>
      <c r="AB34" s="53">
        <f t="shared" si="22"/>
        <v>1.4416528078419241E-2</v>
      </c>
      <c r="AC34" s="53">
        <f t="shared" si="22"/>
        <v>2.4174964524648533E-2</v>
      </c>
      <c r="AD34" s="88"/>
      <c r="AE34" s="88"/>
      <c r="AF34" s="88"/>
      <c r="AG34" s="88"/>
      <c r="AH34" s="88"/>
      <c r="AI34" s="88"/>
    </row>
    <row r="35" spans="1:35" ht="12.75" customHeight="1" x14ac:dyDescent="0.2">
      <c r="B35" s="42" t="s">
        <v>995</v>
      </c>
      <c r="C35" s="53">
        <f t="shared" ref="C35:I35" si="23">C15/C$25*100</f>
        <v>9.3966196828385175E-5</v>
      </c>
      <c r="D35" s="53">
        <f t="shared" si="23"/>
        <v>3.0823743784389807E-4</v>
      </c>
      <c r="E35" s="53">
        <f t="shared" si="23"/>
        <v>6.420060550083762E-4</v>
      </c>
      <c r="F35" s="53">
        <f t="shared" si="23"/>
        <v>7.7161205267859394E-3</v>
      </c>
      <c r="G35" s="53">
        <f t="shared" si="23"/>
        <v>2.0511440105400974E-3</v>
      </c>
      <c r="H35" s="53">
        <f t="shared" si="23"/>
        <v>7.6487273986588881E-3</v>
      </c>
      <c r="I35" s="53">
        <f t="shared" si="23"/>
        <v>4.0236051711784954E-3</v>
      </c>
      <c r="J35" s="53">
        <f t="shared" si="13"/>
        <v>3.6779164502599381E-3</v>
      </c>
      <c r="K35" s="53">
        <f t="shared" si="13"/>
        <v>6.065013094734944E-3</v>
      </c>
      <c r="L35" s="53">
        <f t="shared" si="13"/>
        <v>1.145753995656805E-2</v>
      </c>
      <c r="M35" s="53">
        <f t="shared" si="10"/>
        <v>9.1236448476716466E-3</v>
      </c>
      <c r="N35" s="53">
        <f t="shared" si="10"/>
        <v>7.7521517663932888E-3</v>
      </c>
      <c r="O35" s="53">
        <f t="shared" si="10"/>
        <v>7.1689585871014139E-3</v>
      </c>
      <c r="P35" s="53">
        <f t="shared" si="10"/>
        <v>5.8906685645998781E-3</v>
      </c>
      <c r="Q35" s="53">
        <f t="shared" si="10"/>
        <v>7.9084414202374841E-3</v>
      </c>
      <c r="R35" s="53">
        <f t="shared" si="10"/>
        <v>8.4194594014452111E-3</v>
      </c>
      <c r="S35" s="53">
        <f t="shared" si="10"/>
        <v>5.7044838020714559E-3</v>
      </c>
      <c r="T35" s="53">
        <f t="shared" si="10"/>
        <v>6.297407627958794E-3</v>
      </c>
      <c r="U35" s="53">
        <f t="shared" si="10"/>
        <v>6.3153507103735976E-3</v>
      </c>
      <c r="V35" s="53">
        <f t="shared" si="10"/>
        <v>6.9194049211949663E-3</v>
      </c>
      <c r="W35" s="53">
        <f t="shared" si="10"/>
        <v>7.592188203820913E-3</v>
      </c>
      <c r="X35" s="53">
        <f t="shared" si="10"/>
        <v>7.659943823698479E-3</v>
      </c>
      <c r="Y35" s="53">
        <f t="shared" si="10"/>
        <v>1.1165627562120509E-2</v>
      </c>
      <c r="Z35" s="53">
        <f t="shared" si="10"/>
        <v>1.0587367431599376E-2</v>
      </c>
      <c r="AA35" s="53">
        <f t="shared" ref="AA35:AC35" si="24">AA15/AA$25*100</f>
        <v>1.5478169185269073E-2</v>
      </c>
      <c r="AB35" s="53">
        <f t="shared" si="24"/>
        <v>1.6223272469114643E-2</v>
      </c>
      <c r="AC35" s="53">
        <f t="shared" si="24"/>
        <v>8.2954256173788047E-3</v>
      </c>
      <c r="AD35" s="88"/>
      <c r="AE35" s="88"/>
      <c r="AF35" s="88"/>
      <c r="AG35" s="88"/>
      <c r="AH35" s="88"/>
      <c r="AI35" s="88"/>
    </row>
    <row r="36" spans="1:35" ht="12.75" customHeight="1" x14ac:dyDescent="0.2">
      <c r="B36" s="42" t="s">
        <v>1002</v>
      </c>
      <c r="C36" s="53">
        <f t="shared" ref="C36:I36" si="25">C16/C$25*100</f>
        <v>1.1232686955581981</v>
      </c>
      <c r="D36" s="53">
        <f t="shared" si="25"/>
        <v>0.56897512797253957</v>
      </c>
      <c r="E36" s="53">
        <f t="shared" si="25"/>
        <v>1.2039595642737722</v>
      </c>
      <c r="F36" s="53">
        <f t="shared" si="25"/>
        <v>1.5240548422624565</v>
      </c>
      <c r="G36" s="53">
        <f t="shared" si="25"/>
        <v>1.5754971616130393</v>
      </c>
      <c r="H36" s="53">
        <f t="shared" si="25"/>
        <v>1.788879215693215</v>
      </c>
      <c r="I36" s="53">
        <f t="shared" si="25"/>
        <v>1.4269852048269658</v>
      </c>
      <c r="J36" s="53">
        <f t="shared" si="13"/>
        <v>1.2453177132771591</v>
      </c>
      <c r="K36" s="53">
        <f t="shared" si="13"/>
        <v>1.0096251303461066</v>
      </c>
      <c r="L36" s="53">
        <f t="shared" si="13"/>
        <v>1.2728511309063733</v>
      </c>
      <c r="M36" s="53">
        <f t="shared" si="10"/>
        <v>1.6145296290726621</v>
      </c>
      <c r="N36" s="53">
        <f t="shared" si="10"/>
        <v>1.3210035507867954</v>
      </c>
      <c r="O36" s="53">
        <f t="shared" si="10"/>
        <v>1.9827307934248721</v>
      </c>
      <c r="P36" s="53">
        <f t="shared" si="10"/>
        <v>1.3470303626658808</v>
      </c>
      <c r="Q36" s="53">
        <f t="shared" si="10"/>
        <v>1.0595240244973883</v>
      </c>
      <c r="R36" s="53">
        <f t="shared" si="10"/>
        <v>1.8801654555148275</v>
      </c>
      <c r="S36" s="53">
        <f t="shared" si="10"/>
        <v>1.7516549571754743</v>
      </c>
      <c r="T36" s="53">
        <f t="shared" si="10"/>
        <v>1.6330826000792049</v>
      </c>
      <c r="U36" s="53">
        <f t="shared" si="10"/>
        <v>0.94666086403866812</v>
      </c>
      <c r="V36" s="53">
        <f t="shared" si="10"/>
        <v>0.83998931189234283</v>
      </c>
      <c r="W36" s="53">
        <f t="shared" si="10"/>
        <v>0.86097359382173966</v>
      </c>
      <c r="X36" s="53">
        <f t="shared" si="10"/>
        <v>0.64144500039921304</v>
      </c>
      <c r="Y36" s="53">
        <f t="shared" si="10"/>
        <v>0.61607445394492444</v>
      </c>
      <c r="Z36" s="53">
        <f t="shared" si="10"/>
        <v>0.61020404816585383</v>
      </c>
      <c r="AA36" s="53">
        <f t="shared" ref="AA36:AC36" si="26">AA16/AA$25*100</f>
        <v>0.6148907681528587</v>
      </c>
      <c r="AB36" s="53">
        <f t="shared" si="26"/>
        <v>0.38838831538361285</v>
      </c>
      <c r="AC36" s="53">
        <f t="shared" si="26"/>
        <v>1.0964556277230835</v>
      </c>
      <c r="AD36" s="88"/>
      <c r="AE36" s="88"/>
      <c r="AF36" s="88"/>
      <c r="AG36" s="88"/>
      <c r="AH36" s="88"/>
      <c r="AI36" s="88"/>
    </row>
    <row r="37" spans="1:35" ht="12.75" customHeight="1" x14ac:dyDescent="0.2">
      <c r="B37" s="42" t="s">
        <v>1000</v>
      </c>
      <c r="C37" s="53">
        <f t="shared" ref="C37:I37" si="27">C17/C$25*100</f>
        <v>1.1505209041015529</v>
      </c>
      <c r="D37" s="53">
        <f t="shared" si="27"/>
        <v>0.62104151462349511</v>
      </c>
      <c r="E37" s="53">
        <f t="shared" si="27"/>
        <v>1.2442749875612329</v>
      </c>
      <c r="F37" s="53">
        <f t="shared" si="27"/>
        <v>1.5901058678890108</v>
      </c>
      <c r="G37" s="53">
        <f t="shared" si="27"/>
        <v>1.6414764151351795</v>
      </c>
      <c r="H37" s="53">
        <f t="shared" si="27"/>
        <v>1.929398355603662</v>
      </c>
      <c r="I37" s="53">
        <f t="shared" si="27"/>
        <v>1.5469723921108296</v>
      </c>
      <c r="J37" s="53">
        <f t="shared" si="13"/>
        <v>1.3980940551244385</v>
      </c>
      <c r="K37" s="53">
        <f t="shared" si="13"/>
        <v>1.1543063955691935</v>
      </c>
      <c r="L37" s="53">
        <f t="shared" si="13"/>
        <v>1.443611050076725</v>
      </c>
      <c r="M37" s="53">
        <f t="shared" si="10"/>
        <v>1.7450832443627871</v>
      </c>
      <c r="N37" s="53">
        <f t="shared" si="10"/>
        <v>1.554323653213963</v>
      </c>
      <c r="O37" s="53">
        <f t="shared" si="10"/>
        <v>2.1629806381518515</v>
      </c>
      <c r="P37" s="53">
        <f t="shared" si="10"/>
        <v>1.475161274787381</v>
      </c>
      <c r="Q37" s="53">
        <f t="shared" si="10"/>
        <v>1.1518354187835704</v>
      </c>
      <c r="R37" s="53">
        <f t="shared" si="10"/>
        <v>2.0013911225624166</v>
      </c>
      <c r="S37" s="53">
        <f t="shared" si="10"/>
        <v>1.8381500225081528</v>
      </c>
      <c r="T37" s="53">
        <f t="shared" si="10"/>
        <v>1.8217096214741613</v>
      </c>
      <c r="U37" s="53">
        <f t="shared" si="10"/>
        <v>1.0590780934320501</v>
      </c>
      <c r="V37" s="53">
        <f t="shared" si="10"/>
        <v>0.93518457267258159</v>
      </c>
      <c r="W37" s="53">
        <f t="shared" si="10"/>
        <v>0.99648575603927347</v>
      </c>
      <c r="X37" s="53">
        <f t="shared" si="10"/>
        <v>0.79481709498657271</v>
      </c>
      <c r="Y37" s="53">
        <f t="shared" si="10"/>
        <v>0.78452044779177033</v>
      </c>
      <c r="Z37" s="53">
        <f t="shared" si="10"/>
        <v>0.81303425466813828</v>
      </c>
      <c r="AA37" s="53">
        <f t="shared" ref="AA37:AC37" si="28">AA17/AA$25*100</f>
        <v>0.84257859368886723</v>
      </c>
      <c r="AB37" s="53">
        <f t="shared" si="28"/>
        <v>0.62782616247369349</v>
      </c>
      <c r="AC37" s="53">
        <f t="shared" si="28"/>
        <v>1.2452324699304376</v>
      </c>
      <c r="AD37" s="88"/>
      <c r="AE37" s="88"/>
      <c r="AF37" s="88"/>
      <c r="AG37" s="88"/>
      <c r="AH37" s="88"/>
      <c r="AI37" s="88"/>
    </row>
    <row r="38" spans="1:35" ht="12.75" customHeight="1" x14ac:dyDescent="0.2">
      <c r="B38" s="42" t="s">
        <v>1001</v>
      </c>
      <c r="C38" s="53">
        <f t="shared" ref="C38:I38" si="29">C18/C$25*100</f>
        <v>2.5006575065926242</v>
      </c>
      <c r="D38" s="53">
        <f t="shared" si="29"/>
        <v>1.9595832893992333</v>
      </c>
      <c r="E38" s="53">
        <f t="shared" si="29"/>
        <v>2.6700820195496191</v>
      </c>
      <c r="F38" s="53">
        <f t="shared" si="29"/>
        <v>3.3374178878526215</v>
      </c>
      <c r="G38" s="53">
        <f t="shared" si="29"/>
        <v>3.3667877779203783</v>
      </c>
      <c r="H38" s="53">
        <f t="shared" si="29"/>
        <v>4.1361243477096821</v>
      </c>
      <c r="I38" s="53">
        <f t="shared" si="29"/>
        <v>4.1024004658996409</v>
      </c>
      <c r="J38" s="53">
        <f t="shared" si="13"/>
        <v>4.5245514779617633</v>
      </c>
      <c r="K38" s="53">
        <f t="shared" si="13"/>
        <v>3.5208823397124287</v>
      </c>
      <c r="L38" s="53">
        <f t="shared" si="13"/>
        <v>4.3001545741415637</v>
      </c>
      <c r="M38" s="53">
        <f t="shared" si="10"/>
        <v>3.810379806326202</v>
      </c>
      <c r="N38" s="53">
        <f t="shared" si="10"/>
        <v>4.3503599602012564</v>
      </c>
      <c r="O38" s="53">
        <f t="shared" si="10"/>
        <v>4.8360476368128626</v>
      </c>
      <c r="P38" s="53">
        <f t="shared" si="10"/>
        <v>3.8838358374793969</v>
      </c>
      <c r="Q38" s="53">
        <f t="shared" si="10"/>
        <v>3.184559692346653</v>
      </c>
      <c r="R38" s="53">
        <f t="shared" si="10"/>
        <v>4.9583911842012656</v>
      </c>
      <c r="S38" s="53">
        <f t="shared" si="10"/>
        <v>5.5487438770771478</v>
      </c>
      <c r="T38" s="53">
        <f t="shared" si="10"/>
        <v>6.1052536368309491</v>
      </c>
      <c r="U38" s="53">
        <f t="shared" si="10"/>
        <v>5.2114224670901859</v>
      </c>
      <c r="V38" s="53">
        <f t="shared" si="10"/>
        <v>5.2667670949481824</v>
      </c>
      <c r="W38" s="53">
        <f t="shared" si="10"/>
        <v>5.4154489058026583</v>
      </c>
      <c r="X38" s="53">
        <f t="shared" si="10"/>
        <v>4.5222012562561416</v>
      </c>
      <c r="Y38" s="53">
        <f t="shared" si="10"/>
        <v>5.4326296757372248</v>
      </c>
      <c r="Z38" s="53">
        <f t="shared" si="10"/>
        <v>5.6299707244720079</v>
      </c>
      <c r="AA38" s="53">
        <f t="shared" ref="AA38:AC38" si="30">AA18/AA$25*100</f>
        <v>5.3717617473195931</v>
      </c>
      <c r="AB38" s="53">
        <f t="shared" si="30"/>
        <v>4.30977184583063</v>
      </c>
      <c r="AC38" s="53">
        <f t="shared" si="30"/>
        <v>4.809833822336322</v>
      </c>
      <c r="AD38" s="88"/>
      <c r="AE38" s="88"/>
      <c r="AF38" s="88"/>
      <c r="AG38" s="88"/>
      <c r="AH38" s="88"/>
      <c r="AI38" s="88"/>
    </row>
    <row r="39" spans="1:35" ht="12.75" customHeight="1" x14ac:dyDescent="0.2">
      <c r="A39" s="88">
        <v>2</v>
      </c>
      <c r="B39" s="42" t="s">
        <v>998</v>
      </c>
      <c r="C39" s="53">
        <f t="shared" ref="C39:I39" si="31">C19/C$25*100</f>
        <v>32.816984375070426</v>
      </c>
      <c r="D39" s="53">
        <f t="shared" si="31"/>
        <v>34.983560395684854</v>
      </c>
      <c r="E39" s="53">
        <f t="shared" si="31"/>
        <v>26.089567611982854</v>
      </c>
      <c r="F39" s="53">
        <f t="shared" si="31"/>
        <v>26.510548658162541</v>
      </c>
      <c r="G39" s="53">
        <f t="shared" si="31"/>
        <v>31.057668587280883</v>
      </c>
      <c r="H39" s="53">
        <f t="shared" si="31"/>
        <v>34.138646833208014</v>
      </c>
      <c r="I39" s="53">
        <f t="shared" si="31"/>
        <v>34.839193536384045</v>
      </c>
      <c r="J39" s="53">
        <f t="shared" si="13"/>
        <v>28.830165558880182</v>
      </c>
      <c r="K39" s="53">
        <f t="shared" si="13"/>
        <v>26.239475803227606</v>
      </c>
      <c r="L39" s="53">
        <f t="shared" si="13"/>
        <v>24.665318703879503</v>
      </c>
      <c r="M39" s="53">
        <f t="shared" si="10"/>
        <v>21.303998426763204</v>
      </c>
      <c r="N39" s="53">
        <f t="shared" si="10"/>
        <v>17.320386384748847</v>
      </c>
      <c r="O39" s="53">
        <f t="shared" si="10"/>
        <v>14.539252363253135</v>
      </c>
      <c r="P39" s="53">
        <f t="shared" si="10"/>
        <v>14.95795282192018</v>
      </c>
      <c r="Q39" s="53">
        <f t="shared" si="10"/>
        <v>16.568163295116641</v>
      </c>
      <c r="R39" s="53">
        <f t="shared" si="10"/>
        <v>14.958783608918624</v>
      </c>
      <c r="S39" s="53">
        <f t="shared" si="10"/>
        <v>14.635249915778076</v>
      </c>
      <c r="T39" s="53">
        <f t="shared" si="10"/>
        <v>14.386058328110924</v>
      </c>
      <c r="U39" s="53">
        <f t="shared" si="10"/>
        <v>12.841386543023168</v>
      </c>
      <c r="V39" s="53">
        <f t="shared" si="10"/>
        <v>10.872105805128495</v>
      </c>
      <c r="W39" s="53">
        <f t="shared" si="10"/>
        <v>10.021211182908422</v>
      </c>
      <c r="X39" s="53">
        <f t="shared" si="10"/>
        <v>10.109264078538809</v>
      </c>
      <c r="Y39" s="53">
        <f t="shared" si="10"/>
        <v>10.225253209943332</v>
      </c>
      <c r="Z39" s="53">
        <f t="shared" si="10"/>
        <v>10.471786192853946</v>
      </c>
      <c r="AA39" s="53">
        <f t="shared" ref="AA39:AC39" si="32">AA19/AA$25*100</f>
        <v>10.349551451543883</v>
      </c>
      <c r="AB39" s="53">
        <f t="shared" si="32"/>
        <v>10.034361242047087</v>
      </c>
      <c r="AC39" s="53">
        <f t="shared" si="32"/>
        <v>14.863395504038927</v>
      </c>
      <c r="AD39" s="88"/>
      <c r="AE39" s="88"/>
      <c r="AF39" s="88"/>
      <c r="AG39" s="88"/>
      <c r="AH39" s="88"/>
      <c r="AI39" s="88"/>
    </row>
    <row r="40" spans="1:35" ht="12.75" customHeight="1" x14ac:dyDescent="0.2">
      <c r="A40" s="88">
        <v>3</v>
      </c>
      <c r="B40" s="42" t="s">
        <v>29</v>
      </c>
      <c r="C40" s="53">
        <f t="shared" ref="C40:I40" si="33">C20/C$25*100</f>
        <v>28.181738891381219</v>
      </c>
      <c r="D40" s="53">
        <f t="shared" si="33"/>
        <v>27.807354385756867</v>
      </c>
      <c r="E40" s="53">
        <f t="shared" si="33"/>
        <v>38.653986878964922</v>
      </c>
      <c r="F40" s="53">
        <f t="shared" si="33"/>
        <v>32.683776067017497</v>
      </c>
      <c r="G40" s="53">
        <f t="shared" si="33"/>
        <v>24.969321910206226</v>
      </c>
      <c r="H40" s="53">
        <f t="shared" si="33"/>
        <v>19.533126456315035</v>
      </c>
      <c r="I40" s="53">
        <f t="shared" si="33"/>
        <v>17.116713823185322</v>
      </c>
      <c r="J40" s="53">
        <f t="shared" si="13"/>
        <v>18.169715687050488</v>
      </c>
      <c r="K40" s="53">
        <f t="shared" si="13"/>
        <v>16.99528634614083</v>
      </c>
      <c r="L40" s="53">
        <f t="shared" si="13"/>
        <v>17.140840202993122</v>
      </c>
      <c r="M40" s="53">
        <f t="shared" si="10"/>
        <v>9.681199316038219</v>
      </c>
      <c r="N40" s="53">
        <f t="shared" si="10"/>
        <v>9.9021920261252649</v>
      </c>
      <c r="O40" s="53">
        <f t="shared" si="10"/>
        <v>8.2077922759223849</v>
      </c>
      <c r="P40" s="53">
        <f t="shared" si="10"/>
        <v>6.4390639064017821</v>
      </c>
      <c r="Q40" s="53">
        <f t="shared" si="10"/>
        <v>6.6114853409574863</v>
      </c>
      <c r="R40" s="53">
        <f t="shared" si="10"/>
        <v>6.2190958120579696</v>
      </c>
      <c r="S40" s="53">
        <f t="shared" si="10"/>
        <v>4.7623874575734204</v>
      </c>
      <c r="T40" s="53">
        <f t="shared" si="10"/>
        <v>5.3555400732309515</v>
      </c>
      <c r="U40" s="53">
        <f t="shared" si="10"/>
        <v>6.1019866500206046</v>
      </c>
      <c r="V40" s="53">
        <f t="shared" si="10"/>
        <v>4.7942161354175488</v>
      </c>
      <c r="W40" s="53">
        <f t="shared" si="10"/>
        <v>4.0840990478501471</v>
      </c>
      <c r="X40" s="53">
        <f t="shared" si="10"/>
        <v>5.5603961871362788</v>
      </c>
      <c r="Y40" s="53">
        <f t="shared" si="10"/>
        <v>4.8923670212536132</v>
      </c>
      <c r="Z40" s="53">
        <f t="shared" si="10"/>
        <v>4.3708761436156092</v>
      </c>
      <c r="AA40" s="53">
        <f t="shared" ref="AA40:AC40" si="34">AA20/AA$25*100</f>
        <v>2.8068651903230033</v>
      </c>
      <c r="AB40" s="53">
        <f t="shared" si="34"/>
        <v>1.6621782599513506</v>
      </c>
      <c r="AC40" s="53">
        <f t="shared" si="34"/>
        <v>7.6299253905017999</v>
      </c>
      <c r="AD40" s="88"/>
      <c r="AE40" s="88"/>
      <c r="AF40" s="88"/>
      <c r="AG40" s="88"/>
      <c r="AH40" s="88"/>
      <c r="AI40" s="88"/>
    </row>
    <row r="41" spans="1:35" ht="12.75" customHeight="1" x14ac:dyDescent="0.2">
      <c r="A41" s="88">
        <v>4</v>
      </c>
      <c r="B41" s="42" t="s">
        <v>46</v>
      </c>
      <c r="C41" s="53">
        <f t="shared" ref="C41:I41" si="35">C21/C$25*100</f>
        <v>1.3003723376618332</v>
      </c>
      <c r="D41" s="53">
        <f t="shared" si="35"/>
        <v>1.1846010298143688</v>
      </c>
      <c r="E41" s="53">
        <f t="shared" si="35"/>
        <v>1.2386046513763183</v>
      </c>
      <c r="F41" s="53">
        <f t="shared" si="35"/>
        <v>1.5449673019624115</v>
      </c>
      <c r="G41" s="53">
        <f t="shared" si="35"/>
        <v>1.5042891528292459</v>
      </c>
      <c r="H41" s="53">
        <f t="shared" si="35"/>
        <v>1.9309689507795869</v>
      </c>
      <c r="I41" s="53">
        <f t="shared" si="35"/>
        <v>2.0126316034045098</v>
      </c>
      <c r="J41" s="53">
        <f t="shared" si="13"/>
        <v>2.1089423345234826</v>
      </c>
      <c r="K41" s="53">
        <f t="shared" si="13"/>
        <v>2.8553683590064693</v>
      </c>
      <c r="L41" s="53">
        <f t="shared" si="13"/>
        <v>3.2950115835056506</v>
      </c>
      <c r="M41" s="53">
        <f t="shared" si="10"/>
        <v>3.9241130306413812</v>
      </c>
      <c r="N41" s="53">
        <f t="shared" si="10"/>
        <v>3.6754220967360398</v>
      </c>
      <c r="O41" s="53">
        <f t="shared" si="10"/>
        <v>7.8761478703588308</v>
      </c>
      <c r="P41" s="53">
        <f t="shared" si="10"/>
        <v>4.6275116423350351</v>
      </c>
      <c r="Q41" s="53">
        <f t="shared" si="10"/>
        <v>2.3788007056152716</v>
      </c>
      <c r="R41" s="53">
        <f t="shared" si="10"/>
        <v>4.3243608373012821</v>
      </c>
      <c r="S41" s="53">
        <f t="shared" si="10"/>
        <v>2.9304086360454056</v>
      </c>
      <c r="T41" s="53">
        <f t="shared" si="10"/>
        <v>2.9915469937319057</v>
      </c>
      <c r="U41" s="53">
        <f t="shared" si="10"/>
        <v>4.0875541117171226</v>
      </c>
      <c r="V41" s="53">
        <f t="shared" si="10"/>
        <v>3.9220488167353804</v>
      </c>
      <c r="W41" s="53">
        <f t="shared" si="10"/>
        <v>2.9121466457824554</v>
      </c>
      <c r="X41" s="53">
        <f t="shared" si="10"/>
        <v>2.5743486907904991</v>
      </c>
      <c r="Y41" s="53">
        <f t="shared" si="10"/>
        <v>2.8143666565593262</v>
      </c>
      <c r="Z41" s="53">
        <f t="shared" si="10"/>
        <v>2.6884055837666549</v>
      </c>
      <c r="AA41" s="53">
        <f t="shared" ref="AA41:AC41" si="36">AA21/AA$25*100</f>
        <v>2.4383667521727785</v>
      </c>
      <c r="AB41" s="53">
        <f t="shared" si="36"/>
        <v>2.2750080780867266</v>
      </c>
      <c r="AC41" s="53">
        <f t="shared" si="36"/>
        <v>3.2424087396366175</v>
      </c>
      <c r="AD41" s="88"/>
      <c r="AE41" s="88"/>
      <c r="AF41" s="88"/>
      <c r="AG41" s="88"/>
      <c r="AH41" s="88"/>
      <c r="AI41" s="88"/>
    </row>
    <row r="42" spans="1:35" ht="12.75" customHeight="1" x14ac:dyDescent="0.2">
      <c r="A42" s="88">
        <v>5</v>
      </c>
      <c r="B42" s="42" t="s">
        <v>50</v>
      </c>
      <c r="C42" s="53">
        <f t="shared" ref="C42:I42" si="37">C22/C$25*100</f>
        <v>3.1689048492581646</v>
      </c>
      <c r="D42" s="53">
        <f t="shared" si="37"/>
        <v>2.7930749669491006</v>
      </c>
      <c r="E42" s="53">
        <f t="shared" si="37"/>
        <v>2.3845874746232707</v>
      </c>
      <c r="F42" s="53">
        <f t="shared" si="37"/>
        <v>2.4812692010283617</v>
      </c>
      <c r="G42" s="53">
        <f t="shared" si="37"/>
        <v>2.5308448897604605</v>
      </c>
      <c r="H42" s="53">
        <f t="shared" si="37"/>
        <v>2.0511272398810525</v>
      </c>
      <c r="I42" s="53">
        <f t="shared" si="37"/>
        <v>1.9482016829764022</v>
      </c>
      <c r="J42" s="53">
        <f t="shared" si="13"/>
        <v>2.1897271106622651</v>
      </c>
      <c r="K42" s="53">
        <f t="shared" si="13"/>
        <v>2.6219934512575751</v>
      </c>
      <c r="L42" s="53">
        <f t="shared" si="13"/>
        <v>2.6318302569184757</v>
      </c>
      <c r="M42" s="53">
        <f t="shared" si="10"/>
        <v>4.1690796381421036</v>
      </c>
      <c r="N42" s="53">
        <f t="shared" si="10"/>
        <v>3.7217952610831766</v>
      </c>
      <c r="O42" s="53">
        <f t="shared" si="10"/>
        <v>3.9990891150118002</v>
      </c>
      <c r="P42" s="53">
        <f t="shared" si="10"/>
        <v>5.2212762633827978</v>
      </c>
      <c r="Q42" s="53">
        <f t="shared" si="10"/>
        <v>5.8208123961041105</v>
      </c>
      <c r="R42" s="53">
        <f t="shared" si="10"/>
        <v>4.5810832255996567</v>
      </c>
      <c r="S42" s="53">
        <f t="shared" ref="M42:AC45" si="38">S22/S$25*100</f>
        <v>6.7833452575369906</v>
      </c>
      <c r="T42" s="53">
        <f t="shared" si="38"/>
        <v>5.0710530776865754</v>
      </c>
      <c r="U42" s="53">
        <f t="shared" si="38"/>
        <v>4.7139977522920873</v>
      </c>
      <c r="V42" s="53">
        <f t="shared" si="38"/>
        <v>4.8344537227802649</v>
      </c>
      <c r="W42" s="53">
        <f t="shared" si="38"/>
        <v>4.2972924841968023</v>
      </c>
      <c r="X42" s="53">
        <f t="shared" si="38"/>
        <v>3.9912273635526025</v>
      </c>
      <c r="Y42" s="53">
        <f t="shared" si="38"/>
        <v>3.9362723545585552</v>
      </c>
      <c r="Z42" s="53">
        <f t="shared" si="38"/>
        <v>4.0599212869079082</v>
      </c>
      <c r="AA42" s="53">
        <f t="shared" si="38"/>
        <v>3.8621242964432083</v>
      </c>
      <c r="AB42" s="53">
        <f t="shared" si="38"/>
        <v>3.9529175745959702</v>
      </c>
      <c r="AC42" s="53">
        <f t="shared" si="38"/>
        <v>4.3047173493143971</v>
      </c>
      <c r="AD42" s="88"/>
      <c r="AE42" s="88"/>
      <c r="AF42" s="88"/>
      <c r="AG42" s="88"/>
      <c r="AH42" s="88"/>
      <c r="AI42" s="88"/>
    </row>
    <row r="43" spans="1:35" ht="12.75" customHeight="1" x14ac:dyDescent="0.2">
      <c r="B43" s="42" t="s">
        <v>19</v>
      </c>
      <c r="C43" s="53">
        <f t="shared" ref="C43:I43" si="39">C23/C$25*100</f>
        <v>78.839013356679899</v>
      </c>
      <c r="D43" s="53">
        <f t="shared" si="39"/>
        <v>79.627481716347305</v>
      </c>
      <c r="E43" s="53">
        <f t="shared" si="39"/>
        <v>80.582176318197838</v>
      </c>
      <c r="F43" s="53">
        <f t="shared" si="39"/>
        <v>77.228438210947999</v>
      </c>
      <c r="G43" s="53">
        <f t="shared" si="39"/>
        <v>74.268484355423752</v>
      </c>
      <c r="H43" s="53">
        <f t="shared" si="39"/>
        <v>72.295527422717043</v>
      </c>
      <c r="I43" s="53">
        <f t="shared" si="39"/>
        <v>70.568642996280175</v>
      </c>
      <c r="J43" s="53">
        <f t="shared" si="13"/>
        <v>65.93201632962365</v>
      </c>
      <c r="K43" s="53">
        <f t="shared" si="13"/>
        <v>62.937764707548624</v>
      </c>
      <c r="L43" s="53">
        <f t="shared" si="13"/>
        <v>62.719827837027722</v>
      </c>
      <c r="M43" s="53">
        <f t="shared" si="38"/>
        <v>60.65690857179392</v>
      </c>
      <c r="N43" s="53">
        <f t="shared" si="38"/>
        <v>54.651003640296679</v>
      </c>
      <c r="O43" s="53">
        <f t="shared" si="38"/>
        <v>54.649589002313292</v>
      </c>
      <c r="P43" s="53">
        <f t="shared" si="38"/>
        <v>49.980891213182041</v>
      </c>
      <c r="Q43" s="53">
        <f t="shared" si="38"/>
        <v>52.791706512120754</v>
      </c>
      <c r="R43" s="53">
        <f t="shared" si="38"/>
        <v>52.268516622276309</v>
      </c>
      <c r="S43" s="53">
        <f t="shared" si="38"/>
        <v>52.750965330355946</v>
      </c>
      <c r="T43" s="53">
        <f t="shared" si="38"/>
        <v>51.663085518350712</v>
      </c>
      <c r="U43" s="53">
        <f t="shared" si="38"/>
        <v>50.086989454227371</v>
      </c>
      <c r="V43" s="53">
        <f t="shared" si="38"/>
        <v>47.358960281594833</v>
      </c>
      <c r="W43" s="53">
        <f t="shared" si="38"/>
        <v>47.012782136578139</v>
      </c>
      <c r="X43" s="53">
        <f t="shared" si="38"/>
        <v>47.402302751766015</v>
      </c>
      <c r="Y43" s="53">
        <f t="shared" si="38"/>
        <v>48.103251160460964</v>
      </c>
      <c r="Z43" s="53">
        <f t="shared" si="38"/>
        <v>49.574046538247281</v>
      </c>
      <c r="AA43" s="53">
        <f t="shared" si="38"/>
        <v>46.753305420876849</v>
      </c>
      <c r="AB43" s="53">
        <f t="shared" si="38"/>
        <v>42.7259154309561</v>
      </c>
      <c r="AC43" s="53">
        <f t="shared" si="38"/>
        <v>52.548624604143647</v>
      </c>
      <c r="AD43" s="88"/>
      <c r="AE43" s="88"/>
      <c r="AF43" s="88"/>
      <c r="AG43" s="88"/>
      <c r="AH43" s="88"/>
      <c r="AI43" s="88"/>
    </row>
    <row r="44" spans="1:35" ht="12.75" customHeight="1" x14ac:dyDescent="0.2">
      <c r="B44" s="42" t="s">
        <v>20</v>
      </c>
      <c r="C44" s="53">
        <f t="shared" ref="C44:I44" si="40">C24/C$25*100</f>
        <v>21.160986643320101</v>
      </c>
      <c r="D44" s="53">
        <f t="shared" si="40"/>
        <v>20.372518283652692</v>
      </c>
      <c r="E44" s="53">
        <f t="shared" si="40"/>
        <v>19.417823681802162</v>
      </c>
      <c r="F44" s="53">
        <f t="shared" si="40"/>
        <v>22.771561789051994</v>
      </c>
      <c r="G44" s="53">
        <f t="shared" si="40"/>
        <v>25.731515644576241</v>
      </c>
      <c r="H44" s="53">
        <f t="shared" si="40"/>
        <v>27.704472577282964</v>
      </c>
      <c r="I44" s="53">
        <f t="shared" si="40"/>
        <v>29.431357003719832</v>
      </c>
      <c r="J44" s="53">
        <f t="shared" si="13"/>
        <v>34.06798367037635</v>
      </c>
      <c r="K44" s="53">
        <f t="shared" si="13"/>
        <v>37.062235292451376</v>
      </c>
      <c r="L44" s="53">
        <f t="shared" si="13"/>
        <v>37.280172162972278</v>
      </c>
      <c r="M44" s="53">
        <f t="shared" si="38"/>
        <v>39.343091428206073</v>
      </c>
      <c r="N44" s="53">
        <f t="shared" si="38"/>
        <v>45.348996359703321</v>
      </c>
      <c r="O44" s="53">
        <f t="shared" si="38"/>
        <v>45.350410997686708</v>
      </c>
      <c r="P44" s="53">
        <f t="shared" si="38"/>
        <v>50.019108786817959</v>
      </c>
      <c r="Q44" s="53">
        <f t="shared" si="38"/>
        <v>47.208293487879246</v>
      </c>
      <c r="R44" s="53">
        <f t="shared" si="38"/>
        <v>47.731483377723691</v>
      </c>
      <c r="S44" s="53">
        <f t="shared" si="38"/>
        <v>47.249034669644047</v>
      </c>
      <c r="T44" s="53">
        <f t="shared" si="38"/>
        <v>48.336914481649288</v>
      </c>
      <c r="U44" s="53">
        <f t="shared" si="38"/>
        <v>49.913010545772629</v>
      </c>
      <c r="V44" s="53">
        <f t="shared" si="38"/>
        <v>52.641039718405167</v>
      </c>
      <c r="W44" s="53">
        <f t="shared" si="38"/>
        <v>52.987217863421854</v>
      </c>
      <c r="X44" s="53">
        <f t="shared" si="38"/>
        <v>52.597697248233978</v>
      </c>
      <c r="Y44" s="53">
        <f t="shared" si="38"/>
        <v>51.896748839539029</v>
      </c>
      <c r="Z44" s="53">
        <f t="shared" si="38"/>
        <v>50.425953461752727</v>
      </c>
      <c r="AA44" s="53">
        <f t="shared" si="38"/>
        <v>53.246694579123158</v>
      </c>
      <c r="AB44" s="53">
        <f t="shared" si="38"/>
        <v>57.274084569043893</v>
      </c>
      <c r="AC44" s="53">
        <f t="shared" si="38"/>
        <v>47.45137539585636</v>
      </c>
      <c r="AD44" s="88"/>
      <c r="AE44" s="88"/>
      <c r="AF44" s="88"/>
      <c r="AG44" s="88"/>
      <c r="AH44" s="88"/>
      <c r="AI44" s="88"/>
    </row>
    <row r="45" spans="1:35" ht="12.75" customHeight="1" x14ac:dyDescent="0.2">
      <c r="B45" s="42" t="s">
        <v>11</v>
      </c>
      <c r="C45" s="53">
        <f t="shared" ref="C45:I45" si="41">C25/C$25*100</f>
        <v>100</v>
      </c>
      <c r="D45" s="53">
        <f t="shared" si="41"/>
        <v>100</v>
      </c>
      <c r="E45" s="53">
        <f t="shared" si="41"/>
        <v>100</v>
      </c>
      <c r="F45" s="53">
        <f t="shared" si="41"/>
        <v>100</v>
      </c>
      <c r="G45" s="53">
        <f t="shared" si="41"/>
        <v>100</v>
      </c>
      <c r="H45" s="53">
        <f t="shared" si="41"/>
        <v>100</v>
      </c>
      <c r="I45" s="53">
        <f t="shared" si="41"/>
        <v>100</v>
      </c>
      <c r="J45" s="53">
        <f t="shared" si="13"/>
        <v>100</v>
      </c>
      <c r="K45" s="53">
        <f t="shared" si="13"/>
        <v>100</v>
      </c>
      <c r="L45" s="53">
        <f t="shared" si="13"/>
        <v>100</v>
      </c>
      <c r="M45" s="53">
        <f t="shared" si="38"/>
        <v>100</v>
      </c>
      <c r="N45" s="53">
        <f t="shared" si="38"/>
        <v>100</v>
      </c>
      <c r="O45" s="53">
        <f t="shared" si="38"/>
        <v>100</v>
      </c>
      <c r="P45" s="53">
        <f t="shared" si="38"/>
        <v>100</v>
      </c>
      <c r="Q45" s="53">
        <f t="shared" si="38"/>
        <v>100</v>
      </c>
      <c r="R45" s="53">
        <f t="shared" si="38"/>
        <v>100</v>
      </c>
      <c r="S45" s="53">
        <f t="shared" si="38"/>
        <v>100</v>
      </c>
      <c r="T45" s="53">
        <f t="shared" si="38"/>
        <v>100</v>
      </c>
      <c r="U45" s="53">
        <f t="shared" si="38"/>
        <v>100</v>
      </c>
      <c r="V45" s="53">
        <f t="shared" si="38"/>
        <v>100</v>
      </c>
      <c r="W45" s="53">
        <f t="shared" si="38"/>
        <v>100</v>
      </c>
      <c r="X45" s="53">
        <f t="shared" si="38"/>
        <v>100</v>
      </c>
      <c r="Y45" s="53">
        <f t="shared" si="38"/>
        <v>100</v>
      </c>
      <c r="Z45" s="53">
        <f t="shared" si="38"/>
        <v>100</v>
      </c>
      <c r="AA45" s="53">
        <f t="shared" si="38"/>
        <v>100</v>
      </c>
      <c r="AB45" s="53">
        <f t="shared" si="38"/>
        <v>100</v>
      </c>
      <c r="AC45" s="53">
        <f t="shared" si="38"/>
        <v>100</v>
      </c>
      <c r="AD45" s="88"/>
      <c r="AE45" s="88"/>
      <c r="AF45" s="88"/>
      <c r="AG45" s="88"/>
      <c r="AH45" s="88"/>
      <c r="AI45" s="88"/>
    </row>
    <row r="46" spans="1:35" ht="12.75" customHeight="1" x14ac:dyDescent="0.2">
      <c r="B46" s="42"/>
      <c r="C46" s="272"/>
      <c r="D46" s="272"/>
      <c r="E46" s="272"/>
      <c r="F46" s="272"/>
      <c r="G46" s="272"/>
      <c r="H46" s="272"/>
      <c r="I46" s="272"/>
      <c r="J46" s="272"/>
      <c r="K46" s="272"/>
      <c r="L46" s="272"/>
      <c r="M46" s="272"/>
      <c r="N46" s="272"/>
      <c r="O46" s="272"/>
      <c r="P46" s="272"/>
      <c r="Q46" s="272"/>
      <c r="R46" s="272"/>
      <c r="S46" s="272"/>
      <c r="T46" s="272"/>
      <c r="U46" s="272"/>
      <c r="V46" s="272"/>
      <c r="W46" s="272"/>
      <c r="X46" s="272"/>
      <c r="Y46" s="272"/>
      <c r="Z46" s="272"/>
      <c r="AA46" s="272"/>
      <c r="AB46" s="272"/>
      <c r="AC46" s="272"/>
      <c r="AD46" s="88"/>
      <c r="AE46" s="88"/>
      <c r="AF46" s="88"/>
      <c r="AG46" s="88"/>
      <c r="AH46" s="88"/>
      <c r="AI46" s="88"/>
    </row>
    <row r="47" spans="1:35" ht="12.75" customHeight="1" x14ac:dyDescent="0.2">
      <c r="B47" s="42"/>
      <c r="C47" s="269" t="s">
        <v>16</v>
      </c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269"/>
      <c r="T47" s="269"/>
      <c r="U47" s="269"/>
      <c r="V47" s="269"/>
      <c r="W47" s="269"/>
      <c r="X47" s="269"/>
      <c r="Y47" s="269"/>
      <c r="Z47" s="269"/>
      <c r="AA47" s="269"/>
      <c r="AB47" s="269"/>
      <c r="AC47" s="269"/>
      <c r="AD47" s="88"/>
      <c r="AE47" s="88"/>
      <c r="AF47" s="88"/>
      <c r="AG47" s="88"/>
      <c r="AH47" s="88"/>
      <c r="AI47" s="88"/>
    </row>
    <row r="48" spans="1:35" ht="12.75" customHeight="1" x14ac:dyDescent="0.2">
      <c r="B48" s="42"/>
      <c r="C48" s="54"/>
      <c r="D48" s="54"/>
      <c r="E48" s="54"/>
      <c r="F48" s="54"/>
      <c r="G48" s="54"/>
      <c r="H48" s="55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88"/>
      <c r="AE48" s="88"/>
      <c r="AF48" s="88"/>
      <c r="AG48" s="88"/>
      <c r="AH48" s="88"/>
      <c r="AI48" s="88"/>
    </row>
    <row r="49" spans="1:35" ht="12.75" customHeight="1" x14ac:dyDescent="0.2">
      <c r="A49" s="88">
        <v>1</v>
      </c>
      <c r="B49" s="42" t="s">
        <v>39</v>
      </c>
      <c r="C49" s="54" t="s">
        <v>12</v>
      </c>
      <c r="D49" s="56">
        <f t="shared" ref="D49:H49" si="42">IF(C9=0,"--",((D9/C9)*100-100))</f>
        <v>13.475372799106665</v>
      </c>
      <c r="E49" s="56">
        <f t="shared" si="42"/>
        <v>12.617286680573386</v>
      </c>
      <c r="F49" s="56">
        <f t="shared" si="42"/>
        <v>6.2484306743185556</v>
      </c>
      <c r="G49" s="56">
        <f t="shared" si="42"/>
        <v>2.6469766493125775</v>
      </c>
      <c r="H49" s="56">
        <f t="shared" si="42"/>
        <v>5.0673830330714793</v>
      </c>
      <c r="I49" s="56">
        <f>IF(H9=0,"--",((I9/H9)*100-100))</f>
        <v>1.5412874021662759</v>
      </c>
      <c r="J49" s="56">
        <f t="shared" ref="J49:L49" si="43">IF(I9=0,"--",((J9/I9)*100-100))</f>
        <v>13.041935898102452</v>
      </c>
      <c r="K49" s="56">
        <f t="shared" si="43"/>
        <v>27.350194825864648</v>
      </c>
      <c r="L49" s="56">
        <f t="shared" si="43"/>
        <v>18.373798587091315</v>
      </c>
      <c r="M49" s="56">
        <f>IF(L9=0,"--",((M9/L9)*100-100))</f>
        <v>100.65233163145186</v>
      </c>
      <c r="N49" s="56">
        <f t="shared" ref="N49:AB49" si="44">IF(M9=0,"--",((N9/M9)*100-100))</f>
        <v>16.98288974111594</v>
      </c>
      <c r="O49" s="56">
        <f t="shared" si="44"/>
        <v>21.340978874232562</v>
      </c>
      <c r="P49" s="56">
        <f t="shared" si="44"/>
        <v>9.1988051325962488</v>
      </c>
      <c r="Q49" s="56">
        <f t="shared" si="44"/>
        <v>9.3738307831718828</v>
      </c>
      <c r="R49" s="56">
        <f t="shared" si="44"/>
        <v>5.8662906997200253</v>
      </c>
      <c r="S49" s="56">
        <f t="shared" si="44"/>
        <v>33.976354036066567</v>
      </c>
      <c r="T49" s="56">
        <f t="shared" si="44"/>
        <v>-0.18600451442655697</v>
      </c>
      <c r="U49" s="56">
        <f t="shared" si="44"/>
        <v>7.4151722517719918</v>
      </c>
      <c r="V49" s="56">
        <f t="shared" si="44"/>
        <v>8.2598399222495402</v>
      </c>
      <c r="W49" s="56">
        <f t="shared" si="44"/>
        <v>11.540200474198684</v>
      </c>
      <c r="X49" s="56">
        <f t="shared" si="44"/>
        <v>-6.075310732206944</v>
      </c>
      <c r="Y49" s="56">
        <f t="shared" si="44"/>
        <v>-1.5263336316243254</v>
      </c>
      <c r="Z49" s="56">
        <f t="shared" si="44"/>
        <v>7.2550152184401213</v>
      </c>
      <c r="AA49" s="56">
        <f t="shared" si="44"/>
        <v>-6.0626396030207985</v>
      </c>
      <c r="AB49" s="56">
        <f t="shared" si="44"/>
        <v>-15.358164096268851</v>
      </c>
      <c r="AC49" s="56">
        <f>POWER(AB9/C9,1/26)*100-100</f>
        <v>10.19655756430295</v>
      </c>
      <c r="AD49" s="88"/>
      <c r="AE49" s="88"/>
      <c r="AF49" s="88"/>
      <c r="AG49" s="88"/>
      <c r="AH49" s="88"/>
      <c r="AI49" s="88"/>
    </row>
    <row r="50" spans="1:35" ht="12.75" customHeight="1" x14ac:dyDescent="0.2">
      <c r="B50" s="42" t="s">
        <v>999</v>
      </c>
      <c r="C50" s="54" t="s">
        <v>12</v>
      </c>
      <c r="D50" s="56">
        <f t="shared" ref="D50:I50" si="45">IF(C10=0,"--",((D10/C10)*100-100))</f>
        <v>24.181608389995276</v>
      </c>
      <c r="E50" s="56">
        <f t="shared" si="45"/>
        <v>48.72630718189518</v>
      </c>
      <c r="F50" s="56">
        <f t="shared" si="45"/>
        <v>7.865456237159421</v>
      </c>
      <c r="G50" s="56">
        <f t="shared" si="45"/>
        <v>110.92189818066598</v>
      </c>
      <c r="H50" s="56">
        <f t="shared" si="45"/>
        <v>114.80783840839828</v>
      </c>
      <c r="I50" s="56">
        <f t="shared" si="45"/>
        <v>29.111238477247412</v>
      </c>
      <c r="J50" s="56">
        <f t="shared" ref="J50:L50" si="46">IF(I10=0,"--",((J10/I10)*100-100))</f>
        <v>139.63242989652898</v>
      </c>
      <c r="K50" s="56">
        <f t="shared" si="46"/>
        <v>-26.087141440171905</v>
      </c>
      <c r="L50" s="56">
        <f t="shared" si="46"/>
        <v>34.79233470698756</v>
      </c>
      <c r="M50" s="56">
        <f t="shared" ref="M50" si="47">IF(L10=0,"--",((M10/L10)*100-100))</f>
        <v>-45.674329907725465</v>
      </c>
      <c r="N50" s="56">
        <f t="shared" ref="N50:Z65" si="48">IF(M10=0,"--",((N10/M10)*100-100))</f>
        <v>175.86811812933013</v>
      </c>
      <c r="O50" s="56">
        <f t="shared" si="48"/>
        <v>3.7920746542158525</v>
      </c>
      <c r="P50" s="56">
        <f t="shared" si="48"/>
        <v>-45.747911611578203</v>
      </c>
      <c r="Q50" s="56">
        <f t="shared" si="48"/>
        <v>-75.665967574318628</v>
      </c>
      <c r="R50" s="56">
        <f t="shared" si="48"/>
        <v>102.89730334012995</v>
      </c>
      <c r="S50" s="56">
        <f t="shared" si="48"/>
        <v>80.772939530978363</v>
      </c>
      <c r="T50" s="56">
        <f t="shared" si="48"/>
        <v>49.235758658415705</v>
      </c>
      <c r="U50" s="56">
        <f t="shared" si="48"/>
        <v>52.576035954751717</v>
      </c>
      <c r="V50" s="56">
        <f t="shared" si="48"/>
        <v>42.852152672121093</v>
      </c>
      <c r="W50" s="56">
        <f t="shared" si="48"/>
        <v>-11.42970486420019</v>
      </c>
      <c r="X50" s="56">
        <f t="shared" si="48"/>
        <v>-19.664753473564431</v>
      </c>
      <c r="Y50" s="56">
        <f t="shared" si="48"/>
        <v>-8.9608116773189295</v>
      </c>
      <c r="Z50" s="56">
        <f t="shared" si="48"/>
        <v>30.249771651973987</v>
      </c>
      <c r="AA50" s="56">
        <f t="shared" ref="AA50:AA65" si="49">IF(Z10=0,"--",((AA10/Z10)*100-100))</f>
        <v>7.1770995376510172</v>
      </c>
      <c r="AB50" s="56">
        <f t="shared" ref="AB50:AB65" si="50">IF(AA10=0,"--",((AB10/AA10)*100-100))</f>
        <v>-23.354446408029858</v>
      </c>
      <c r="AC50" s="56">
        <f t="shared" ref="AC50:AC65" si="51">POWER(AB10/C10,1/26)*100-100</f>
        <v>15.983892471329497</v>
      </c>
      <c r="AD50" s="88"/>
      <c r="AE50" s="88"/>
      <c r="AF50" s="88"/>
      <c r="AG50" s="88"/>
      <c r="AH50" s="88"/>
      <c r="AI50" s="88"/>
    </row>
    <row r="51" spans="1:35" ht="12.75" customHeight="1" x14ac:dyDescent="0.2">
      <c r="B51" s="42" t="s">
        <v>991</v>
      </c>
      <c r="C51" s="54" t="s">
        <v>12</v>
      </c>
      <c r="D51" s="56">
        <f t="shared" ref="D51:I51" si="52">IF(C11=0,"--",((D11/C11)*100-100))</f>
        <v>343.77925329269618</v>
      </c>
      <c r="E51" s="56">
        <f t="shared" si="52"/>
        <v>112.7765513858229</v>
      </c>
      <c r="F51" s="56">
        <f t="shared" si="52"/>
        <v>172.92572056546283</v>
      </c>
      <c r="G51" s="56">
        <f t="shared" si="52"/>
        <v>73.235944647259373</v>
      </c>
      <c r="H51" s="56">
        <f t="shared" si="52"/>
        <v>-4.9938153311520779</v>
      </c>
      <c r="I51" s="56">
        <f t="shared" si="52"/>
        <v>-10.938952879133282</v>
      </c>
      <c r="J51" s="56">
        <f t="shared" ref="J51:L51" si="53">IF(I11=0,"--",((J11/I11)*100-100))</f>
        <v>83.909706407514108</v>
      </c>
      <c r="K51" s="56">
        <f t="shared" si="53"/>
        <v>-6.7527282906611674</v>
      </c>
      <c r="L51" s="56">
        <f t="shared" si="53"/>
        <v>116.94907849768188</v>
      </c>
      <c r="M51" s="56">
        <f t="shared" ref="M51" si="54">IF(L11=0,"--",((M11/L11)*100-100))</f>
        <v>130.86477281938991</v>
      </c>
      <c r="N51" s="56">
        <f t="shared" si="48"/>
        <v>32.738540338404675</v>
      </c>
      <c r="O51" s="56">
        <f t="shared" si="48"/>
        <v>37.964738170588305</v>
      </c>
      <c r="P51" s="56">
        <f t="shared" si="48"/>
        <v>-10.379378546821926</v>
      </c>
      <c r="Q51" s="56">
        <f t="shared" si="48"/>
        <v>-11.303455924706128</v>
      </c>
      <c r="R51" s="56">
        <f t="shared" si="48"/>
        <v>110.51393494694648</v>
      </c>
      <c r="S51" s="56">
        <f t="shared" si="48"/>
        <v>7.5877870946363402</v>
      </c>
      <c r="T51" s="56">
        <f t="shared" si="48"/>
        <v>4.7081049672480901</v>
      </c>
      <c r="U51" s="56">
        <f t="shared" si="48"/>
        <v>4.2484777745595039</v>
      </c>
      <c r="V51" s="56">
        <f t="shared" si="48"/>
        <v>9.7311867815375876</v>
      </c>
      <c r="W51" s="56">
        <f t="shared" si="48"/>
        <v>31.901063954468071</v>
      </c>
      <c r="X51" s="56">
        <f t="shared" si="48"/>
        <v>8.423983209918859</v>
      </c>
      <c r="Y51" s="56">
        <f t="shared" si="48"/>
        <v>19.3549972349727</v>
      </c>
      <c r="Z51" s="56">
        <f t="shared" si="48"/>
        <v>16.455519688117917</v>
      </c>
      <c r="AA51" s="56">
        <f t="shared" si="49"/>
        <v>-8.6784396912048294</v>
      </c>
      <c r="AB51" s="56">
        <f t="shared" si="50"/>
        <v>12.289901839204219</v>
      </c>
      <c r="AC51" s="56">
        <f t="shared" si="51"/>
        <v>35.338571006060619</v>
      </c>
      <c r="AD51" s="88"/>
      <c r="AE51" s="88"/>
      <c r="AF51" s="88"/>
      <c r="AG51" s="88"/>
      <c r="AH51" s="88"/>
      <c r="AI51" s="88"/>
    </row>
    <row r="52" spans="1:35" ht="12.75" customHeight="1" x14ac:dyDescent="0.2">
      <c r="B52" s="42" t="s">
        <v>992</v>
      </c>
      <c r="C52" s="54" t="s">
        <v>12</v>
      </c>
      <c r="D52" s="56">
        <f t="shared" ref="D52:I52" si="55">IF(C12=0,"--",((D12/C12)*100-100))</f>
        <v>5.0079446793436233</v>
      </c>
      <c r="E52" s="56">
        <f t="shared" si="55"/>
        <v>294.65186520861647</v>
      </c>
      <c r="F52" s="56">
        <f t="shared" si="55"/>
        <v>-23.583873339801912</v>
      </c>
      <c r="G52" s="56">
        <f t="shared" si="55"/>
        <v>52.201342615549066</v>
      </c>
      <c r="H52" s="56">
        <f t="shared" si="55"/>
        <v>-2.6216368854974377</v>
      </c>
      <c r="I52" s="56">
        <f t="shared" si="55"/>
        <v>143.86204881441989</v>
      </c>
      <c r="J52" s="56">
        <f t="shared" ref="J52:L52" si="56">IF(I12=0,"--",((J12/I12)*100-100))</f>
        <v>76.381641330806417</v>
      </c>
      <c r="K52" s="56">
        <f t="shared" si="56"/>
        <v>93.395273837530311</v>
      </c>
      <c r="L52" s="56">
        <f t="shared" si="56"/>
        <v>31.053313117565864</v>
      </c>
      <c r="M52" s="56">
        <f t="shared" ref="M52" si="57">IF(L12=0,"--",((M12/L12)*100-100))</f>
        <v>-33.606633771663468</v>
      </c>
      <c r="N52" s="56">
        <f t="shared" si="48"/>
        <v>40.62025322245006</v>
      </c>
      <c r="O52" s="56">
        <f t="shared" si="48"/>
        <v>6.9671455782681022</v>
      </c>
      <c r="P52" s="56">
        <f t="shared" si="48"/>
        <v>-11.548991123429985</v>
      </c>
      <c r="Q52" s="56">
        <f t="shared" si="48"/>
        <v>-27.238894406585985</v>
      </c>
      <c r="R52" s="56">
        <f t="shared" si="48"/>
        <v>38.156250702765504</v>
      </c>
      <c r="S52" s="56">
        <f t="shared" si="48"/>
        <v>-19.812721180758444</v>
      </c>
      <c r="T52" s="56">
        <f t="shared" si="48"/>
        <v>21.637855654149135</v>
      </c>
      <c r="U52" s="56">
        <f t="shared" si="48"/>
        <v>-12.415051417680331</v>
      </c>
      <c r="V52" s="56">
        <f t="shared" si="48"/>
        <v>62.805817373117321</v>
      </c>
      <c r="W52" s="56">
        <f t="shared" si="48"/>
        <v>34.894408248242712</v>
      </c>
      <c r="X52" s="56">
        <f t="shared" si="48"/>
        <v>55.882940136702047</v>
      </c>
      <c r="Y52" s="56">
        <f t="shared" si="48"/>
        <v>-17.37897564502525</v>
      </c>
      <c r="Z52" s="56">
        <f t="shared" si="48"/>
        <v>-15.398606684227815</v>
      </c>
      <c r="AA52" s="56">
        <f t="shared" si="49"/>
        <v>-1.951103443112018</v>
      </c>
      <c r="AB52" s="56">
        <f t="shared" si="50"/>
        <v>0.98559912487230861</v>
      </c>
      <c r="AC52" s="56">
        <f t="shared" si="51"/>
        <v>18.993727055883198</v>
      </c>
      <c r="AD52" s="88"/>
      <c r="AE52" s="88"/>
      <c r="AF52" s="88"/>
      <c r="AG52" s="88"/>
      <c r="AH52" s="88"/>
      <c r="AI52" s="88"/>
    </row>
    <row r="53" spans="1:35" ht="12.75" customHeight="1" x14ac:dyDescent="0.2">
      <c r="B53" s="42" t="s">
        <v>993</v>
      </c>
      <c r="C53" s="54" t="s">
        <v>12</v>
      </c>
      <c r="D53" s="56">
        <f t="shared" ref="D53:I53" si="58">IF(C13=0,"--",((D13/C13)*100-100))</f>
        <v>317.96875702239731</v>
      </c>
      <c r="E53" s="56">
        <f t="shared" si="58"/>
        <v>-16.434226982215066</v>
      </c>
      <c r="F53" s="56">
        <f t="shared" si="58"/>
        <v>52.88462910691581</v>
      </c>
      <c r="G53" s="56">
        <f t="shared" si="58"/>
        <v>-12.375649721763452</v>
      </c>
      <c r="H53" s="56">
        <f t="shared" si="58"/>
        <v>205.59056829437128</v>
      </c>
      <c r="I53" s="56">
        <f t="shared" si="58"/>
        <v>-20.672670361006013</v>
      </c>
      <c r="J53" s="56">
        <f t="shared" ref="J53:L53" si="59">IF(I13=0,"--",((J13/I13)*100-100))</f>
        <v>48.839016188126095</v>
      </c>
      <c r="K53" s="56">
        <f t="shared" si="59"/>
        <v>-18.312879909372342</v>
      </c>
      <c r="L53" s="56">
        <f t="shared" si="59"/>
        <v>21.948670631585344</v>
      </c>
      <c r="M53" s="56">
        <f t="shared" ref="M53" si="60">IF(L13=0,"--",((M13/L13)*100-100))</f>
        <v>-1.3545830632027105</v>
      </c>
      <c r="N53" s="56">
        <f t="shared" si="48"/>
        <v>155.91571006346325</v>
      </c>
      <c r="O53" s="56">
        <f t="shared" si="48"/>
        <v>-0.81654874431421831</v>
      </c>
      <c r="P53" s="56">
        <f t="shared" si="48"/>
        <v>-9.0998006492422689</v>
      </c>
      <c r="Q53" s="56">
        <f t="shared" si="48"/>
        <v>-46.196696413261037</v>
      </c>
      <c r="R53" s="56">
        <f t="shared" si="48"/>
        <v>30.024228691486002</v>
      </c>
      <c r="S53" s="56">
        <f t="shared" si="48"/>
        <v>-14.884935297918901</v>
      </c>
      <c r="T53" s="56">
        <f t="shared" si="48"/>
        <v>-26.290136011204197</v>
      </c>
      <c r="U53" s="56">
        <f t="shared" si="48"/>
        <v>28.97463580748439</v>
      </c>
      <c r="V53" s="56">
        <f t="shared" si="48"/>
        <v>25.848118209188613</v>
      </c>
      <c r="W53" s="56">
        <f t="shared" si="48"/>
        <v>59.421498551017947</v>
      </c>
      <c r="X53" s="56">
        <f t="shared" si="48"/>
        <v>-13.801590849760487</v>
      </c>
      <c r="Y53" s="56">
        <f t="shared" si="48"/>
        <v>12.147707107170831</v>
      </c>
      <c r="Z53" s="56">
        <f t="shared" si="48"/>
        <v>49.350224408625422</v>
      </c>
      <c r="AA53" s="56">
        <f t="shared" si="49"/>
        <v>16.016561739110841</v>
      </c>
      <c r="AB53" s="56">
        <f t="shared" si="50"/>
        <v>-9.4629343815722251</v>
      </c>
      <c r="AC53" s="56">
        <f t="shared" si="51"/>
        <v>17.479914416214882</v>
      </c>
      <c r="AD53" s="88"/>
      <c r="AE53" s="88"/>
      <c r="AF53" s="88"/>
      <c r="AG53" s="88"/>
      <c r="AH53" s="88"/>
      <c r="AI53" s="88"/>
    </row>
    <row r="54" spans="1:35" ht="12.75" customHeight="1" x14ac:dyDescent="0.2">
      <c r="B54" s="42" t="s">
        <v>994</v>
      </c>
      <c r="C54" s="54" t="s">
        <v>12</v>
      </c>
      <c r="D54" s="56">
        <f t="shared" ref="D54:I54" si="61">IF(C14=0,"--",((D14/C14)*100-100))</f>
        <v>-63.715902232407288</v>
      </c>
      <c r="E54" s="56">
        <f t="shared" si="61"/>
        <v>-13.116985180655618</v>
      </c>
      <c r="F54" s="56">
        <f t="shared" si="61"/>
        <v>14.066984187077054</v>
      </c>
      <c r="G54" s="56">
        <f t="shared" si="61"/>
        <v>227.07903611666751</v>
      </c>
      <c r="H54" s="56">
        <f t="shared" si="61"/>
        <v>-31.747435419843384</v>
      </c>
      <c r="I54" s="56">
        <f t="shared" si="61"/>
        <v>-32.296463927591262</v>
      </c>
      <c r="J54" s="56">
        <f t="shared" ref="J54:L54" si="62">IF(I14=0,"--",((J14/I14)*100-100))</f>
        <v>-15.586909536796384</v>
      </c>
      <c r="K54" s="56">
        <f t="shared" si="62"/>
        <v>435.20379702966409</v>
      </c>
      <c r="L54" s="56">
        <f t="shared" si="62"/>
        <v>107.65011163117214</v>
      </c>
      <c r="M54" s="56">
        <f t="shared" ref="M54" si="63">IF(L14=0,"--",((M14/L14)*100-100))</f>
        <v>-22.112322771753512</v>
      </c>
      <c r="N54" s="56">
        <f t="shared" si="48"/>
        <v>383.60054971148418</v>
      </c>
      <c r="O54" s="56">
        <f t="shared" si="48"/>
        <v>-26.143790263582531</v>
      </c>
      <c r="P54" s="56">
        <f t="shared" si="48"/>
        <v>-67.689792443399426</v>
      </c>
      <c r="Q54" s="56">
        <f t="shared" si="48"/>
        <v>-31.473595680004934</v>
      </c>
      <c r="R54" s="56">
        <f t="shared" si="48"/>
        <v>98.75351018815374</v>
      </c>
      <c r="S54" s="56">
        <f t="shared" si="48"/>
        <v>4.8908267131005232</v>
      </c>
      <c r="T54" s="56">
        <f t="shared" si="48"/>
        <v>1002.5340082695611</v>
      </c>
      <c r="U54" s="56">
        <f t="shared" si="48"/>
        <v>-59.331563378647203</v>
      </c>
      <c r="V54" s="56">
        <f t="shared" si="48"/>
        <v>-69.678809073719634</v>
      </c>
      <c r="W54" s="56">
        <f t="shared" si="48"/>
        <v>7.1781337586530327</v>
      </c>
      <c r="X54" s="56">
        <f t="shared" si="48"/>
        <v>-4.5937669864078572</v>
      </c>
      <c r="Y54" s="56">
        <f t="shared" si="48"/>
        <v>12.32219190340065</v>
      </c>
      <c r="Z54" s="56">
        <f t="shared" si="48"/>
        <v>2.5544069076097031</v>
      </c>
      <c r="AA54" s="56">
        <f t="shared" si="49"/>
        <v>-2.9476348008937094</v>
      </c>
      <c r="AB54" s="56">
        <f t="shared" si="50"/>
        <v>-24.523635818619056</v>
      </c>
      <c r="AC54" s="56">
        <f t="shared" si="51"/>
        <v>8.156455335609067</v>
      </c>
      <c r="AD54" s="88"/>
      <c r="AE54" s="88"/>
      <c r="AF54" s="88"/>
      <c r="AG54" s="88"/>
      <c r="AH54" s="88"/>
      <c r="AI54" s="88"/>
    </row>
    <row r="55" spans="1:35" ht="12.75" customHeight="1" x14ac:dyDescent="0.2">
      <c r="B55" s="42" t="s">
        <v>995</v>
      </c>
      <c r="C55" s="54" t="s">
        <v>12</v>
      </c>
      <c r="D55" s="56">
        <f t="shared" ref="D55:I55" si="64">IF(C15=0,"--",((D15/C15)*100-100))</f>
        <v>271.24463519313304</v>
      </c>
      <c r="E55" s="56">
        <f t="shared" si="64"/>
        <v>167.83415399985728</v>
      </c>
      <c r="F55" s="56">
        <f t="shared" si="64"/>
        <v>1042.3285977682806</v>
      </c>
      <c r="G55" s="56">
        <f t="shared" si="64"/>
        <v>-73.139488289014494</v>
      </c>
      <c r="H55" s="56">
        <f t="shared" si="64"/>
        <v>304.25459490344753</v>
      </c>
      <c r="I55" s="56">
        <f t="shared" si="64"/>
        <v>-46.806936626767516</v>
      </c>
      <c r="J55" s="56">
        <f t="shared" ref="J55:L55" si="65">IF(I15=0,"--",((J15/I15)*100-100))</f>
        <v>7.8334582482619624</v>
      </c>
      <c r="K55" s="56">
        <f t="shared" si="65"/>
        <v>98.315717572620031</v>
      </c>
      <c r="L55" s="56">
        <f t="shared" si="65"/>
        <v>124.00081122481356</v>
      </c>
      <c r="M55" s="56">
        <f t="shared" ref="M55" si="66">IF(L15=0,"--",((M15/L15)*100-100))</f>
        <v>-3.9003567742856831</v>
      </c>
      <c r="N55" s="56">
        <f t="shared" si="48"/>
        <v>12.628584230884158</v>
      </c>
      <c r="O55" s="56">
        <f t="shared" si="48"/>
        <v>15.828932149992013</v>
      </c>
      <c r="P55" s="56">
        <f t="shared" si="48"/>
        <v>-8.2180751309771125</v>
      </c>
      <c r="Q55" s="56">
        <f t="shared" si="48"/>
        <v>19.637267724364733</v>
      </c>
      <c r="R55" s="56">
        <f t="shared" si="48"/>
        <v>19.256654722120928</v>
      </c>
      <c r="S55" s="56">
        <f t="shared" si="48"/>
        <v>-13.561651024503732</v>
      </c>
      <c r="T55" s="56">
        <f t="shared" si="48"/>
        <v>12.281484031960659</v>
      </c>
      <c r="U55" s="56">
        <f t="shared" si="48"/>
        <v>11.638735094969888</v>
      </c>
      <c r="V55" s="56">
        <f t="shared" si="48"/>
        <v>14.998256925899739</v>
      </c>
      <c r="W55" s="56">
        <f t="shared" si="48"/>
        <v>6.6172294340966999</v>
      </c>
      <c r="X55" s="56">
        <f t="shared" si="48"/>
        <v>-6.9000139847284316</v>
      </c>
      <c r="Y55" s="56">
        <f t="shared" si="48"/>
        <v>42.454790070734077</v>
      </c>
      <c r="Z55" s="56">
        <f t="shared" si="48"/>
        <v>-5.3550141529320712</v>
      </c>
      <c r="AA55" s="56">
        <f t="shared" si="49"/>
        <v>40.015161562280156</v>
      </c>
      <c r="AB55" s="56">
        <f t="shared" si="50"/>
        <v>-5.0797645156551425</v>
      </c>
      <c r="AC55" s="56">
        <f t="shared" si="51"/>
        <v>31.106174085474294</v>
      </c>
      <c r="AD55" s="88"/>
      <c r="AE55" s="88"/>
      <c r="AF55" s="88"/>
      <c r="AG55" s="88"/>
      <c r="AH55" s="88"/>
      <c r="AI55" s="88"/>
    </row>
    <row r="56" spans="1:35" ht="12.75" customHeight="1" x14ac:dyDescent="0.2">
      <c r="B56" s="42" t="s">
        <v>1002</v>
      </c>
      <c r="C56" s="54" t="s">
        <v>12</v>
      </c>
      <c r="D56" s="56">
        <f t="shared" ref="D56:I56" si="67">IF(C16=0,"--",((D16/C16)*100-100))</f>
        <v>-42.673414294255963</v>
      </c>
      <c r="E56" s="56">
        <f t="shared" si="67"/>
        <v>172.10143865789058</v>
      </c>
      <c r="F56" s="56">
        <f t="shared" si="67"/>
        <v>20.315024731975811</v>
      </c>
      <c r="G56" s="56">
        <f t="shared" si="67"/>
        <v>4.4561853057470557</v>
      </c>
      <c r="H56" s="56">
        <f t="shared" si="67"/>
        <v>23.090724623427491</v>
      </c>
      <c r="I56" s="56">
        <f t="shared" si="67"/>
        <v>-19.338316993272414</v>
      </c>
      <c r="J56" s="56">
        <f t="shared" ref="J56:L56" si="68">IF(I16=0,"--",((J16/I16)*100-100))</f>
        <v>2.950326164987743</v>
      </c>
      <c r="K56" s="56">
        <f t="shared" si="68"/>
        <v>-2.4994111481203731</v>
      </c>
      <c r="L56" s="56">
        <f t="shared" si="68"/>
        <v>49.488372729105606</v>
      </c>
      <c r="M56" s="56">
        <f t="shared" ref="M56" si="69">IF(L16=0,"--",((M16/L16)*100-100))</f>
        <v>53.078145100136567</v>
      </c>
      <c r="N56" s="56">
        <f t="shared" si="48"/>
        <v>8.4557783368834691</v>
      </c>
      <c r="O56" s="56">
        <f t="shared" si="48"/>
        <v>87.993578119778959</v>
      </c>
      <c r="P56" s="56">
        <f t="shared" si="48"/>
        <v>-24.113892180569948</v>
      </c>
      <c r="Q56" s="56">
        <f t="shared" si="48"/>
        <v>-29.907169876311912</v>
      </c>
      <c r="R56" s="56">
        <f t="shared" si="48"/>
        <v>98.780865891677394</v>
      </c>
      <c r="S56" s="56">
        <f t="shared" si="48"/>
        <v>18.8575604787776</v>
      </c>
      <c r="T56" s="56">
        <f t="shared" si="48"/>
        <v>-5.1751250572119432</v>
      </c>
      <c r="U56" s="56">
        <f t="shared" si="48"/>
        <v>-35.469428479387361</v>
      </c>
      <c r="V56" s="56">
        <f t="shared" si="48"/>
        <v>-6.867915923256831</v>
      </c>
      <c r="W56" s="56">
        <f t="shared" si="48"/>
        <v>-0.40323205580389754</v>
      </c>
      <c r="X56" s="56">
        <f t="shared" si="48"/>
        <v>-31.251917550882879</v>
      </c>
      <c r="Y56" s="56">
        <f t="shared" si="48"/>
        <v>-6.1372486200454972</v>
      </c>
      <c r="Z56" s="56">
        <f t="shared" si="48"/>
        <v>-1.1368038979459669</v>
      </c>
      <c r="AA56" s="56">
        <f t="shared" si="49"/>
        <v>-3.4913256765145775</v>
      </c>
      <c r="AB56" s="56">
        <f t="shared" si="50"/>
        <v>-42.798407831552829</v>
      </c>
      <c r="AC56" s="56">
        <f t="shared" si="51"/>
        <v>3.23789292595022</v>
      </c>
      <c r="AD56" s="88"/>
      <c r="AE56" s="88"/>
      <c r="AF56" s="88"/>
      <c r="AG56" s="88"/>
      <c r="AH56" s="88"/>
      <c r="AI56" s="88"/>
    </row>
    <row r="57" spans="1:35" ht="12.75" customHeight="1" x14ac:dyDescent="0.2">
      <c r="B57" s="42" t="s">
        <v>1000</v>
      </c>
      <c r="C57" s="54" t="s">
        <v>12</v>
      </c>
      <c r="D57" s="56">
        <f t="shared" ref="D57:I57" si="70">IF(C17=0,"--",((D17/C17)*100-100))</f>
        <v>-38.909656302900707</v>
      </c>
      <c r="E57" s="56">
        <f t="shared" si="70"/>
        <v>157.63683642945898</v>
      </c>
      <c r="F57" s="56">
        <f t="shared" si="70"/>
        <v>21.462115203895223</v>
      </c>
      <c r="G57" s="56">
        <f t="shared" si="70"/>
        <v>4.3099502995707724</v>
      </c>
      <c r="H57" s="56">
        <f t="shared" si="70"/>
        <v>27.423400912706825</v>
      </c>
      <c r="I57" s="56">
        <f t="shared" si="70"/>
        <v>-18.92452788221749</v>
      </c>
      <c r="J57" s="56">
        <f t="shared" ref="J57:L57" si="71">IF(I17=0,"--",((J17/I17)*100-100))</f>
        <v>6.6156250950077435</v>
      </c>
      <c r="K57" s="56">
        <f t="shared" si="71"/>
        <v>-0.7085243718961749</v>
      </c>
      <c r="L57" s="56">
        <f t="shared" si="71"/>
        <v>48.292453049440297</v>
      </c>
      <c r="M57" s="56">
        <f t="shared" ref="M57" si="72">IF(L17=0,"--",((M17/L17)*100-100))</f>
        <v>45.885032130759924</v>
      </c>
      <c r="N57" s="56">
        <f t="shared" si="48"/>
        <v>18.064691662903257</v>
      </c>
      <c r="O57" s="56">
        <f t="shared" si="48"/>
        <v>74.29881047781987</v>
      </c>
      <c r="P57" s="56">
        <f t="shared" si="48"/>
        <v>-23.820956358140847</v>
      </c>
      <c r="Q57" s="56">
        <f t="shared" si="48"/>
        <v>-30.418930789694372</v>
      </c>
      <c r="R57" s="56">
        <f t="shared" si="48"/>
        <v>94.639445134881811</v>
      </c>
      <c r="S57" s="56">
        <f t="shared" si="48"/>
        <v>17.171854502020992</v>
      </c>
      <c r="T57" s="56">
        <f t="shared" si="48"/>
        <v>0.80008253615548597</v>
      </c>
      <c r="U57" s="56">
        <f t="shared" si="48"/>
        <v>-35.281555185478055</v>
      </c>
      <c r="V57" s="56">
        <f t="shared" si="48"/>
        <v>-7.3192939413378326</v>
      </c>
      <c r="W57" s="56">
        <f t="shared" si="48"/>
        <v>3.5387541225509409</v>
      </c>
      <c r="X57" s="56">
        <f t="shared" si="48"/>
        <v>-26.39842623036067</v>
      </c>
      <c r="Y57" s="56">
        <f t="shared" si="48"/>
        <v>-3.5379311065767922</v>
      </c>
      <c r="Z57" s="56">
        <f t="shared" si="48"/>
        <v>3.442102420405206</v>
      </c>
      <c r="AA57" s="56">
        <f t="shared" si="49"/>
        <v>-0.74668071868806862</v>
      </c>
      <c r="AB57" s="56">
        <f t="shared" si="50"/>
        <v>-32.520955822806513</v>
      </c>
      <c r="AC57" s="56">
        <f t="shared" si="51"/>
        <v>5.0656526573050513</v>
      </c>
      <c r="AD57" s="88"/>
      <c r="AE57" s="88"/>
      <c r="AF57" s="88"/>
      <c r="AG57" s="88"/>
      <c r="AH57" s="88"/>
      <c r="AI57" s="88"/>
    </row>
    <row r="58" spans="1:35" ht="12.75" customHeight="1" x14ac:dyDescent="0.2">
      <c r="B58" s="42" t="s">
        <v>1001</v>
      </c>
      <c r="C58" s="54" t="s">
        <v>12</v>
      </c>
      <c r="D58" s="56">
        <f t="shared" ref="D58:I58" si="73">IF(C18=0,"--",((D18/C18)*100-100))</f>
        <v>-11.313817087762786</v>
      </c>
      <c r="E58" s="56">
        <f t="shared" si="73"/>
        <v>75.215730640363432</v>
      </c>
      <c r="F58" s="56">
        <f t="shared" si="73"/>
        <v>18.800196169599886</v>
      </c>
      <c r="G58" s="56">
        <f t="shared" si="73"/>
        <v>1.9347551748373064</v>
      </c>
      <c r="H58" s="56">
        <f t="shared" si="73"/>
        <v>33.180236000937896</v>
      </c>
      <c r="I58" s="56">
        <f t="shared" si="73"/>
        <v>0.29361680448556626</v>
      </c>
      <c r="J58" s="56">
        <f t="shared" ref="J58:L58" si="74">IF(I18=0,"--",((J18/I18)*100-100))</f>
        <v>30.10815326864963</v>
      </c>
      <c r="K58" s="56">
        <f t="shared" si="74"/>
        <v>-6.4156495086455578</v>
      </c>
      <c r="L58" s="56">
        <f t="shared" si="74"/>
        <v>44.81798770499617</v>
      </c>
      <c r="M58" s="56">
        <f t="shared" ref="M58" si="75">IF(L18=0,"--",((M18/L18)*100-100))</f>
        <v>6.9372432753281714</v>
      </c>
      <c r="N58" s="56">
        <f t="shared" si="48"/>
        <v>51.339277412946927</v>
      </c>
      <c r="O58" s="56">
        <f t="shared" si="48"/>
        <v>39.235065807710129</v>
      </c>
      <c r="P58" s="56">
        <f t="shared" si="48"/>
        <v>-10.294527156122683</v>
      </c>
      <c r="Q58" s="56">
        <f t="shared" si="48"/>
        <v>-26.93175082494983</v>
      </c>
      <c r="R58" s="56">
        <f t="shared" si="48"/>
        <v>74.413746303264418</v>
      </c>
      <c r="S58" s="56">
        <f t="shared" si="48"/>
        <v>42.7671240054365</v>
      </c>
      <c r="T58" s="56">
        <f t="shared" si="48"/>
        <v>11.910728206070175</v>
      </c>
      <c r="U58" s="56">
        <f t="shared" si="48"/>
        <v>-4.9763278114360787</v>
      </c>
      <c r="V58" s="56">
        <f t="shared" si="48"/>
        <v>6.0737242950562091</v>
      </c>
      <c r="W58" s="56">
        <f t="shared" si="48"/>
        <v>-8.7569798010150635E-2</v>
      </c>
      <c r="X58" s="56">
        <f t="shared" si="48"/>
        <v>-22.944007241241863</v>
      </c>
      <c r="Y58" s="56">
        <f t="shared" si="48"/>
        <v>17.403141895766993</v>
      </c>
      <c r="Z58" s="56">
        <f t="shared" si="48"/>
        <v>3.4400680705806224</v>
      </c>
      <c r="AA58" s="56">
        <f t="shared" si="49"/>
        <v>-8.6193869016489515</v>
      </c>
      <c r="AB58" s="56">
        <f t="shared" si="50"/>
        <v>-27.342998364168864</v>
      </c>
      <c r="AC58" s="56">
        <f t="shared" si="51"/>
        <v>9.8172532377685684</v>
      </c>
      <c r="AD58" s="88"/>
      <c r="AE58" s="88"/>
      <c r="AF58" s="88"/>
      <c r="AG58" s="88"/>
      <c r="AH58" s="88"/>
      <c r="AI58" s="88"/>
    </row>
    <row r="59" spans="1:35" ht="12.75" customHeight="1" x14ac:dyDescent="0.2">
      <c r="A59" s="88">
        <v>2</v>
      </c>
      <c r="B59" s="42" t="s">
        <v>998</v>
      </c>
      <c r="C59" s="54" t="s">
        <v>12</v>
      </c>
      <c r="D59" s="56">
        <f t="shared" ref="D59:I59" si="76">IF(C19=0,"--",((D19/C19)*100-100))</f>
        <v>20.645683109189179</v>
      </c>
      <c r="E59" s="56">
        <f t="shared" si="76"/>
        <v>-4.1007758695472631</v>
      </c>
      <c r="F59" s="56">
        <f t="shared" si="76"/>
        <v>-3.4209331158767924</v>
      </c>
      <c r="G59" s="56">
        <f t="shared" si="76"/>
        <v>18.37698295026118</v>
      </c>
      <c r="H59" s="56">
        <f t="shared" si="76"/>
        <v>19.162439827589068</v>
      </c>
      <c r="I59" s="56">
        <f t="shared" si="76"/>
        <v>3.1930901440271811</v>
      </c>
      <c r="J59" s="56">
        <f t="shared" ref="J59:L59" si="77">IF(I19=0,"--",((J19/I19)*100-100))</f>
        <v>-2.378365533867381</v>
      </c>
      <c r="K59" s="56">
        <f t="shared" si="77"/>
        <v>9.4549156224545072</v>
      </c>
      <c r="L59" s="56">
        <f t="shared" si="77"/>
        <v>11.460639445216827</v>
      </c>
      <c r="M59" s="56">
        <f t="shared" ref="M59" si="78">IF(L19=0,"--",((M19/L19)*100-100))</f>
        <v>4.2363449462974359</v>
      </c>
      <c r="N59" s="56">
        <f t="shared" si="48"/>
        <v>7.7683378311447058</v>
      </c>
      <c r="O59" s="56">
        <f t="shared" si="48"/>
        <v>5.1399451496654933</v>
      </c>
      <c r="P59" s="56">
        <f t="shared" si="48"/>
        <v>14.915531316732839</v>
      </c>
      <c r="Q59" s="56">
        <f t="shared" si="48"/>
        <v>-1.2942667061868462</v>
      </c>
      <c r="R59" s="56">
        <f t="shared" si="48"/>
        <v>1.1372710822621741</v>
      </c>
      <c r="S59" s="56">
        <f t="shared" si="48"/>
        <v>24.818276641634256</v>
      </c>
      <c r="T59" s="56">
        <f t="shared" si="48"/>
        <v>-2.2018727023763063E-2</v>
      </c>
      <c r="U59" s="56">
        <f t="shared" si="48"/>
        <v>-0.6313609029407985</v>
      </c>
      <c r="V59" s="56">
        <f t="shared" si="48"/>
        <v>-11.136843451962648</v>
      </c>
      <c r="W59" s="56">
        <f t="shared" si="48"/>
        <v>-10.435538795310109</v>
      </c>
      <c r="X59" s="56">
        <f t="shared" si="48"/>
        <v>-6.9127236109659265</v>
      </c>
      <c r="Y59" s="56">
        <f t="shared" si="48"/>
        <v>-1.1506008193016157</v>
      </c>
      <c r="Z59" s="56">
        <f t="shared" si="48"/>
        <v>2.220842923075935</v>
      </c>
      <c r="AA59" s="56">
        <f t="shared" si="49"/>
        <v>-5.3448553911360648</v>
      </c>
      <c r="AB59" s="56">
        <f t="shared" si="50"/>
        <v>-12.197246003658748</v>
      </c>
      <c r="AC59" s="56">
        <f t="shared" si="51"/>
        <v>2.7508954152848588</v>
      </c>
      <c r="AD59" s="88"/>
      <c r="AE59" s="88"/>
      <c r="AF59" s="88"/>
      <c r="AG59" s="88"/>
      <c r="AH59" s="88"/>
      <c r="AI59" s="88"/>
    </row>
    <row r="60" spans="1:35" ht="12.75" customHeight="1" x14ac:dyDescent="0.2">
      <c r="A60" s="88">
        <v>3</v>
      </c>
      <c r="B60" s="42" t="s">
        <v>29</v>
      </c>
      <c r="C60" s="54" t="s">
        <v>12</v>
      </c>
      <c r="D60" s="56">
        <f t="shared" ref="D60:I60" si="79">IF(C20=0,"--",((D20/C20)*100-100))</f>
        <v>11.670467677957404</v>
      </c>
      <c r="E60" s="56">
        <f t="shared" si="79"/>
        <v>78.750325884428861</v>
      </c>
      <c r="F60" s="56">
        <f t="shared" si="79"/>
        <v>-19.634601594888849</v>
      </c>
      <c r="G60" s="56">
        <f t="shared" si="79"/>
        <v>-22.804558795576654</v>
      </c>
      <c r="H60" s="56">
        <f t="shared" si="79"/>
        <v>-15.193927953355299</v>
      </c>
      <c r="I60" s="56">
        <f t="shared" si="79"/>
        <v>-11.391077554483218</v>
      </c>
      <c r="J60" s="56">
        <f t="shared" ref="J60:L60" si="80">IF(I20=0,"--",((J20/I20)*100-100))</f>
        <v>25.226076473072382</v>
      </c>
      <c r="K60" s="56">
        <f t="shared" si="80"/>
        <v>12.488365588568612</v>
      </c>
      <c r="L60" s="56">
        <f t="shared" si="80"/>
        <v>19.589644127779479</v>
      </c>
      <c r="M60" s="56">
        <f t="shared" ref="M60" si="81">IF(L20=0,"--",((M20/L20)*100-100))</f>
        <v>-31.83807615631531</v>
      </c>
      <c r="N60" s="56">
        <f t="shared" si="48"/>
        <v>35.580400489332874</v>
      </c>
      <c r="O60" s="56">
        <f t="shared" si="48"/>
        <v>3.8193391342879295</v>
      </c>
      <c r="P60" s="56">
        <f t="shared" si="48"/>
        <v>-12.37157139540551</v>
      </c>
      <c r="Q60" s="56">
        <f t="shared" si="48"/>
        <v>-8.5009729519563422</v>
      </c>
      <c r="R60" s="56">
        <f t="shared" si="48"/>
        <v>5.3701324556180765</v>
      </c>
      <c r="S60" s="56">
        <f t="shared" si="48"/>
        <v>-2.3051215362441155</v>
      </c>
      <c r="T60" s="56">
        <f t="shared" si="48"/>
        <v>14.377667842076121</v>
      </c>
      <c r="U60" s="56">
        <f t="shared" si="48"/>
        <v>26.83736747905013</v>
      </c>
      <c r="V60" s="56">
        <f t="shared" si="48"/>
        <v>-17.535630878127023</v>
      </c>
      <c r="W60" s="56">
        <f t="shared" si="48"/>
        <v>-17.22335305657397</v>
      </c>
      <c r="X60" s="56">
        <f t="shared" si="48"/>
        <v>25.632056020048083</v>
      </c>
      <c r="Y60" s="56">
        <f t="shared" si="48"/>
        <v>-14.012999967661329</v>
      </c>
      <c r="Z60" s="56">
        <f t="shared" si="48"/>
        <v>-10.8251817353826</v>
      </c>
      <c r="AA60" s="56">
        <f t="shared" si="49"/>
        <v>-38.496969424076944</v>
      </c>
      <c r="AB60" s="56">
        <f t="shared" si="50"/>
        <v>-46.371459553244762</v>
      </c>
      <c r="AC60" s="56">
        <f t="shared" si="51"/>
        <v>-3.5509676592580917</v>
      </c>
      <c r="AD60" s="88"/>
      <c r="AE60" s="88"/>
      <c r="AF60" s="88"/>
      <c r="AG60" s="88"/>
      <c r="AH60" s="88"/>
      <c r="AI60" s="88"/>
    </row>
    <row r="61" spans="1:35" ht="12.75" customHeight="1" x14ac:dyDescent="0.2">
      <c r="A61" s="88">
        <v>4</v>
      </c>
      <c r="B61" s="42" t="s">
        <v>46</v>
      </c>
      <c r="C61" s="54" t="s">
        <v>12</v>
      </c>
      <c r="D61" s="56">
        <f t="shared" ref="D61:I61" si="82">IF(C21=0,"--",((D21/C21)*100-100))</f>
        <v>3.0981407935216367</v>
      </c>
      <c r="E61" s="56">
        <f t="shared" si="82"/>
        <v>34.453719140403223</v>
      </c>
      <c r="F61" s="56">
        <f t="shared" si="82"/>
        <v>18.554421700782271</v>
      </c>
      <c r="G61" s="56">
        <f t="shared" si="82"/>
        <v>-1.614938116948295</v>
      </c>
      <c r="H61" s="56">
        <f t="shared" si="82"/>
        <v>39.157270567988803</v>
      </c>
      <c r="I61" s="56">
        <f t="shared" si="82"/>
        <v>5.3944700823506366</v>
      </c>
      <c r="J61" s="56">
        <f t="shared" ref="J61:L61" si="83">IF(I21=0,"--",((J21/I21)*100-100))</f>
        <v>23.613939860850493</v>
      </c>
      <c r="K61" s="56">
        <f t="shared" si="83"/>
        <v>62.826350895226284</v>
      </c>
      <c r="L61" s="56">
        <f t="shared" si="83"/>
        <v>36.831080538736529</v>
      </c>
      <c r="M61" s="56">
        <f t="shared" ref="M61" si="84">IF(L21=0,"--",((M21/L21)*100-100))</f>
        <v>43.724017055845508</v>
      </c>
      <c r="N61" s="56">
        <f t="shared" si="48"/>
        <v>24.15392202370623</v>
      </c>
      <c r="O61" s="56">
        <f t="shared" si="48"/>
        <v>168.40455792294659</v>
      </c>
      <c r="P61" s="56">
        <f t="shared" si="48"/>
        <v>-34.373037456125928</v>
      </c>
      <c r="Q61" s="56">
        <f t="shared" si="48"/>
        <v>-54.191010618010118</v>
      </c>
      <c r="R61" s="56">
        <f t="shared" si="48"/>
        <v>103.6353562041854</v>
      </c>
      <c r="S61" s="56">
        <f t="shared" si="48"/>
        <v>-13.546898379396438</v>
      </c>
      <c r="T61" s="56">
        <f t="shared" si="48"/>
        <v>3.8317881834545062</v>
      </c>
      <c r="U61" s="56">
        <f t="shared" si="48"/>
        <v>52.106202997708436</v>
      </c>
      <c r="V61" s="56">
        <f t="shared" si="48"/>
        <v>0.70927388361212707</v>
      </c>
      <c r="W61" s="56">
        <f t="shared" si="48"/>
        <v>-27.851148969316114</v>
      </c>
      <c r="X61" s="56">
        <f t="shared" si="48"/>
        <v>-18.427245675478346</v>
      </c>
      <c r="Y61" s="56">
        <f t="shared" si="48"/>
        <v>6.8397369345359209</v>
      </c>
      <c r="Z61" s="56">
        <f t="shared" si="48"/>
        <v>-4.6530347423865805</v>
      </c>
      <c r="AA61" s="56">
        <f t="shared" si="49"/>
        <v>-13.134424544077049</v>
      </c>
      <c r="AB61" s="56">
        <f t="shared" si="50"/>
        <v>-15.506393204065176</v>
      </c>
      <c r="AC61" s="56">
        <f t="shared" si="51"/>
        <v>9.8806348065983371</v>
      </c>
      <c r="AD61" s="88"/>
      <c r="AE61" s="88"/>
      <c r="AF61" s="88"/>
      <c r="AG61" s="88"/>
      <c r="AH61" s="88"/>
      <c r="AI61" s="88"/>
    </row>
    <row r="62" spans="1:35" ht="12.75" customHeight="1" x14ac:dyDescent="0.2">
      <c r="A62" s="88">
        <v>5</v>
      </c>
      <c r="B62" s="42" t="s">
        <v>50</v>
      </c>
      <c r="C62" s="54" t="s">
        <v>12</v>
      </c>
      <c r="D62" s="56">
        <f t="shared" ref="D62:I62" si="85">IF(C22=0,"--",((D22/C22)*100-100))</f>
        <v>-0.2484062081289693</v>
      </c>
      <c r="E62" s="56">
        <f t="shared" si="85"/>
        <v>9.7849693673206986</v>
      </c>
      <c r="F62" s="56">
        <f t="shared" si="85"/>
        <v>-1.101023510239088</v>
      </c>
      <c r="G62" s="56">
        <f t="shared" si="85"/>
        <v>3.0644228704907732</v>
      </c>
      <c r="H62" s="56">
        <f t="shared" si="85"/>
        <v>-12.140443121294524</v>
      </c>
      <c r="I62" s="56">
        <f t="shared" si="85"/>
        <v>-3.9560221093567094</v>
      </c>
      <c r="J62" s="56">
        <f t="shared" ref="J62:L62" si="86">IF(I22=0,"--",((J22/I22)*100-100))</f>
        <v>32.593768134257061</v>
      </c>
      <c r="K62" s="56">
        <f t="shared" si="86"/>
        <v>44.002111263493504</v>
      </c>
      <c r="L62" s="56">
        <f t="shared" si="86"/>
        <v>19.018980653951772</v>
      </c>
      <c r="M62" s="56">
        <f t="shared" ref="M62" si="87">IF(L22=0,"--",((M22/L22)*100-100))</f>
        <v>91.173239768302068</v>
      </c>
      <c r="N62" s="56">
        <f t="shared" si="48"/>
        <v>18.333311245244658</v>
      </c>
      <c r="O62" s="56">
        <f t="shared" si="48"/>
        <v>34.583510019203089</v>
      </c>
      <c r="P62" s="56">
        <f t="shared" si="48"/>
        <v>45.835829405578806</v>
      </c>
      <c r="Q62" s="56">
        <f t="shared" si="48"/>
        <v>-0.65475124886135916</v>
      </c>
      <c r="R62" s="56">
        <f t="shared" si="48"/>
        <v>-11.839529924430934</v>
      </c>
      <c r="S62" s="56">
        <f t="shared" si="48"/>
        <v>88.907873522940463</v>
      </c>
      <c r="T62" s="56">
        <f t="shared" si="48"/>
        <v>-23.964409426472471</v>
      </c>
      <c r="U62" s="56">
        <f t="shared" si="48"/>
        <v>3.48334409803293</v>
      </c>
      <c r="V62" s="56">
        <f t="shared" si="48"/>
        <v>7.6410736706713749</v>
      </c>
      <c r="W62" s="56">
        <f t="shared" si="48"/>
        <v>-13.627263374419272</v>
      </c>
      <c r="X62" s="56">
        <f t="shared" si="48"/>
        <v>-14.295712048789341</v>
      </c>
      <c r="Y62" s="56">
        <f t="shared" si="48"/>
        <v>-3.617502485972679</v>
      </c>
      <c r="Z62" s="56">
        <f t="shared" si="48"/>
        <v>2.9497357747577269</v>
      </c>
      <c r="AA62" s="56">
        <f t="shared" si="49"/>
        <v>-8.8929268533649264</v>
      </c>
      <c r="AB62" s="56">
        <f t="shared" si="50"/>
        <v>-7.3103064988116273</v>
      </c>
      <c r="AC62" s="56">
        <f t="shared" si="51"/>
        <v>8.460325528991163</v>
      </c>
      <c r="AD62" s="88"/>
      <c r="AE62" s="88"/>
      <c r="AF62" s="88"/>
      <c r="AG62" s="88"/>
      <c r="AH62" s="88"/>
      <c r="AI62" s="88"/>
    </row>
    <row r="63" spans="1:35" ht="12.75" customHeight="1" x14ac:dyDescent="0.2">
      <c r="B63" s="42" t="s">
        <v>19</v>
      </c>
      <c r="C63" s="54" t="s">
        <v>12</v>
      </c>
      <c r="D63" s="56">
        <f t="shared" ref="D63:I63" si="88">IF(C23=0,"--",((D23/C23)*100-100))</f>
        <v>14.305795513880582</v>
      </c>
      <c r="E63" s="56">
        <f t="shared" si="88"/>
        <v>30.133236290979312</v>
      </c>
      <c r="F63" s="56">
        <f t="shared" si="88"/>
        <v>-8.9102667102439028</v>
      </c>
      <c r="G63" s="56">
        <f t="shared" si="88"/>
        <v>-2.8272618643317315</v>
      </c>
      <c r="H63" s="56">
        <f t="shared" si="88"/>
        <v>5.5282666168039611</v>
      </c>
      <c r="I63" s="56">
        <f t="shared" si="88"/>
        <v>-1.2972704292199495</v>
      </c>
      <c r="J63" s="56">
        <f t="shared" ref="J63:L63" si="89">IF(I23=0,"--",((J23/I23)*100-100))</f>
        <v>10.217770797768978</v>
      </c>
      <c r="K63" s="56">
        <f t="shared" si="89"/>
        <v>14.800084869108773</v>
      </c>
      <c r="L63" s="56">
        <f t="shared" si="89"/>
        <v>18.163540906563867</v>
      </c>
      <c r="M63" s="56">
        <f t="shared" ref="M63" si="90">IF(L23=0,"--",((M23/L23)*100-100))</f>
        <v>16.713259854534982</v>
      </c>
      <c r="N63" s="56">
        <f t="shared" si="48"/>
        <v>19.42977096633895</v>
      </c>
      <c r="O63" s="56">
        <f t="shared" si="48"/>
        <v>25.248347770634098</v>
      </c>
      <c r="P63" s="56">
        <f t="shared" si="48"/>
        <v>2.1564378251141392</v>
      </c>
      <c r="Q63" s="56">
        <f t="shared" si="48"/>
        <v>-5.8756744558599792</v>
      </c>
      <c r="R63" s="56">
        <f t="shared" si="48"/>
        <v>10.908234431894016</v>
      </c>
      <c r="S63" s="56">
        <f t="shared" si="48"/>
        <v>28.755134050307447</v>
      </c>
      <c r="T63" s="56">
        <f t="shared" si="48"/>
        <v>-0.38778016994231734</v>
      </c>
      <c r="U63" s="56">
        <f t="shared" si="48"/>
        <v>7.9254400352516399</v>
      </c>
      <c r="V63" s="56">
        <f t="shared" si="48"/>
        <v>-0.7576098048878066</v>
      </c>
      <c r="W63" s="56">
        <f t="shared" si="48"/>
        <v>-3.5409529825947317</v>
      </c>
      <c r="X63" s="56">
        <f t="shared" si="48"/>
        <v>-6.9589755955816344</v>
      </c>
      <c r="Y63" s="56">
        <f t="shared" si="48"/>
        <v>-0.82676169358015272</v>
      </c>
      <c r="Z63" s="56">
        <f t="shared" si="48"/>
        <v>2.8662014285564084</v>
      </c>
      <c r="AA63" s="56">
        <f t="shared" si="49"/>
        <v>-9.6763639240918167</v>
      </c>
      <c r="AB63" s="56">
        <f t="shared" si="50"/>
        <v>-17.24028428145435</v>
      </c>
      <c r="AC63" s="56">
        <f t="shared" si="51"/>
        <v>5.037791523687261</v>
      </c>
      <c r="AD63" s="88"/>
      <c r="AE63" s="88"/>
      <c r="AF63" s="88"/>
      <c r="AG63" s="88"/>
      <c r="AH63" s="88"/>
      <c r="AI63" s="88"/>
    </row>
    <row r="64" spans="1:35" ht="12.75" customHeight="1" x14ac:dyDescent="0.2">
      <c r="B64" s="42" t="s">
        <v>20</v>
      </c>
      <c r="C64" s="54" t="s">
        <v>12</v>
      </c>
      <c r="D64" s="56">
        <f t="shared" ref="D64:I64" si="91">IF(C24=0,"--",((D24/C24)*100-100))</f>
        <v>8.9570291685258496</v>
      </c>
      <c r="E64" s="56">
        <f t="shared" si="91"/>
        <v>22.565447746531149</v>
      </c>
      <c r="F64" s="56">
        <f t="shared" si="91"/>
        <v>11.46112832788782</v>
      </c>
      <c r="G64" s="56">
        <f t="shared" si="91"/>
        <v>14.179906154987876</v>
      </c>
      <c r="H64" s="56">
        <f t="shared" si="91"/>
        <v>16.720315839015768</v>
      </c>
      <c r="I64" s="56">
        <f t="shared" si="91"/>
        <v>7.4210089707586064</v>
      </c>
      <c r="J64" s="56">
        <f t="shared" ref="J64:L65" si="92">IF(I24=0,"--",((J24/I24)*100-100))</f>
        <v>36.553606693296899</v>
      </c>
      <c r="K64" s="56">
        <f t="shared" si="92"/>
        <v>30.83153312963131</v>
      </c>
      <c r="L64" s="56">
        <f t="shared" si="92"/>
        <v>19.271382688766138</v>
      </c>
      <c r="M64" s="56">
        <f t="shared" ref="M64" si="93">IF(L24=0,"--",((M24/L24)*100-100))</f>
        <v>27.360676511113198</v>
      </c>
      <c r="N64" s="56">
        <f t="shared" si="48"/>
        <v>52.789647049309536</v>
      </c>
      <c r="O64" s="56">
        <f t="shared" si="48"/>
        <v>25.255497057775784</v>
      </c>
      <c r="P64" s="56">
        <f t="shared" si="48"/>
        <v>23.197917651397645</v>
      </c>
      <c r="Q64" s="56">
        <f t="shared" si="48"/>
        <v>-15.894862680679481</v>
      </c>
      <c r="R64" s="56">
        <f t="shared" si="48"/>
        <v>13.259840965734668</v>
      </c>
      <c r="S64" s="56">
        <f t="shared" si="48"/>
        <v>26.288070367304158</v>
      </c>
      <c r="T64" s="56">
        <f t="shared" si="48"/>
        <v>4.0515787151773139</v>
      </c>
      <c r="U64" s="56">
        <f t="shared" si="48"/>
        <v>14.951351284900213</v>
      </c>
      <c r="V64" s="56">
        <f t="shared" si="48"/>
        <v>10.695681343617906</v>
      </c>
      <c r="W64" s="56">
        <f t="shared" si="48"/>
        <v>-2.1916726124336634</v>
      </c>
      <c r="X64" s="56">
        <f t="shared" si="48"/>
        <v>-8.4018694179095945</v>
      </c>
      <c r="Y64" s="56">
        <f t="shared" si="48"/>
        <v>-3.57427236300245</v>
      </c>
      <c r="Z64" s="56">
        <f t="shared" si="48"/>
        <v>-3.0145177009128048</v>
      </c>
      <c r="AA64" s="56">
        <f t="shared" si="49"/>
        <v>1.1304631523668718</v>
      </c>
      <c r="AB64" s="56">
        <f t="shared" si="50"/>
        <v>-2.5895751247706329</v>
      </c>
      <c r="AC64" s="56">
        <f t="shared" si="51"/>
        <v>11.740315025747421</v>
      </c>
      <c r="AD64" s="88"/>
      <c r="AE64" s="88"/>
      <c r="AF64" s="88"/>
      <c r="AG64" s="88"/>
      <c r="AH64" s="88"/>
      <c r="AI64" s="88"/>
    </row>
    <row r="65" spans="1:35" ht="12.75" customHeight="1" x14ac:dyDescent="0.2">
      <c r="A65" s="224"/>
      <c r="B65" s="224" t="s">
        <v>11</v>
      </c>
      <c r="C65" s="54" t="s">
        <v>12</v>
      </c>
      <c r="D65" s="56">
        <f t="shared" ref="D65:I65" si="94">IF(C25=0,"--",((D25/C25)*100-100))</f>
        <v>13.173943781957661</v>
      </c>
      <c r="E65" s="56">
        <f t="shared" si="94"/>
        <v>28.591487186093445</v>
      </c>
      <c r="F65" s="56">
        <f t="shared" si="94"/>
        <v>-4.9545851402160821</v>
      </c>
      <c r="G65" s="56">
        <f t="shared" si="94"/>
        <v>1.0455359097555146</v>
      </c>
      <c r="H65" s="56">
        <f t="shared" si="94"/>
        <v>8.4081505133660812</v>
      </c>
      <c r="I65" s="56">
        <f t="shared" si="94"/>
        <v>1.1180828963580183</v>
      </c>
      <c r="J65" s="56">
        <f t="shared" si="92"/>
        <v>17.968764680095603</v>
      </c>
      <c r="K65" s="56">
        <f t="shared" si="92"/>
        <v>20.26167604462843</v>
      </c>
      <c r="L65" s="56">
        <f t="shared" si="92"/>
        <v>18.574131834551764</v>
      </c>
      <c r="M65" s="56">
        <f>IF(L25=0,"--",((M25/L25)*100-100))</f>
        <v>20.682635115016311</v>
      </c>
      <c r="N65" s="56">
        <f t="shared" si="48"/>
        <v>32.554577513998339</v>
      </c>
      <c r="O65" s="56">
        <f t="shared" si="48"/>
        <v>25.251589900599726</v>
      </c>
      <c r="P65" s="56">
        <f t="shared" si="48"/>
        <v>11.698835406329053</v>
      </c>
      <c r="Q65" s="56">
        <f t="shared" si="48"/>
        <v>-10.887183113588506</v>
      </c>
      <c r="R65" s="56">
        <f t="shared" si="48"/>
        <v>12.018387746069649</v>
      </c>
      <c r="S65" s="56">
        <f t="shared" si="48"/>
        <v>27.577567958536875</v>
      </c>
      <c r="T65" s="56">
        <f t="shared" si="48"/>
        <v>1.7097740487977688</v>
      </c>
      <c r="U65" s="56">
        <f t="shared" si="48"/>
        <v>11.32154874755085</v>
      </c>
      <c r="V65" s="56">
        <f t="shared" si="48"/>
        <v>4.959072613903885</v>
      </c>
      <c r="W65" s="56">
        <f t="shared" si="48"/>
        <v>-2.8306777670255912</v>
      </c>
      <c r="X65" s="56">
        <f t="shared" si="48"/>
        <v>-7.7235248887564012</v>
      </c>
      <c r="Y65" s="56">
        <f t="shared" si="48"/>
        <v>-2.2718890373458152</v>
      </c>
      <c r="Z65" s="56">
        <f t="shared" si="48"/>
        <v>-0.18570060802295529</v>
      </c>
      <c r="AA65" s="56">
        <f t="shared" si="49"/>
        <v>-4.2269183318246633</v>
      </c>
      <c r="AB65" s="56">
        <f t="shared" si="50"/>
        <v>-9.4392659231193363</v>
      </c>
      <c r="AC65" s="56">
        <f t="shared" si="51"/>
        <v>7.5420390540494822</v>
      </c>
      <c r="AD65" s="88"/>
      <c r="AE65" s="88"/>
      <c r="AF65" s="88"/>
      <c r="AG65" s="88"/>
      <c r="AH65" s="88"/>
      <c r="AI65" s="88"/>
    </row>
    <row r="66" spans="1:35" ht="12.75" customHeight="1" x14ac:dyDescent="0.2">
      <c r="A66" s="224"/>
      <c r="B66" s="224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88"/>
      <c r="AE66" s="88"/>
      <c r="AF66" s="88"/>
      <c r="AG66" s="88"/>
      <c r="AH66" s="88"/>
      <c r="AI66" s="88"/>
    </row>
    <row r="67" spans="1:35" ht="12.75" customHeight="1" x14ac:dyDescent="0.2">
      <c r="A67" s="9"/>
      <c r="B67" s="42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88"/>
      <c r="AE67" s="88"/>
      <c r="AF67" s="88"/>
      <c r="AG67" s="88"/>
      <c r="AH67" s="88"/>
      <c r="AI67" s="88"/>
    </row>
    <row r="68" spans="1:35" ht="12.75" customHeight="1" x14ac:dyDescent="0.2">
      <c r="A68" s="16"/>
      <c r="B68" s="42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88"/>
      <c r="AE68" s="88"/>
      <c r="AF68" s="88"/>
      <c r="AG68" s="88"/>
      <c r="AH68" s="88"/>
      <c r="AI68" s="88"/>
    </row>
    <row r="69" spans="1:35" ht="12.75" customHeight="1" thickBot="1" x14ac:dyDescent="0.25">
      <c r="B69" s="218"/>
      <c r="C69" s="218"/>
      <c r="D69" s="218"/>
      <c r="E69" s="218"/>
      <c r="F69" s="218"/>
      <c r="G69" s="218"/>
      <c r="H69" s="218"/>
      <c r="I69" s="218"/>
      <c r="J69" s="218"/>
      <c r="K69" s="218"/>
      <c r="L69" s="218"/>
      <c r="M69" s="218"/>
      <c r="N69" s="218"/>
      <c r="O69" s="218"/>
      <c r="P69" s="218"/>
      <c r="Q69" s="218"/>
      <c r="R69" s="218"/>
      <c r="S69" s="218"/>
      <c r="T69" s="218"/>
      <c r="U69" s="218"/>
      <c r="V69" s="218"/>
      <c r="W69" s="218"/>
      <c r="X69" s="218"/>
      <c r="Y69" s="218"/>
      <c r="Z69" s="218"/>
      <c r="AA69" s="218"/>
      <c r="AB69" s="218"/>
      <c r="AC69" s="218"/>
      <c r="AD69" s="88"/>
      <c r="AE69" s="88"/>
      <c r="AF69" s="88"/>
      <c r="AG69" s="88"/>
      <c r="AH69" s="88"/>
      <c r="AI69" s="88"/>
    </row>
    <row r="70" spans="1:35" ht="12.75" customHeight="1" thickTop="1" x14ac:dyDescent="0.2">
      <c r="B70" s="42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88"/>
      <c r="AE70" s="88"/>
      <c r="AF70" s="88"/>
      <c r="AG70" s="88"/>
      <c r="AH70" s="88"/>
      <c r="AI70" s="88"/>
    </row>
    <row r="71" spans="1:35" ht="12.75" customHeight="1" x14ac:dyDescent="0.2">
      <c r="A71" s="244" t="s">
        <v>1030</v>
      </c>
      <c r="B71" s="42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88"/>
      <c r="AE71" s="88"/>
      <c r="AF71" s="88"/>
      <c r="AG71" s="88"/>
      <c r="AH71" s="88"/>
      <c r="AI71" s="88"/>
    </row>
    <row r="72" spans="1:35" ht="12.75" customHeight="1" x14ac:dyDescent="0.2">
      <c r="A72" s="26"/>
      <c r="B72" s="42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88"/>
      <c r="AE72" s="88"/>
      <c r="AF72" s="88"/>
      <c r="AG72" s="88"/>
      <c r="AH72" s="88"/>
      <c r="AI72" s="88"/>
    </row>
    <row r="73" spans="1:35" ht="12.75" customHeight="1" x14ac:dyDescent="0.2">
      <c r="B73" s="27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88"/>
      <c r="AE73" s="88"/>
      <c r="AF73" s="88"/>
      <c r="AG73" s="88"/>
      <c r="AH73" s="88"/>
      <c r="AI73" s="88"/>
    </row>
    <row r="74" spans="1:35" ht="12.75" customHeight="1" x14ac:dyDescent="0.2">
      <c r="B74" s="42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88"/>
      <c r="AE74" s="88"/>
      <c r="AF74" s="88"/>
      <c r="AG74" s="88"/>
      <c r="AH74" s="88"/>
      <c r="AI74" s="88"/>
    </row>
    <row r="75" spans="1:35" ht="12.75" customHeight="1" x14ac:dyDescent="0.2">
      <c r="B75" s="42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88"/>
      <c r="AE75" s="88"/>
      <c r="AF75" s="88"/>
      <c r="AG75" s="88"/>
      <c r="AH75" s="88"/>
      <c r="AI75" s="88"/>
    </row>
    <row r="76" spans="1:35" ht="12.75" customHeight="1" x14ac:dyDescent="0.2">
      <c r="B76" s="42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88"/>
      <c r="AE76" s="88"/>
      <c r="AF76" s="88"/>
      <c r="AG76" s="88"/>
      <c r="AH76" s="88"/>
      <c r="AI76" s="88"/>
    </row>
    <row r="77" spans="1:35" ht="12.75" customHeight="1" x14ac:dyDescent="0.2">
      <c r="B77" s="42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88"/>
      <c r="AE77" s="88"/>
      <c r="AF77" s="88"/>
      <c r="AG77" s="88"/>
      <c r="AH77" s="88"/>
      <c r="AI77" s="88"/>
    </row>
    <row r="78" spans="1:35" x14ac:dyDescent="0.2">
      <c r="C78" s="53"/>
      <c r="D78" s="53"/>
      <c r="E78" s="53"/>
      <c r="F78" s="53"/>
      <c r="G78" s="53"/>
      <c r="H78" s="53"/>
      <c r="I78" s="53"/>
      <c r="J78" s="88"/>
      <c r="K78" s="259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229"/>
      <c r="AA78" s="240"/>
      <c r="AB78" s="263"/>
      <c r="AC78" s="88"/>
      <c r="AD78" s="88"/>
      <c r="AE78" s="88"/>
      <c r="AF78" s="88"/>
      <c r="AG78" s="88"/>
      <c r="AH78" s="88"/>
      <c r="AI78" s="88"/>
    </row>
    <row r="79" spans="1:35" x14ac:dyDescent="0.2">
      <c r="C79" s="53"/>
      <c r="D79" s="53"/>
      <c r="E79" s="53"/>
      <c r="F79" s="53"/>
      <c r="G79" s="53"/>
      <c r="H79" s="53"/>
      <c r="I79" s="53"/>
      <c r="J79" s="88"/>
      <c r="K79" s="259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229"/>
      <c r="AA79" s="240"/>
      <c r="AB79" s="263"/>
      <c r="AC79" s="88"/>
      <c r="AD79" s="88"/>
      <c r="AE79" s="88"/>
      <c r="AF79" s="88"/>
      <c r="AG79" s="88"/>
      <c r="AH79" s="88"/>
      <c r="AI79" s="88"/>
    </row>
    <row r="80" spans="1:35" x14ac:dyDescent="0.2">
      <c r="C80" s="53"/>
      <c r="D80" s="53"/>
      <c r="E80" s="53"/>
      <c r="F80" s="53"/>
      <c r="G80" s="53"/>
      <c r="H80" s="53"/>
      <c r="I80" s="53"/>
      <c r="J80" s="88"/>
      <c r="K80" s="259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229"/>
      <c r="AA80" s="240"/>
      <c r="AB80" s="263"/>
      <c r="AC80" s="88"/>
      <c r="AD80" s="88"/>
      <c r="AE80" s="88"/>
      <c r="AF80" s="88"/>
      <c r="AG80" s="88"/>
      <c r="AH80" s="88"/>
      <c r="AI80" s="88"/>
    </row>
    <row r="81" spans="3:35" x14ac:dyDescent="0.2">
      <c r="C81" s="58"/>
      <c r="D81" s="58"/>
      <c r="E81" s="58"/>
      <c r="F81" s="58"/>
      <c r="G81" s="58"/>
      <c r="H81" s="58"/>
      <c r="I81" s="58"/>
      <c r="J81" s="88"/>
      <c r="K81" s="259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229"/>
      <c r="AA81" s="240"/>
      <c r="AB81" s="263"/>
      <c r="AC81" s="88"/>
      <c r="AD81" s="88"/>
      <c r="AE81" s="88"/>
      <c r="AF81" s="88"/>
      <c r="AG81" s="88"/>
      <c r="AH81" s="88"/>
      <c r="AI81" s="88"/>
    </row>
    <row r="82" spans="3:35" x14ac:dyDescent="0.2">
      <c r="C82" s="58"/>
      <c r="D82" s="58"/>
      <c r="E82" s="58"/>
      <c r="F82" s="58"/>
      <c r="G82" s="58"/>
      <c r="H82" s="58"/>
      <c r="I82" s="58"/>
      <c r="J82" s="88"/>
      <c r="K82" s="259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229"/>
      <c r="AA82" s="240"/>
      <c r="AB82" s="263"/>
      <c r="AC82" s="88"/>
      <c r="AD82" s="88"/>
      <c r="AE82" s="88"/>
      <c r="AF82" s="88"/>
      <c r="AG82" s="88"/>
      <c r="AH82" s="88"/>
      <c r="AI82" s="88"/>
    </row>
    <row r="83" spans="3:35" x14ac:dyDescent="0.2">
      <c r="C83" s="28"/>
      <c r="D83" s="28"/>
      <c r="E83" s="28"/>
      <c r="F83" s="28"/>
      <c r="G83" s="28"/>
      <c r="H83" s="28"/>
      <c r="I83" s="28"/>
    </row>
    <row r="84" spans="3:35" x14ac:dyDescent="0.2">
      <c r="C84" s="28"/>
      <c r="D84" s="28"/>
      <c r="E84" s="28"/>
      <c r="F84" s="28"/>
      <c r="G84" s="28"/>
      <c r="H84" s="28"/>
      <c r="I84" s="28"/>
    </row>
    <row r="85" spans="3:35" x14ac:dyDescent="0.2">
      <c r="C85" s="28"/>
      <c r="D85" s="28"/>
      <c r="E85" s="28"/>
      <c r="F85" s="28"/>
      <c r="G85" s="28"/>
      <c r="H85" s="28"/>
      <c r="I85" s="28"/>
    </row>
    <row r="86" spans="3:35" x14ac:dyDescent="0.2">
      <c r="C86" s="28"/>
      <c r="D86" s="28"/>
      <c r="E86" s="28"/>
      <c r="F86" s="28"/>
      <c r="G86" s="28"/>
      <c r="H86" s="28"/>
      <c r="I86" s="28"/>
    </row>
    <row r="87" spans="3:35" x14ac:dyDescent="0.2">
      <c r="C87" s="28"/>
      <c r="D87" s="28"/>
      <c r="E87" s="28"/>
      <c r="F87" s="28"/>
      <c r="G87" s="28"/>
      <c r="H87" s="28"/>
      <c r="I87" s="28"/>
    </row>
    <row r="88" spans="3:35" x14ac:dyDescent="0.2">
      <c r="C88" s="28"/>
      <c r="D88" s="28"/>
      <c r="E88" s="28"/>
      <c r="F88" s="28"/>
      <c r="G88" s="28"/>
      <c r="H88" s="28"/>
      <c r="I88" s="28"/>
    </row>
    <row r="89" spans="3:35" x14ac:dyDescent="0.2">
      <c r="C89" s="28"/>
      <c r="D89" s="28"/>
      <c r="E89" s="28"/>
      <c r="F89" s="28"/>
      <c r="G89" s="28"/>
      <c r="H89" s="28"/>
      <c r="I89" s="28"/>
    </row>
  </sheetData>
  <mergeCells count="7">
    <mergeCell ref="C7:AC7"/>
    <mergeCell ref="C27:AC27"/>
    <mergeCell ref="C47:AC47"/>
    <mergeCell ref="C2:AC2"/>
    <mergeCell ref="C4:AC4"/>
    <mergeCell ref="C26:AC26"/>
    <mergeCell ref="C46:AC46"/>
  </mergeCells>
  <phoneticPr fontId="0" type="noConversion"/>
  <hyperlinks>
    <hyperlink ref="A1" location="ÍNDICE!A1" display="INDICE"/>
  </hyperlinks>
  <pageMargins left="0.75" right="0.75" top="1" bottom="1" header="0" footer="0"/>
  <pageSetup orientation="portrait" horizontalDpi="1200" verticalDpi="1200"/>
  <ignoredErrors>
    <ignoredError sqref="H17:AB17 C17 D17:G17" formulaRange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0"/>
  <sheetViews>
    <sheetView zoomScaleNormal="100" workbookViewId="0"/>
  </sheetViews>
  <sheetFormatPr baseColWidth="10" defaultColWidth="12.42578125" defaultRowHeight="12.75" x14ac:dyDescent="0.2"/>
  <cols>
    <col min="1" max="1" width="5.42578125" style="88" customWidth="1"/>
    <col min="2" max="2" width="18" style="16" customWidth="1"/>
    <col min="3" max="3" width="11.7109375" style="16" customWidth="1"/>
    <col min="4" max="7" width="11.7109375" style="217" customWidth="1"/>
    <col min="8" max="10" width="11.7109375" style="16" customWidth="1"/>
    <col min="11" max="11" width="11.7109375" style="217" customWidth="1"/>
    <col min="12" max="25" width="11.7109375" style="16" customWidth="1"/>
    <col min="26" max="28" width="11.7109375" style="217" customWidth="1"/>
    <col min="29" max="29" width="11.7109375" style="16" customWidth="1"/>
    <col min="30" max="16384" width="12.42578125" style="16"/>
  </cols>
  <sheetData>
    <row r="1" spans="1:35" x14ac:dyDescent="0.2">
      <c r="A1" s="9" t="s">
        <v>59</v>
      </c>
    </row>
    <row r="2" spans="1:35" ht="12.75" customHeight="1" x14ac:dyDescent="0.2">
      <c r="A2" s="16"/>
      <c r="B2" s="63"/>
      <c r="C2" s="267" t="s">
        <v>949</v>
      </c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7"/>
      <c r="U2" s="267"/>
      <c r="V2" s="267"/>
      <c r="W2" s="267"/>
      <c r="X2" s="267"/>
      <c r="Y2" s="267"/>
      <c r="Z2" s="267"/>
      <c r="AA2" s="267"/>
      <c r="AB2" s="267"/>
      <c r="AC2" s="267"/>
    </row>
    <row r="3" spans="1:35" ht="12.75" customHeight="1" x14ac:dyDescent="0.2">
      <c r="B3" s="88"/>
      <c r="C3" s="88"/>
      <c r="D3" s="260"/>
      <c r="E3" s="260"/>
      <c r="F3" s="260"/>
      <c r="G3" s="260"/>
      <c r="H3" s="88"/>
      <c r="I3" s="88"/>
      <c r="J3" s="88"/>
      <c r="K3" s="259"/>
      <c r="L3" s="88"/>
    </row>
    <row r="4" spans="1:35" ht="12.75" customHeight="1" x14ac:dyDescent="0.2">
      <c r="A4" s="16"/>
      <c r="B4" s="63"/>
      <c r="C4" s="267" t="s">
        <v>1038</v>
      </c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267"/>
      <c r="U4" s="267"/>
      <c r="V4" s="267"/>
      <c r="W4" s="267"/>
      <c r="X4" s="267"/>
      <c r="Y4" s="267"/>
      <c r="Z4" s="267"/>
      <c r="AA4" s="267"/>
      <c r="AB4" s="267"/>
      <c r="AC4" s="267"/>
    </row>
    <row r="5" spans="1:35" ht="12.75" customHeight="1" thickBot="1" x14ac:dyDescent="0.25">
      <c r="A5" s="17"/>
      <c r="B5" s="18"/>
      <c r="C5" s="18"/>
      <c r="D5" s="219"/>
      <c r="E5" s="219"/>
      <c r="F5" s="219"/>
      <c r="G5" s="219"/>
      <c r="H5" s="18"/>
      <c r="I5" s="18"/>
      <c r="J5" s="18"/>
      <c r="K5" s="219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219"/>
      <c r="AA5" s="219"/>
      <c r="AB5" s="219"/>
      <c r="AC5" s="18"/>
    </row>
    <row r="6" spans="1:35" s="20" customFormat="1" ht="12.75" customHeight="1" thickTop="1" x14ac:dyDescent="0.2">
      <c r="A6" s="89"/>
      <c r="B6" s="41"/>
      <c r="C6" s="10">
        <v>1995</v>
      </c>
      <c r="D6" s="215">
        <v>1996</v>
      </c>
      <c r="E6" s="215">
        <v>1997</v>
      </c>
      <c r="F6" s="215">
        <v>1998</v>
      </c>
      <c r="G6" s="215">
        <v>1999</v>
      </c>
      <c r="H6" s="215">
        <v>2000</v>
      </c>
      <c r="I6" s="215">
        <v>2001</v>
      </c>
      <c r="J6" s="10">
        <v>2002</v>
      </c>
      <c r="K6" s="215">
        <v>2003</v>
      </c>
      <c r="L6" s="10">
        <v>2004</v>
      </c>
      <c r="M6" s="10">
        <v>2005</v>
      </c>
      <c r="N6" s="10">
        <v>2006</v>
      </c>
      <c r="O6" s="10">
        <v>2007</v>
      </c>
      <c r="P6" s="10">
        <v>2008</v>
      </c>
      <c r="Q6" s="10">
        <v>2009</v>
      </c>
      <c r="R6" s="10">
        <v>2010</v>
      </c>
      <c r="S6" s="10">
        <v>2011</v>
      </c>
      <c r="T6" s="10">
        <v>2012</v>
      </c>
      <c r="U6" s="10">
        <v>2013</v>
      </c>
      <c r="V6" s="10">
        <v>2014</v>
      </c>
      <c r="W6" s="10">
        <v>2015</v>
      </c>
      <c r="X6" s="10">
        <v>2016</v>
      </c>
      <c r="Y6" s="10">
        <v>2017</v>
      </c>
      <c r="Z6" s="215">
        <v>2018</v>
      </c>
      <c r="AA6" s="215">
        <v>2019</v>
      </c>
      <c r="AB6" s="215">
        <v>2020</v>
      </c>
      <c r="AC6" s="10" t="s">
        <v>1028</v>
      </c>
    </row>
    <row r="7" spans="1:35" ht="12.75" customHeight="1" thickBot="1" x14ac:dyDescent="0.25">
      <c r="A7" s="89"/>
      <c r="B7" s="41"/>
      <c r="C7" s="268" t="s">
        <v>14</v>
      </c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  <c r="AB7" s="268"/>
      <c r="AC7" s="268"/>
    </row>
    <row r="8" spans="1:35" ht="12.75" customHeight="1" thickTop="1" x14ac:dyDescent="0.2">
      <c r="A8" s="89"/>
      <c r="B8" s="41"/>
      <c r="C8" s="21"/>
      <c r="D8" s="21"/>
      <c r="E8" s="21"/>
      <c r="F8" s="21"/>
      <c r="G8" s="21"/>
      <c r="H8" s="88"/>
      <c r="I8" s="88"/>
      <c r="J8" s="88"/>
      <c r="K8" s="259"/>
      <c r="L8" s="88"/>
    </row>
    <row r="9" spans="1:35" ht="12.75" customHeight="1" x14ac:dyDescent="0.2">
      <c r="A9" s="88">
        <v>1</v>
      </c>
      <c r="B9" s="42" t="s">
        <v>39</v>
      </c>
      <c r="C9" s="21">
        <v>4.8832750000000003</v>
      </c>
      <c r="D9" s="21">
        <v>44.681041</v>
      </c>
      <c r="E9" s="21">
        <v>59.91507</v>
      </c>
      <c r="F9" s="21">
        <v>56.021909000000001</v>
      </c>
      <c r="G9" s="21">
        <v>73.254017000000005</v>
      </c>
      <c r="H9" s="21">
        <v>2.6376200000000001</v>
      </c>
      <c r="I9" s="21">
        <v>3.360195</v>
      </c>
      <c r="J9" s="21">
        <v>3.5773229999999998</v>
      </c>
      <c r="K9" s="21">
        <v>64.432437000000007</v>
      </c>
      <c r="L9" s="21">
        <v>5.474024</v>
      </c>
      <c r="M9" s="21">
        <v>6.9436790000000004</v>
      </c>
      <c r="N9" s="21">
        <v>6.3867510000000003</v>
      </c>
      <c r="O9" s="21">
        <v>9.7356639999999999</v>
      </c>
      <c r="P9" s="21">
        <v>85.220089000000002</v>
      </c>
      <c r="Q9" s="21">
        <v>80.170169999999999</v>
      </c>
      <c r="R9" s="21">
        <v>82.284300000000002</v>
      </c>
      <c r="S9" s="21">
        <v>102.16817699999999</v>
      </c>
      <c r="T9" s="21">
        <v>33.413012000000002</v>
      </c>
      <c r="U9" s="22">
        <v>32.451754999999999</v>
      </c>
      <c r="V9" s="22">
        <v>33.938111999999997</v>
      </c>
      <c r="W9" s="22">
        <v>104.942365</v>
      </c>
      <c r="X9" s="22">
        <v>136.86221299999997</v>
      </c>
      <c r="Y9" s="22">
        <v>134.014849</v>
      </c>
      <c r="Z9" s="22">
        <v>214.40391500000007</v>
      </c>
      <c r="AA9" s="22">
        <v>245.88838900000002</v>
      </c>
      <c r="AB9" s="22">
        <v>198.40003800000005</v>
      </c>
      <c r="AC9" s="22">
        <f>SUM(C9:AB9)</f>
        <v>1825.4603890000001</v>
      </c>
      <c r="AD9" s="88"/>
      <c r="AE9" s="88"/>
      <c r="AF9" s="88"/>
      <c r="AG9" s="88"/>
      <c r="AH9" s="88"/>
      <c r="AI9" s="88"/>
    </row>
    <row r="10" spans="1:35" ht="12.75" customHeight="1" x14ac:dyDescent="0.2">
      <c r="A10" s="88">
        <v>2</v>
      </c>
      <c r="B10" s="42" t="s">
        <v>29</v>
      </c>
      <c r="C10" s="21">
        <v>187.336364</v>
      </c>
      <c r="D10" s="21">
        <v>316.19606499999998</v>
      </c>
      <c r="E10" s="21">
        <v>419.40353600000003</v>
      </c>
      <c r="F10" s="21">
        <v>494.15055700000028</v>
      </c>
      <c r="G10" s="21">
        <v>552.29275499999994</v>
      </c>
      <c r="H10" s="21">
        <v>600.65892699999995</v>
      </c>
      <c r="I10" s="21">
        <v>627.52524800000003</v>
      </c>
      <c r="J10" s="21">
        <v>649.25312799999995</v>
      </c>
      <c r="K10" s="21">
        <v>610.80116700000019</v>
      </c>
      <c r="L10" s="21">
        <v>665.38347799999997</v>
      </c>
      <c r="M10" s="21">
        <v>665.27167999999995</v>
      </c>
      <c r="N10" s="21">
        <v>643.22702800000002</v>
      </c>
      <c r="O10" s="21">
        <v>622.00249099999996</v>
      </c>
      <c r="P10" s="21">
        <v>459.661518</v>
      </c>
      <c r="Q10" s="21">
        <v>174.34385800000001</v>
      </c>
      <c r="R10" s="21">
        <v>193.96860000000001</v>
      </c>
      <c r="S10" s="21">
        <v>155.08921900000001</v>
      </c>
      <c r="T10" s="21">
        <v>142.241964</v>
      </c>
      <c r="U10" s="22">
        <v>116.25076300000001</v>
      </c>
      <c r="V10" s="22">
        <v>101.86593499999999</v>
      </c>
      <c r="W10" s="22">
        <v>60.441991999999985</v>
      </c>
      <c r="X10" s="22">
        <v>47.946281999999989</v>
      </c>
      <c r="Y10" s="22">
        <v>23.033406000000003</v>
      </c>
      <c r="Z10" s="22">
        <v>30.910561999999981</v>
      </c>
      <c r="AA10" s="22">
        <v>39.878847999999998</v>
      </c>
      <c r="AB10" s="22">
        <v>56.469988999999984</v>
      </c>
      <c r="AC10" s="22">
        <f t="shared" ref="AC10:AC25" si="0">SUM(C10:AB10)</f>
        <v>8655.6053600000014</v>
      </c>
      <c r="AD10" s="88"/>
      <c r="AE10" s="88"/>
      <c r="AF10" s="88"/>
      <c r="AG10" s="88"/>
      <c r="AH10" s="88"/>
      <c r="AI10" s="88"/>
    </row>
    <row r="11" spans="1:35" ht="12.75" customHeight="1" x14ac:dyDescent="0.2">
      <c r="B11" s="42" t="s">
        <v>999</v>
      </c>
      <c r="C11" s="21">
        <v>8.822E-3</v>
      </c>
      <c r="D11" s="21">
        <v>2.0660000000000001E-3</v>
      </c>
      <c r="E11" s="21">
        <v>1.36E-4</v>
      </c>
      <c r="F11" s="21">
        <v>1.7655999999999998E-2</v>
      </c>
      <c r="G11" s="21">
        <v>1.3369000000000001E-2</v>
      </c>
      <c r="H11" s="21">
        <v>0.31869299999999995</v>
      </c>
      <c r="I11" s="21">
        <v>0.88766900000000015</v>
      </c>
      <c r="J11" s="21">
        <v>0</v>
      </c>
      <c r="K11" s="21">
        <v>1.3824240000000005</v>
      </c>
      <c r="L11" s="21">
        <v>3.1436500000000001</v>
      </c>
      <c r="M11" s="21">
        <v>2.1504980000000002</v>
      </c>
      <c r="N11" s="21">
        <v>1.3747320000000005</v>
      </c>
      <c r="O11" s="21">
        <v>1.4542869999999997</v>
      </c>
      <c r="P11" s="21">
        <v>2.3012350000000006</v>
      </c>
      <c r="Q11" s="21">
        <v>2.2126929999999998</v>
      </c>
      <c r="R11" s="21">
        <v>3.5891620000000009</v>
      </c>
      <c r="S11" s="21">
        <v>6.3304620000000007</v>
      </c>
      <c r="T11" s="21">
        <v>8.7715309999999995</v>
      </c>
      <c r="U11" s="22">
        <v>10.312986000000006</v>
      </c>
      <c r="V11" s="22">
        <v>10.857355000000002</v>
      </c>
      <c r="W11" s="22">
        <v>16.645802999999997</v>
      </c>
      <c r="X11" s="22">
        <v>15.992357999999998</v>
      </c>
      <c r="Y11" s="22">
        <v>12.187338</v>
      </c>
      <c r="Z11" s="22">
        <v>13.820201000000006</v>
      </c>
      <c r="AA11" s="22">
        <v>12.571285000000003</v>
      </c>
      <c r="AB11" s="22">
        <v>16.470776000000008</v>
      </c>
      <c r="AC11" s="22">
        <f t="shared" si="0"/>
        <v>142.81718700000002</v>
      </c>
      <c r="AD11" s="88"/>
      <c r="AE11" s="88"/>
      <c r="AF11" s="88"/>
      <c r="AG11" s="88"/>
      <c r="AH11" s="88"/>
      <c r="AI11" s="88"/>
    </row>
    <row r="12" spans="1:35" ht="12.75" customHeight="1" x14ac:dyDescent="0.2">
      <c r="B12" s="42" t="s">
        <v>991</v>
      </c>
      <c r="C12" s="21">
        <v>0</v>
      </c>
      <c r="D12" s="21">
        <v>4.3889999999999997E-3</v>
      </c>
      <c r="E12" s="21">
        <v>0</v>
      </c>
      <c r="F12" s="21">
        <v>1.8699999999999999E-4</v>
      </c>
      <c r="G12" s="21">
        <v>6.8019999999999999E-3</v>
      </c>
      <c r="H12" s="21">
        <v>6.9499999999999998E-4</v>
      </c>
      <c r="I12" s="21">
        <v>0</v>
      </c>
      <c r="J12" s="21">
        <v>1.059E-3</v>
      </c>
      <c r="K12" s="21">
        <v>1.4109999999999999E-3</v>
      </c>
      <c r="L12" s="21">
        <v>2.15E-3</v>
      </c>
      <c r="M12" s="21">
        <v>1.06E-3</v>
      </c>
      <c r="N12" s="21">
        <v>8.6929999999999993E-3</v>
      </c>
      <c r="O12" s="21">
        <v>5.3000000000000001E-5</v>
      </c>
      <c r="P12" s="21">
        <v>1.1200999999999999E-2</v>
      </c>
      <c r="Q12" s="21">
        <v>8.5999999999999998E-4</v>
      </c>
      <c r="R12" s="21">
        <v>3.6458999999999998E-2</v>
      </c>
      <c r="S12" s="21">
        <v>1.0000000000000001E-5</v>
      </c>
      <c r="T12" s="21">
        <v>3.9449999999999999E-2</v>
      </c>
      <c r="U12" s="22">
        <v>4.0576000000000001E-2</v>
      </c>
      <c r="V12" s="22">
        <v>0.20011799999999999</v>
      </c>
      <c r="W12" s="22">
        <v>0.630077</v>
      </c>
      <c r="X12" s="22">
        <v>1.738003</v>
      </c>
      <c r="Y12" s="22">
        <v>1.734702</v>
      </c>
      <c r="Z12" s="22">
        <v>1.8821679999999998</v>
      </c>
      <c r="AA12" s="22">
        <v>2.5491980000000001</v>
      </c>
      <c r="AB12" s="22">
        <v>4.0912599999999983</v>
      </c>
      <c r="AC12" s="22">
        <f t="shared" si="0"/>
        <v>12.980580999999999</v>
      </c>
      <c r="AD12" s="88"/>
      <c r="AE12" s="88"/>
      <c r="AF12" s="88"/>
      <c r="AG12" s="88"/>
      <c r="AH12" s="88"/>
      <c r="AI12" s="88"/>
    </row>
    <row r="13" spans="1:35" ht="12.75" customHeight="1" x14ac:dyDescent="0.2">
      <c r="B13" s="42" t="s">
        <v>992</v>
      </c>
      <c r="C13" s="21">
        <v>0</v>
      </c>
      <c r="D13" s="21">
        <v>0</v>
      </c>
      <c r="E13" s="21">
        <v>0</v>
      </c>
      <c r="F13" s="21">
        <v>0</v>
      </c>
      <c r="G13" s="21">
        <v>0</v>
      </c>
      <c r="H13" s="21">
        <v>6.0999999999999997E-4</v>
      </c>
      <c r="I13" s="21">
        <v>1.5528E-2</v>
      </c>
      <c r="J13" s="21">
        <v>5.1489999999999999E-3</v>
      </c>
      <c r="K13" s="21">
        <v>7.8100000000000001E-3</v>
      </c>
      <c r="L13" s="21">
        <v>4.0384000000000003E-2</v>
      </c>
      <c r="M13" s="21">
        <v>1.9897000000000001E-2</v>
      </c>
      <c r="N13" s="21">
        <v>3.5653999999999998E-2</v>
      </c>
      <c r="O13" s="21">
        <v>7.9167000000000001E-2</v>
      </c>
      <c r="P13" s="21">
        <v>0.29244599999999998</v>
      </c>
      <c r="Q13" s="21">
        <v>0.26549800000000001</v>
      </c>
      <c r="R13" s="21">
        <v>8.1989999999999993E-2</v>
      </c>
      <c r="S13" s="21">
        <v>0.49106699999999998</v>
      </c>
      <c r="T13" s="21">
        <v>0.48862899999999998</v>
      </c>
      <c r="U13" s="22">
        <v>0.35211700000000001</v>
      </c>
      <c r="V13" s="22">
        <v>0.58516500000000005</v>
      </c>
      <c r="W13" s="22">
        <v>0.90502499999999997</v>
      </c>
      <c r="X13" s="22">
        <v>2.1037720000000002</v>
      </c>
      <c r="Y13" s="22">
        <v>2.721568</v>
      </c>
      <c r="Z13" s="22">
        <v>4.0001959999999999</v>
      </c>
      <c r="AA13" s="22">
        <v>6.8290869999999968</v>
      </c>
      <c r="AB13" s="22">
        <v>6.4674190000000031</v>
      </c>
      <c r="AC13" s="22">
        <f t="shared" si="0"/>
        <v>25.788178000000002</v>
      </c>
      <c r="AD13" s="88"/>
      <c r="AE13" s="88"/>
      <c r="AF13" s="88"/>
      <c r="AG13" s="88"/>
      <c r="AH13" s="88"/>
      <c r="AI13" s="88"/>
    </row>
    <row r="14" spans="1:35" ht="12.75" customHeight="1" x14ac:dyDescent="0.2">
      <c r="B14" s="42" t="s">
        <v>993</v>
      </c>
      <c r="C14" s="21">
        <v>0</v>
      </c>
      <c r="D14" s="21">
        <v>0</v>
      </c>
      <c r="E14" s="21">
        <v>0</v>
      </c>
      <c r="F14" s="21">
        <v>0</v>
      </c>
      <c r="G14" s="21">
        <v>1.47E-3</v>
      </c>
      <c r="H14" s="21">
        <v>6.0599999999999998E-4</v>
      </c>
      <c r="I14" s="21">
        <v>0</v>
      </c>
      <c r="J14" s="21">
        <v>7.4228000000000002E-2</v>
      </c>
      <c r="K14" s="21">
        <v>8.8659999999999989E-3</v>
      </c>
      <c r="L14" s="21">
        <v>4.9353000000000001E-2</v>
      </c>
      <c r="M14" s="21">
        <v>2.0201E-2</v>
      </c>
      <c r="N14" s="21">
        <v>3.6491000000000003E-2</v>
      </c>
      <c r="O14" s="21">
        <v>2.7966999999999999E-2</v>
      </c>
      <c r="P14" s="21">
        <v>4.9132000000000002E-2</v>
      </c>
      <c r="Q14" s="21">
        <v>0.13905600000000001</v>
      </c>
      <c r="R14" s="21">
        <v>0.1179</v>
      </c>
      <c r="S14" s="21">
        <v>0.71935199999999999</v>
      </c>
      <c r="T14" s="21">
        <v>0.82508400000000004</v>
      </c>
      <c r="U14" s="22">
        <v>1.2309509999999999</v>
      </c>
      <c r="V14" s="22">
        <v>4.7387110000000003</v>
      </c>
      <c r="W14" s="22">
        <v>2.769692</v>
      </c>
      <c r="X14" s="22">
        <v>3.0802550000000002</v>
      </c>
      <c r="Y14" s="22">
        <v>3.9297369999999998</v>
      </c>
      <c r="Z14" s="22">
        <v>5.9146649999999976</v>
      </c>
      <c r="AA14" s="22">
        <v>7.4870460000000012</v>
      </c>
      <c r="AB14" s="22">
        <v>4.6026779999999992</v>
      </c>
      <c r="AC14" s="22">
        <f t="shared" si="0"/>
        <v>35.823440999999995</v>
      </c>
      <c r="AD14" s="88"/>
      <c r="AE14" s="88"/>
      <c r="AF14" s="88"/>
      <c r="AG14" s="88"/>
      <c r="AH14" s="88"/>
      <c r="AI14" s="88"/>
    </row>
    <row r="15" spans="1:35" ht="12.75" customHeight="1" x14ac:dyDescent="0.2">
      <c r="B15" s="42" t="s">
        <v>994</v>
      </c>
      <c r="C15" s="21">
        <v>0</v>
      </c>
      <c r="D15" s="21">
        <v>0</v>
      </c>
      <c r="E15" s="21">
        <v>0</v>
      </c>
      <c r="F15" s="21">
        <v>0</v>
      </c>
      <c r="G15" s="21">
        <v>2.189E-3</v>
      </c>
      <c r="H15" s="21">
        <v>1.168E-3</v>
      </c>
      <c r="I15" s="21">
        <v>3.6350000000000002E-3</v>
      </c>
      <c r="J15" s="21">
        <v>1.4607999999999999E-2</v>
      </c>
      <c r="K15" s="21">
        <v>0.304253</v>
      </c>
      <c r="L15" s="21">
        <v>0.25681799999999999</v>
      </c>
      <c r="M15" s="21">
        <v>1.3623810000000001</v>
      </c>
      <c r="N15" s="21">
        <v>0.92184299999999997</v>
      </c>
      <c r="O15" s="21">
        <v>1.9453640000000001</v>
      </c>
      <c r="P15" s="21">
        <v>1.0810029999999999</v>
      </c>
      <c r="Q15" s="21">
        <v>4.2255419999999999</v>
      </c>
      <c r="R15" s="21">
        <v>2.4646409999999999</v>
      </c>
      <c r="S15" s="21">
        <v>2.363559</v>
      </c>
      <c r="T15" s="21">
        <v>1.1490130000000001</v>
      </c>
      <c r="U15" s="22">
        <v>4.0825009999999997</v>
      </c>
      <c r="V15" s="22">
        <v>3.9437340000000001</v>
      </c>
      <c r="W15" s="22">
        <v>6.16479</v>
      </c>
      <c r="X15" s="22">
        <v>3.0097480000000001</v>
      </c>
      <c r="Y15" s="22">
        <v>3.4441959999999994</v>
      </c>
      <c r="Z15" s="22">
        <v>7.4391190000000007</v>
      </c>
      <c r="AA15" s="22">
        <v>18.216639000000015</v>
      </c>
      <c r="AB15" s="22">
        <v>17.194656999999992</v>
      </c>
      <c r="AC15" s="22">
        <f t="shared" si="0"/>
        <v>79.591401000000005</v>
      </c>
      <c r="AD15" s="88"/>
      <c r="AE15" s="88"/>
      <c r="AF15" s="88"/>
      <c r="AG15" s="88"/>
      <c r="AH15" s="88"/>
      <c r="AI15" s="88"/>
    </row>
    <row r="16" spans="1:35" ht="12.75" customHeight="1" x14ac:dyDescent="0.2">
      <c r="B16" s="42" t="s">
        <v>995</v>
      </c>
      <c r="C16" s="21">
        <v>1.48E-3</v>
      </c>
      <c r="D16" s="21">
        <v>0</v>
      </c>
      <c r="E16" s="21">
        <v>0</v>
      </c>
      <c r="F16" s="21">
        <v>0</v>
      </c>
      <c r="G16" s="21">
        <v>0</v>
      </c>
      <c r="H16" s="21">
        <v>4.7199999999999998E-4</v>
      </c>
      <c r="I16" s="21">
        <v>9.9030000000000003E-3</v>
      </c>
      <c r="J16" s="21">
        <v>2.6819999999999999E-3</v>
      </c>
      <c r="K16" s="21">
        <v>7.9439999999999997E-3</v>
      </c>
      <c r="L16" s="21">
        <v>6.8099999999999996E-4</v>
      </c>
      <c r="M16" s="21">
        <v>1.9059E-2</v>
      </c>
      <c r="N16" s="21">
        <v>3.9709999999999997E-3</v>
      </c>
      <c r="O16" s="21">
        <v>0.32719999999999999</v>
      </c>
      <c r="P16" s="21">
        <v>0.339063</v>
      </c>
      <c r="Q16" s="21">
        <v>0.91888199999999998</v>
      </c>
      <c r="R16" s="21">
        <v>0.46820099999999998</v>
      </c>
      <c r="S16" s="21">
        <v>0.38722600000000001</v>
      </c>
      <c r="T16" s="21">
        <v>0.48708299999999999</v>
      </c>
      <c r="U16" s="22">
        <v>1.546853</v>
      </c>
      <c r="V16" s="22">
        <v>3.701063</v>
      </c>
      <c r="W16" s="22">
        <v>1.103367</v>
      </c>
      <c r="X16" s="22">
        <v>1.1192770000000001</v>
      </c>
      <c r="Y16" s="22">
        <v>1.4456329999999999</v>
      </c>
      <c r="Z16" s="22">
        <v>2.4957389999999995</v>
      </c>
      <c r="AA16" s="22">
        <v>3.9549409999999989</v>
      </c>
      <c r="AB16" s="22">
        <v>2.187939000000001</v>
      </c>
      <c r="AC16" s="22">
        <f t="shared" si="0"/>
        <v>20.528658999999998</v>
      </c>
      <c r="AD16" s="88"/>
      <c r="AE16" s="88"/>
      <c r="AF16" s="88"/>
      <c r="AG16" s="88"/>
      <c r="AH16" s="88"/>
      <c r="AI16" s="88"/>
    </row>
    <row r="17" spans="1:35" ht="12.75" customHeight="1" x14ac:dyDescent="0.2">
      <c r="B17" s="42" t="s">
        <v>1002</v>
      </c>
      <c r="C17" s="21">
        <v>0.42358800000000002</v>
      </c>
      <c r="D17" s="21">
        <v>6.9899999999999997E-4</v>
      </c>
      <c r="E17" s="21">
        <v>1.1341E-2</v>
      </c>
      <c r="F17" s="21">
        <v>4.8000000000000001E-4</v>
      </c>
      <c r="G17" s="21">
        <v>1.9851000000000001E-2</v>
      </c>
      <c r="H17" s="21">
        <v>0</v>
      </c>
      <c r="I17" s="21">
        <v>0</v>
      </c>
      <c r="J17" s="21">
        <v>2.22E-4</v>
      </c>
      <c r="K17" s="21">
        <v>0</v>
      </c>
      <c r="L17" s="21">
        <v>3.28E-4</v>
      </c>
      <c r="M17" s="21">
        <v>0</v>
      </c>
      <c r="N17" s="21">
        <v>3.9500000000000001E-4</v>
      </c>
      <c r="O17" s="21">
        <v>4.1340000000000002E-2</v>
      </c>
      <c r="P17" s="21">
        <v>7.1850000000000004E-3</v>
      </c>
      <c r="Q17" s="21">
        <v>4.3399999999999998E-4</v>
      </c>
      <c r="R17" s="21">
        <v>4.2059999999999997E-3</v>
      </c>
      <c r="S17" s="21">
        <v>8.4599999999999996E-4</v>
      </c>
      <c r="T17" s="21">
        <v>9.051E-3</v>
      </c>
      <c r="U17" s="21">
        <v>1.1081000000000001E-2</v>
      </c>
      <c r="V17" s="21">
        <v>9.1710000000000003E-3</v>
      </c>
      <c r="W17" s="21">
        <v>3.1930000000000001E-3</v>
      </c>
      <c r="X17" s="21">
        <v>4.2909999999999997E-3</v>
      </c>
      <c r="Y17" s="21">
        <v>4.0660000000000002E-3</v>
      </c>
      <c r="Z17" s="21">
        <v>3.1999999999999999E-5</v>
      </c>
      <c r="AA17" s="21">
        <v>3.712E-3</v>
      </c>
      <c r="AB17" s="21">
        <v>4.7091000000000001E-2</v>
      </c>
      <c r="AC17" s="22">
        <f t="shared" si="0"/>
        <v>0.60260300000000033</v>
      </c>
      <c r="AD17" s="88"/>
      <c r="AE17" s="88"/>
      <c r="AF17" s="88"/>
      <c r="AG17" s="88"/>
      <c r="AH17" s="88"/>
      <c r="AI17" s="88"/>
    </row>
    <row r="18" spans="1:35" ht="12.75" customHeight="1" x14ac:dyDescent="0.2">
      <c r="B18" s="42" t="s">
        <v>1000</v>
      </c>
      <c r="C18" s="21">
        <f>SUM(C12:C17)</f>
        <v>0.425068</v>
      </c>
      <c r="D18" s="21">
        <f t="shared" ref="D18:G18" si="1">SUM(D12:D17)</f>
        <v>5.0879999999999996E-3</v>
      </c>
      <c r="E18" s="21">
        <f t="shared" si="1"/>
        <v>1.1341E-2</v>
      </c>
      <c r="F18" s="21">
        <f t="shared" si="1"/>
        <v>6.6700000000000006E-4</v>
      </c>
      <c r="G18" s="21">
        <f t="shared" si="1"/>
        <v>3.0311999999999999E-2</v>
      </c>
      <c r="H18" s="21">
        <f t="shared" ref="H18:Z18" si="2">SUM(H12:H17)</f>
        <v>3.5510000000000003E-3</v>
      </c>
      <c r="I18" s="21">
        <f t="shared" si="2"/>
        <v>2.9066000000000002E-2</v>
      </c>
      <c r="J18" s="21">
        <f t="shared" si="2"/>
        <v>9.7948000000000007E-2</v>
      </c>
      <c r="K18" s="21">
        <f t="shared" si="2"/>
        <v>0.33028400000000002</v>
      </c>
      <c r="L18" s="21">
        <f t="shared" si="2"/>
        <v>0.34971399999999997</v>
      </c>
      <c r="M18" s="21">
        <f t="shared" si="2"/>
        <v>1.422598</v>
      </c>
      <c r="N18" s="21">
        <f t="shared" si="2"/>
        <v>1.0070469999999998</v>
      </c>
      <c r="O18" s="21">
        <f t="shared" si="2"/>
        <v>2.4210910000000001</v>
      </c>
      <c r="P18" s="21">
        <f t="shared" si="2"/>
        <v>1.7800299999999998</v>
      </c>
      <c r="Q18" s="21">
        <f t="shared" si="2"/>
        <v>5.5502720000000005</v>
      </c>
      <c r="R18" s="21">
        <f t="shared" si="2"/>
        <v>3.173397</v>
      </c>
      <c r="S18" s="21">
        <f t="shared" si="2"/>
        <v>3.9620600000000001</v>
      </c>
      <c r="T18" s="21">
        <f t="shared" si="2"/>
        <v>2.99831</v>
      </c>
      <c r="U18" s="21">
        <f t="shared" si="2"/>
        <v>7.2640789999999997</v>
      </c>
      <c r="V18" s="21">
        <f t="shared" si="2"/>
        <v>13.177962000000001</v>
      </c>
      <c r="W18" s="21">
        <f t="shared" si="2"/>
        <v>11.576144000000001</v>
      </c>
      <c r="X18" s="21">
        <f t="shared" si="2"/>
        <v>11.055346000000002</v>
      </c>
      <c r="Y18" s="21">
        <f t="shared" si="2"/>
        <v>13.279901999999998</v>
      </c>
      <c r="Z18" s="21">
        <f t="shared" si="2"/>
        <v>21.731919000000001</v>
      </c>
      <c r="AA18" s="21">
        <f>SUM(AA12:AA17)</f>
        <v>39.040623000000011</v>
      </c>
      <c r="AB18" s="21">
        <f>SUM(AB12:AB17)</f>
        <v>34.591043999999997</v>
      </c>
      <c r="AC18" s="22">
        <f t="shared" si="0"/>
        <v>175.314863</v>
      </c>
      <c r="AD18" s="88"/>
      <c r="AE18" s="88"/>
      <c r="AF18" s="88"/>
      <c r="AG18" s="88"/>
      <c r="AH18" s="88"/>
      <c r="AI18" s="88"/>
    </row>
    <row r="19" spans="1:35" ht="12.75" customHeight="1" x14ac:dyDescent="0.2">
      <c r="B19" s="42" t="s">
        <v>1001</v>
      </c>
      <c r="C19" s="21">
        <v>0.90039400000000003</v>
      </c>
      <c r="D19" s="21">
        <v>1.2652410000000003</v>
      </c>
      <c r="E19" s="21">
        <v>0.26284600000000002</v>
      </c>
      <c r="F19" s="21">
        <v>0.23084000000000002</v>
      </c>
      <c r="G19" s="21">
        <v>0.44006699999999993</v>
      </c>
      <c r="H19" s="21">
        <v>1.367872</v>
      </c>
      <c r="I19" s="21">
        <v>1.7207889999999999</v>
      </c>
      <c r="J19" s="21">
        <v>4.2472899999999996</v>
      </c>
      <c r="K19" s="21">
        <v>3.1512570000000006</v>
      </c>
      <c r="L19" s="21">
        <v>6.0155570000000003</v>
      </c>
      <c r="M19" s="21">
        <v>6.230524</v>
      </c>
      <c r="N19" s="21">
        <v>5.6072480000000002</v>
      </c>
      <c r="O19" s="21">
        <v>7.8448000000000002</v>
      </c>
      <c r="P19" s="21">
        <v>11.117921000000001</v>
      </c>
      <c r="Q19" s="21">
        <v>16.157174999999999</v>
      </c>
      <c r="R19" s="21">
        <v>17.395699</v>
      </c>
      <c r="S19" s="21">
        <v>22.179299</v>
      </c>
      <c r="T19" s="21">
        <v>21.894742999999998</v>
      </c>
      <c r="U19" s="22">
        <v>32.940548999999997</v>
      </c>
      <c r="V19" s="22">
        <v>36.599904000000002</v>
      </c>
      <c r="W19" s="22">
        <v>40.980117</v>
      </c>
      <c r="X19" s="22">
        <v>41.827424999999998</v>
      </c>
      <c r="Y19" s="22">
        <v>43.476684999999982</v>
      </c>
      <c r="Z19" s="22">
        <v>53.246451999999977</v>
      </c>
      <c r="AA19" s="22">
        <v>74.316381000000007</v>
      </c>
      <c r="AB19" s="22">
        <v>81.553178000000003</v>
      </c>
      <c r="AC19" s="22">
        <f t="shared" si="0"/>
        <v>532.97025299999996</v>
      </c>
      <c r="AD19" s="88"/>
      <c r="AE19" s="88"/>
      <c r="AF19" s="88"/>
      <c r="AG19" s="88"/>
      <c r="AH19" s="88"/>
      <c r="AI19" s="88"/>
    </row>
    <row r="20" spans="1:35" ht="12.75" customHeight="1" x14ac:dyDescent="0.2">
      <c r="A20" s="88">
        <v>3</v>
      </c>
      <c r="B20" s="42" t="s">
        <v>49</v>
      </c>
      <c r="C20" s="21">
        <v>1.9457420000000001</v>
      </c>
      <c r="D20" s="21">
        <v>6.5263609999999979</v>
      </c>
      <c r="E20" s="21">
        <v>8.3459109999999974</v>
      </c>
      <c r="F20" s="21">
        <v>13.025962999999996</v>
      </c>
      <c r="G20" s="21">
        <v>13.991584</v>
      </c>
      <c r="H20" s="21">
        <v>13.369771</v>
      </c>
      <c r="I20" s="21">
        <v>24.142204</v>
      </c>
      <c r="J20" s="21">
        <v>35.765217999999997</v>
      </c>
      <c r="K20" s="21">
        <v>48.973414000000005</v>
      </c>
      <c r="L20" s="21">
        <v>77.360828999999995</v>
      </c>
      <c r="M20" s="21">
        <v>108.286339</v>
      </c>
      <c r="N20" s="21">
        <v>126.18681800000002</v>
      </c>
      <c r="O20" s="21">
        <v>184.242222</v>
      </c>
      <c r="P20" s="21">
        <v>337.46505100000002</v>
      </c>
      <c r="Q20" s="21">
        <v>287.46633800000001</v>
      </c>
      <c r="R20" s="21">
        <v>321.98239999999998</v>
      </c>
      <c r="S20" s="21">
        <v>636.10554100000002</v>
      </c>
      <c r="T20" s="21">
        <v>746.13150800000005</v>
      </c>
      <c r="U20" s="22">
        <v>846.186733</v>
      </c>
      <c r="V20" s="22">
        <v>929.14465999999902</v>
      </c>
      <c r="W20" s="22">
        <v>854.06492100000014</v>
      </c>
      <c r="X20" s="22">
        <v>817.2676619999994</v>
      </c>
      <c r="Y20" s="22">
        <v>914.07550000000015</v>
      </c>
      <c r="Z20" s="22">
        <v>1202.6250710000006</v>
      </c>
      <c r="AA20" s="22">
        <v>1388.4603279999997</v>
      </c>
      <c r="AB20" s="22">
        <v>1706.4720720000005</v>
      </c>
      <c r="AC20" s="22">
        <f t="shared" si="0"/>
        <v>11649.610160999999</v>
      </c>
      <c r="AD20" s="88"/>
      <c r="AE20" s="88"/>
      <c r="AF20" s="88"/>
      <c r="AG20" s="88"/>
      <c r="AH20" s="88"/>
      <c r="AI20" s="88"/>
    </row>
    <row r="21" spans="1:35" ht="12.75" customHeight="1" x14ac:dyDescent="0.2">
      <c r="A21" s="88">
        <v>4</v>
      </c>
      <c r="B21" s="42" t="s">
        <v>983</v>
      </c>
      <c r="C21" s="21">
        <v>10.499806</v>
      </c>
      <c r="D21" s="21">
        <v>9.7257850000000019</v>
      </c>
      <c r="E21" s="21">
        <v>10.903046</v>
      </c>
      <c r="F21" s="21">
        <v>17.051281000000003</v>
      </c>
      <c r="G21" s="21">
        <v>25.708194999999993</v>
      </c>
      <c r="H21" s="21">
        <v>31.844646000000001</v>
      </c>
      <c r="I21" s="21">
        <v>41.032949000000002</v>
      </c>
      <c r="J21" s="21">
        <v>71.643124999999998</v>
      </c>
      <c r="K21" s="21">
        <v>92.094009999999983</v>
      </c>
      <c r="L21" s="21">
        <v>128.73152999999999</v>
      </c>
      <c r="M21" s="21">
        <v>127.21643899999999</v>
      </c>
      <c r="N21" s="21">
        <v>141.39808300000001</v>
      </c>
      <c r="O21" s="21">
        <v>164.71664699999999</v>
      </c>
      <c r="P21" s="21">
        <v>141.89286000000001</v>
      </c>
      <c r="Q21" s="21">
        <v>21.768629000000001</v>
      </c>
      <c r="R21" s="21">
        <v>99.286500000000004</v>
      </c>
      <c r="S21" s="21">
        <v>13.81108</v>
      </c>
      <c r="T21" s="21">
        <v>16.043248999999999</v>
      </c>
      <c r="U21" s="22">
        <v>9.6612880000000008</v>
      </c>
      <c r="V21" s="22">
        <v>8.3723310000000009</v>
      </c>
      <c r="W21" s="22">
        <v>6.8994590000000002</v>
      </c>
      <c r="X21" s="22">
        <v>4.7589440000000005</v>
      </c>
      <c r="Y21" s="22">
        <v>3.470044000000001</v>
      </c>
      <c r="Z21" s="22">
        <v>1.781657</v>
      </c>
      <c r="AA21" s="22">
        <v>9.9027659999999997</v>
      </c>
      <c r="AB21" s="22">
        <v>22.406039999999994</v>
      </c>
      <c r="AC21" s="22">
        <f t="shared" si="0"/>
        <v>1232.6203889999999</v>
      </c>
      <c r="AD21" s="88"/>
      <c r="AE21" s="88"/>
      <c r="AF21" s="88"/>
      <c r="AG21" s="88"/>
      <c r="AH21" s="88"/>
      <c r="AI21" s="88"/>
    </row>
    <row r="22" spans="1:35" ht="12.75" customHeight="1" x14ac:dyDescent="0.2">
      <c r="A22" s="88">
        <v>5</v>
      </c>
      <c r="B22" s="42" t="s">
        <v>51</v>
      </c>
      <c r="C22" s="21">
        <v>19.392665000000001</v>
      </c>
      <c r="D22" s="21">
        <v>177.14780499999998</v>
      </c>
      <c r="E22" s="21">
        <v>195.171975</v>
      </c>
      <c r="F22" s="21">
        <v>125.59576400000002</v>
      </c>
      <c r="G22" s="21">
        <v>116.71937600000001</v>
      </c>
      <c r="H22" s="21">
        <v>21.425886999999999</v>
      </c>
      <c r="I22" s="21">
        <v>23.925014000000001</v>
      </c>
      <c r="J22" s="21">
        <v>36.776561000000001</v>
      </c>
      <c r="K22" s="21">
        <v>145.22544500000001</v>
      </c>
      <c r="L22" s="21">
        <v>59.663379999999997</v>
      </c>
      <c r="M22" s="21">
        <v>80.480551000000006</v>
      </c>
      <c r="N22" s="21">
        <v>93.050303</v>
      </c>
      <c r="O22" s="21">
        <v>103.94653099999999</v>
      </c>
      <c r="P22" s="21">
        <v>157.656522</v>
      </c>
      <c r="Q22" s="21">
        <v>129.44450399999999</v>
      </c>
      <c r="R22" s="21">
        <v>185.99811</v>
      </c>
      <c r="S22" s="21">
        <v>205.794432</v>
      </c>
      <c r="T22" s="21">
        <v>173.96936199999999</v>
      </c>
      <c r="U22" s="22">
        <v>156.383971</v>
      </c>
      <c r="V22" s="22">
        <v>150.78197399999999</v>
      </c>
      <c r="W22" s="22">
        <v>347.24832800000013</v>
      </c>
      <c r="X22" s="22">
        <v>343.78068400000006</v>
      </c>
      <c r="Y22" s="22">
        <v>308.66751799999997</v>
      </c>
      <c r="Z22" s="22">
        <v>301.624326</v>
      </c>
      <c r="AA22" s="22">
        <v>269.53821299999998</v>
      </c>
      <c r="AB22" s="22">
        <v>290.49522100000013</v>
      </c>
      <c r="AC22" s="22">
        <f t="shared" si="0"/>
        <v>4219.9044220000005</v>
      </c>
      <c r="AD22" s="88"/>
      <c r="AE22" s="88"/>
      <c r="AF22" s="88"/>
      <c r="AG22" s="88"/>
      <c r="AH22" s="88"/>
      <c r="AI22" s="88"/>
    </row>
    <row r="23" spans="1:35" ht="12.75" customHeight="1" x14ac:dyDescent="0.2">
      <c r="B23" s="42" t="s">
        <v>19</v>
      </c>
      <c r="C23" s="21">
        <f>SUM(C9:C10,C19:C22)</f>
        <v>224.958246</v>
      </c>
      <c r="D23" s="21">
        <f t="shared" ref="D23:G23" si="3">SUM(D9:D10,D19:D22)</f>
        <v>555.54229799999996</v>
      </c>
      <c r="E23" s="21">
        <f t="shared" si="3"/>
        <v>694.00238400000012</v>
      </c>
      <c r="F23" s="21">
        <f t="shared" si="3"/>
        <v>706.07631400000037</v>
      </c>
      <c r="G23" s="21">
        <f t="shared" si="3"/>
        <v>782.40599399999996</v>
      </c>
      <c r="H23" s="21">
        <f t="shared" ref="H23:M23" si="4">SUM(H9:H10,H19:H22)</f>
        <v>671.30472299999997</v>
      </c>
      <c r="I23" s="21">
        <f t="shared" si="4"/>
        <v>721.70639900000003</v>
      </c>
      <c r="J23" s="21">
        <f t="shared" si="4"/>
        <v>801.26264499999991</v>
      </c>
      <c r="K23" s="21">
        <f t="shared" si="4"/>
        <v>964.67773000000034</v>
      </c>
      <c r="L23" s="21">
        <f t="shared" si="4"/>
        <v>942.62879799999985</v>
      </c>
      <c r="M23" s="21">
        <f t="shared" si="4"/>
        <v>994.42921199999989</v>
      </c>
      <c r="N23" s="21">
        <f t="shared" ref="N23" si="5">SUM(N9:N10,N19:N22)</f>
        <v>1015.8562310000001</v>
      </c>
      <c r="O23" s="21">
        <f t="shared" ref="O23" si="6">SUM(O9:O10,O19:O22)</f>
        <v>1092.488355</v>
      </c>
      <c r="P23" s="21">
        <f t="shared" ref="P23" si="7">SUM(P9:P10,P19:P22)</f>
        <v>1193.0139610000001</v>
      </c>
      <c r="Q23" s="21">
        <f t="shared" ref="Q23" si="8">SUM(Q9:Q10,Q19:Q22)</f>
        <v>709.35067400000003</v>
      </c>
      <c r="R23" s="21">
        <f t="shared" ref="R23:S23" si="9">SUM(R9:R10,R19:R22)</f>
        <v>900.91560900000002</v>
      </c>
      <c r="S23" s="21">
        <f t="shared" si="9"/>
        <v>1135.1477479999999</v>
      </c>
      <c r="T23" s="21">
        <f t="shared" ref="T23" si="10">SUM(T9:T10,T19:T22)</f>
        <v>1133.6938379999999</v>
      </c>
      <c r="U23" s="21">
        <f t="shared" ref="U23" si="11">SUM(U9:U10,U19:U22)</f>
        <v>1193.875059</v>
      </c>
      <c r="V23" s="21">
        <f t="shared" ref="V23" si="12">SUM(V9:V10,V19:V22)</f>
        <v>1260.702915999999</v>
      </c>
      <c r="W23" s="21">
        <f t="shared" ref="W23" si="13">SUM(W9:W10,W19:W22)</f>
        <v>1414.5771820000002</v>
      </c>
      <c r="X23" s="21">
        <f t="shared" ref="X23:Y23" si="14">SUM(X9:X10,X19:X22)</f>
        <v>1392.4432099999995</v>
      </c>
      <c r="Y23" s="21">
        <f t="shared" si="14"/>
        <v>1426.7380020000001</v>
      </c>
      <c r="Z23" s="21">
        <f t="shared" ref="Z23" si="15">SUM(Z9:Z10,Z19:Z22)</f>
        <v>1804.5919830000007</v>
      </c>
      <c r="AA23" s="21">
        <f t="shared" ref="AA23:AB23" si="16">SUM(AA9:AA10,AA19:AA22)</f>
        <v>2027.9849249999997</v>
      </c>
      <c r="AB23" s="21">
        <f t="shared" si="16"/>
        <v>2355.7965380000005</v>
      </c>
      <c r="AC23" s="22">
        <f t="shared" si="0"/>
        <v>28116.170974000001</v>
      </c>
      <c r="AD23" s="88"/>
      <c r="AE23" s="88"/>
      <c r="AF23" s="88"/>
      <c r="AG23" s="88"/>
      <c r="AH23" s="88"/>
      <c r="AI23" s="88"/>
    </row>
    <row r="24" spans="1:35" ht="12.75" customHeight="1" x14ac:dyDescent="0.2">
      <c r="B24" s="42" t="s">
        <v>20</v>
      </c>
      <c r="C24" s="21">
        <f>C25-C23</f>
        <v>107.96503900000002</v>
      </c>
      <c r="D24" s="21">
        <f t="shared" ref="D24:G24" si="17">D25-D23</f>
        <v>623.34722200000022</v>
      </c>
      <c r="E24" s="21">
        <f t="shared" si="17"/>
        <v>581.85287500000027</v>
      </c>
      <c r="F24" s="21">
        <f t="shared" si="17"/>
        <v>482.59889100000032</v>
      </c>
      <c r="G24" s="21">
        <f t="shared" si="17"/>
        <v>458.61420999999996</v>
      </c>
      <c r="H24" s="21">
        <f t="shared" ref="H24:M24" si="18">H25-H23</f>
        <v>72.736212000000023</v>
      </c>
      <c r="I24" s="21">
        <f t="shared" si="18"/>
        <v>143.83760399999994</v>
      </c>
      <c r="J24" s="21">
        <f t="shared" si="18"/>
        <v>194.18185300000016</v>
      </c>
      <c r="K24" s="21">
        <f t="shared" si="18"/>
        <v>465.5043859999987</v>
      </c>
      <c r="L24" s="21">
        <f t="shared" si="18"/>
        <v>301.17559100000005</v>
      </c>
      <c r="M24" s="21">
        <f t="shared" si="18"/>
        <v>334.69657200000017</v>
      </c>
      <c r="N24" s="21">
        <f t="shared" ref="N24" si="19">N25-N23</f>
        <v>393.21764899999982</v>
      </c>
      <c r="O24" s="21">
        <f t="shared" ref="O24" si="20">O25-O23</f>
        <v>545.9939710000001</v>
      </c>
      <c r="P24" s="21">
        <f t="shared" ref="P24" si="21">P25-P23</f>
        <v>1076.5749759999999</v>
      </c>
      <c r="Q24" s="21">
        <f t="shared" ref="Q24" si="22">Q25-Q23</f>
        <v>1105.4062969999993</v>
      </c>
      <c r="R24" s="21">
        <f t="shared" ref="R24:S24" si="23">R25-R23</f>
        <v>1223.0193209999998</v>
      </c>
      <c r="S24" s="21">
        <f t="shared" si="23"/>
        <v>2631.681188</v>
      </c>
      <c r="T24" s="21">
        <f t="shared" ref="T24" si="24">T25-T23</f>
        <v>2894.8867090000003</v>
      </c>
      <c r="U24" s="21">
        <f t="shared" ref="U24" si="25">U25-U23</f>
        <v>3634.3198510000002</v>
      </c>
      <c r="V24" s="21">
        <f t="shared" ref="V24" si="26">V25-V23</f>
        <v>4394.0338159999992</v>
      </c>
      <c r="W24" s="21">
        <f t="shared" ref="W24" si="27">W25-W23</f>
        <v>6179.1478160000024</v>
      </c>
      <c r="X24" s="21">
        <f t="shared" ref="X24:Y24" si="28">X25-X23</f>
        <v>6232.2538499999991</v>
      </c>
      <c r="Y24" s="21">
        <f t="shared" si="28"/>
        <v>6911.9256039999982</v>
      </c>
      <c r="Z24" s="21">
        <f t="shared" ref="Z24" si="29">Z25-Z23</f>
        <v>7404.8278759999994</v>
      </c>
      <c r="AA24" s="21">
        <f t="shared" ref="AA24:AB24" si="30">AA25-AA23</f>
        <v>7647.5901390000008</v>
      </c>
      <c r="AB24" s="21">
        <f t="shared" si="30"/>
        <v>7170.964234999994</v>
      </c>
      <c r="AC24" s="22">
        <f t="shared" si="0"/>
        <v>63212.353752999996</v>
      </c>
      <c r="AD24" s="88"/>
      <c r="AE24" s="88"/>
      <c r="AF24" s="88"/>
      <c r="AG24" s="88"/>
      <c r="AH24" s="88"/>
      <c r="AI24" s="88"/>
    </row>
    <row r="25" spans="1:35" ht="12.75" customHeight="1" x14ac:dyDescent="0.2">
      <c r="B25" s="42" t="s">
        <v>11</v>
      </c>
      <c r="C25" s="21">
        <v>332.92328500000002</v>
      </c>
      <c r="D25" s="21">
        <v>1178.8895200000002</v>
      </c>
      <c r="E25" s="21">
        <v>1275.8552590000004</v>
      </c>
      <c r="F25" s="21">
        <v>1188.6752050000007</v>
      </c>
      <c r="G25" s="21">
        <v>1241.0202039999999</v>
      </c>
      <c r="H25" s="21">
        <v>744.04093499999999</v>
      </c>
      <c r="I25" s="21">
        <v>865.54400299999998</v>
      </c>
      <c r="J25" s="21">
        <v>995.44449800000007</v>
      </c>
      <c r="K25" s="21">
        <v>1430.182115999999</v>
      </c>
      <c r="L25" s="21">
        <v>1243.8043889999999</v>
      </c>
      <c r="M25" s="21">
        <v>1329.1257840000001</v>
      </c>
      <c r="N25" s="21">
        <v>1409.0738799999999</v>
      </c>
      <c r="O25" s="21">
        <v>1638.4823260000001</v>
      </c>
      <c r="P25" s="22">
        <v>2269.588937</v>
      </c>
      <c r="Q25" s="22">
        <v>1814.7569709999993</v>
      </c>
      <c r="R25" s="22">
        <v>2123.9349299999999</v>
      </c>
      <c r="S25" s="22">
        <v>3766.8289359999999</v>
      </c>
      <c r="T25" s="22">
        <v>4028.580547</v>
      </c>
      <c r="U25" s="22">
        <v>4828.1949100000002</v>
      </c>
      <c r="V25" s="22">
        <v>5654.7367319999985</v>
      </c>
      <c r="W25" s="22">
        <v>7593.7249980000024</v>
      </c>
      <c r="X25" s="22">
        <v>7624.6970599999986</v>
      </c>
      <c r="Y25" s="22">
        <v>8338.6636059999983</v>
      </c>
      <c r="Z25" s="22">
        <v>9209.4198589999996</v>
      </c>
      <c r="AA25" s="22">
        <v>9675.5750640000006</v>
      </c>
      <c r="AB25" s="22">
        <v>9526.7607729999945</v>
      </c>
      <c r="AC25" s="22">
        <f t="shared" si="0"/>
        <v>91328.524727000011</v>
      </c>
      <c r="AD25" s="88"/>
      <c r="AE25" s="88"/>
      <c r="AF25" s="88"/>
      <c r="AG25" s="88"/>
      <c r="AH25" s="88"/>
      <c r="AI25" s="88"/>
    </row>
    <row r="26" spans="1:35" ht="12.75" customHeight="1" x14ac:dyDescent="0.2">
      <c r="B26" s="42"/>
      <c r="C26" s="272"/>
      <c r="D26" s="272"/>
      <c r="E26" s="272"/>
      <c r="F26" s="272"/>
      <c r="G26" s="272"/>
      <c r="H26" s="272"/>
      <c r="I26" s="272"/>
      <c r="J26" s="272"/>
      <c r="K26" s="272"/>
      <c r="L26" s="272"/>
      <c r="M26" s="272"/>
      <c r="N26" s="272"/>
      <c r="O26" s="272"/>
      <c r="P26" s="272"/>
      <c r="Q26" s="272"/>
      <c r="R26" s="272"/>
      <c r="S26" s="272"/>
      <c r="T26" s="272"/>
      <c r="U26" s="272"/>
      <c r="V26" s="272"/>
      <c r="W26" s="272"/>
      <c r="X26" s="272"/>
      <c r="Y26" s="272"/>
      <c r="Z26" s="272"/>
      <c r="AA26" s="272"/>
      <c r="AB26" s="272"/>
      <c r="AC26" s="272"/>
      <c r="AD26" s="88"/>
      <c r="AE26" s="88"/>
      <c r="AF26" s="88"/>
      <c r="AG26" s="88"/>
      <c r="AH26" s="88"/>
      <c r="AI26" s="88"/>
    </row>
    <row r="27" spans="1:35" ht="12.75" customHeight="1" x14ac:dyDescent="0.2">
      <c r="B27" s="45"/>
      <c r="C27" s="269" t="s">
        <v>15</v>
      </c>
      <c r="D27" s="269"/>
      <c r="E27" s="269"/>
      <c r="F27" s="269"/>
      <c r="G27" s="269"/>
      <c r="H27" s="269"/>
      <c r="I27" s="269"/>
      <c r="J27" s="269"/>
      <c r="K27" s="269"/>
      <c r="L27" s="269"/>
      <c r="M27" s="269"/>
      <c r="N27" s="269"/>
      <c r="O27" s="269"/>
      <c r="P27" s="269"/>
      <c r="Q27" s="269"/>
      <c r="R27" s="269"/>
      <c r="S27" s="269"/>
      <c r="T27" s="269"/>
      <c r="U27" s="269"/>
      <c r="V27" s="269"/>
      <c r="W27" s="269"/>
      <c r="X27" s="269"/>
      <c r="Y27" s="269"/>
      <c r="Z27" s="269"/>
      <c r="AA27" s="269"/>
      <c r="AB27" s="269"/>
      <c r="AC27" s="269"/>
      <c r="AD27" s="88"/>
      <c r="AE27" s="88"/>
      <c r="AF27" s="88"/>
      <c r="AG27" s="88"/>
      <c r="AH27" s="88"/>
      <c r="AI27" s="88"/>
    </row>
    <row r="28" spans="1:35" ht="12.75" customHeight="1" x14ac:dyDescent="0.2">
      <c r="B28" s="42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88"/>
      <c r="AE28" s="88"/>
      <c r="AF28" s="88"/>
      <c r="AG28" s="88"/>
      <c r="AH28" s="88"/>
      <c r="AI28" s="88"/>
    </row>
    <row r="29" spans="1:35" ht="12.75" customHeight="1" x14ac:dyDescent="0.2">
      <c r="A29" s="88">
        <v>1</v>
      </c>
      <c r="B29" s="42" t="s">
        <v>39</v>
      </c>
      <c r="C29" s="53">
        <f t="shared" ref="C29:AC29" si="31">C9/C$25*100</f>
        <v>1.4667868605225376</v>
      </c>
      <c r="D29" s="53">
        <f t="shared" si="31"/>
        <v>3.7900956995529143</v>
      </c>
      <c r="E29" s="53">
        <f t="shared" si="31"/>
        <v>4.6960710924968634</v>
      </c>
      <c r="F29" s="53">
        <f t="shared" si="31"/>
        <v>4.7129702684426711</v>
      </c>
      <c r="G29" s="53">
        <f t="shared" si="31"/>
        <v>5.9027255772219487</v>
      </c>
      <c r="H29" s="53">
        <f t="shared" si="31"/>
        <v>0.35449931259494483</v>
      </c>
      <c r="I29" s="53">
        <f t="shared" si="31"/>
        <v>0.38821769758134411</v>
      </c>
      <c r="J29" s="53">
        <f t="shared" si="31"/>
        <v>0.35936940805714307</v>
      </c>
      <c r="K29" s="53">
        <f t="shared" si="31"/>
        <v>4.5051910717641812</v>
      </c>
      <c r="L29" s="53">
        <f t="shared" si="31"/>
        <v>0.44010328701292273</v>
      </c>
      <c r="M29" s="53">
        <f t="shared" si="31"/>
        <v>0.52242452020628327</v>
      </c>
      <c r="N29" s="53">
        <f t="shared" si="31"/>
        <v>0.45325877447958945</v>
      </c>
      <c r="O29" s="53">
        <f t="shared" si="31"/>
        <v>0.5941879168002695</v>
      </c>
      <c r="P29" s="53">
        <f t="shared" si="31"/>
        <v>3.7548688932475178</v>
      </c>
      <c r="Q29" s="53">
        <f t="shared" si="31"/>
        <v>4.4176807848724353</v>
      </c>
      <c r="R29" s="53">
        <f t="shared" si="31"/>
        <v>3.8741441104318581</v>
      </c>
      <c r="S29" s="53">
        <f t="shared" si="31"/>
        <v>2.7123126304878737</v>
      </c>
      <c r="T29" s="53">
        <f t="shared" si="31"/>
        <v>0.82939912979726749</v>
      </c>
      <c r="U29" s="53">
        <f t="shared" si="31"/>
        <v>0.6721301771141629</v>
      </c>
      <c r="V29" s="53">
        <f t="shared" si="31"/>
        <v>0.60017138919916757</v>
      </c>
      <c r="W29" s="53">
        <f t="shared" si="31"/>
        <v>1.3819616199907054</v>
      </c>
      <c r="X29" s="53">
        <f t="shared" si="31"/>
        <v>1.7949855833354251</v>
      </c>
      <c r="Y29" s="53">
        <f t="shared" si="31"/>
        <v>1.6071502021447539</v>
      </c>
      <c r="Z29" s="53">
        <f t="shared" si="31"/>
        <v>2.3280936072262106</v>
      </c>
      <c r="AA29" s="53">
        <f t="shared" si="31"/>
        <v>2.5413310048606741</v>
      </c>
      <c r="AB29" s="53">
        <f t="shared" si="31"/>
        <v>2.0825550544135636</v>
      </c>
      <c r="AC29" s="53">
        <f t="shared" si="31"/>
        <v>1.9987844919828517</v>
      </c>
      <c r="AD29" s="88"/>
      <c r="AE29" s="88"/>
      <c r="AF29" s="88"/>
      <c r="AG29" s="88"/>
      <c r="AH29" s="88"/>
      <c r="AI29" s="88"/>
    </row>
    <row r="30" spans="1:35" ht="12.75" customHeight="1" x14ac:dyDescent="0.2">
      <c r="A30" s="88">
        <v>2</v>
      </c>
      <c r="B30" s="42" t="s">
        <v>29</v>
      </c>
      <c r="C30" s="53">
        <f t="shared" ref="C30:H30" si="32">C10/C$25*100</f>
        <v>56.270129618599675</v>
      </c>
      <c r="D30" s="53">
        <f t="shared" si="32"/>
        <v>26.821518016378658</v>
      </c>
      <c r="E30" s="53">
        <f t="shared" si="32"/>
        <v>32.872344495309235</v>
      </c>
      <c r="F30" s="53">
        <f t="shared" si="32"/>
        <v>41.571537365415139</v>
      </c>
      <c r="G30" s="53">
        <f t="shared" si="32"/>
        <v>44.503123576866436</v>
      </c>
      <c r="H30" s="53">
        <f t="shared" si="32"/>
        <v>80.729285009029766</v>
      </c>
      <c r="I30" s="53">
        <f t="shared" ref="I30:AC30" si="33">I10/I$25*100</f>
        <v>72.500675393160805</v>
      </c>
      <c r="J30" s="53">
        <f t="shared" si="33"/>
        <v>65.222433727289527</v>
      </c>
      <c r="K30" s="53">
        <f t="shared" si="33"/>
        <v>42.707929302620407</v>
      </c>
      <c r="L30" s="53">
        <f t="shared" si="33"/>
        <v>53.495829720858147</v>
      </c>
      <c r="M30" s="53">
        <f t="shared" si="33"/>
        <v>50.053327383196709</v>
      </c>
      <c r="N30" s="53">
        <f t="shared" si="33"/>
        <v>45.648921403610153</v>
      </c>
      <c r="O30" s="53">
        <f t="shared" si="33"/>
        <v>37.96211171337346</v>
      </c>
      <c r="P30" s="53">
        <f t="shared" si="33"/>
        <v>20.253073607575487</v>
      </c>
      <c r="Q30" s="53">
        <f t="shared" si="33"/>
        <v>9.6070085849528386</v>
      </c>
      <c r="R30" s="53">
        <f t="shared" si="33"/>
        <v>9.1325114183229719</v>
      </c>
      <c r="S30" s="53">
        <f t="shared" si="33"/>
        <v>4.117235521841601</v>
      </c>
      <c r="T30" s="53">
        <f t="shared" si="33"/>
        <v>3.5308209018167607</v>
      </c>
      <c r="U30" s="53">
        <f t="shared" si="33"/>
        <v>2.4077479299608475</v>
      </c>
      <c r="V30" s="53">
        <f t="shared" si="33"/>
        <v>1.8014266592385018</v>
      </c>
      <c r="W30" s="53">
        <f t="shared" si="33"/>
        <v>0.79594654818180666</v>
      </c>
      <c r="X30" s="53">
        <f t="shared" si="33"/>
        <v>0.62882868162108985</v>
      </c>
      <c r="Y30" s="53">
        <f t="shared" si="33"/>
        <v>0.27622418997003972</v>
      </c>
      <c r="Z30" s="53">
        <f t="shared" si="33"/>
        <v>0.33564070781062627</v>
      </c>
      <c r="AA30" s="53">
        <f t="shared" si="33"/>
        <v>0.4121599774299472</v>
      </c>
      <c r="AB30" s="53">
        <f t="shared" si="33"/>
        <v>0.59275120206694853</v>
      </c>
      <c r="AC30" s="53">
        <f t="shared" si="33"/>
        <v>9.4774391526343056</v>
      </c>
      <c r="AD30" s="88"/>
      <c r="AE30" s="88"/>
      <c r="AF30" s="88"/>
      <c r="AG30" s="88"/>
      <c r="AH30" s="88"/>
      <c r="AI30" s="88"/>
    </row>
    <row r="31" spans="1:35" ht="12.75" customHeight="1" x14ac:dyDescent="0.2">
      <c r="B31" s="42" t="s">
        <v>999</v>
      </c>
      <c r="C31" s="53">
        <f t="shared" ref="C31:H31" si="34">C11/C$25*100</f>
        <v>2.649859711675018E-3</v>
      </c>
      <c r="D31" s="53">
        <f t="shared" si="34"/>
        <v>1.7524967055437051E-4</v>
      </c>
      <c r="E31" s="53">
        <f t="shared" si="34"/>
        <v>1.0659516355060144E-5</v>
      </c>
      <c r="F31" s="53">
        <f t="shared" si="34"/>
        <v>1.4853510804071991E-3</v>
      </c>
      <c r="G31" s="53">
        <f t="shared" si="34"/>
        <v>1.0772588517825614E-3</v>
      </c>
      <c r="H31" s="53">
        <f t="shared" si="34"/>
        <v>4.28327239817793E-2</v>
      </c>
      <c r="I31" s="53">
        <f t="shared" ref="I31:AC31" si="35">I11/I$25*100</f>
        <v>0.1025561955167287</v>
      </c>
      <c r="J31" s="53">
        <f t="shared" si="35"/>
        <v>0</v>
      </c>
      <c r="K31" s="53">
        <f t="shared" si="35"/>
        <v>9.6660696881487318E-2</v>
      </c>
      <c r="L31" s="53">
        <f t="shared" si="35"/>
        <v>0.25274472640568885</v>
      </c>
      <c r="M31" s="53">
        <f t="shared" si="35"/>
        <v>0.16179792957804814</v>
      </c>
      <c r="N31" s="53">
        <f t="shared" si="35"/>
        <v>9.7562804868684419E-2</v>
      </c>
      <c r="O31" s="53">
        <f t="shared" si="35"/>
        <v>8.8758174374106713E-2</v>
      </c>
      <c r="P31" s="53">
        <f t="shared" si="35"/>
        <v>0.10139435218792664</v>
      </c>
      <c r="Q31" s="53">
        <f t="shared" si="35"/>
        <v>0.12192778621926013</v>
      </c>
      <c r="R31" s="53">
        <f t="shared" si="35"/>
        <v>0.1689864387700428</v>
      </c>
      <c r="S31" s="53">
        <f t="shared" si="35"/>
        <v>0.16805812282843738</v>
      </c>
      <c r="T31" s="53">
        <f t="shared" si="35"/>
        <v>0.21773254618259963</v>
      </c>
      <c r="U31" s="53">
        <f t="shared" si="35"/>
        <v>0.2135992061679218</v>
      </c>
      <c r="V31" s="53">
        <f t="shared" si="35"/>
        <v>0.19200460630746133</v>
      </c>
      <c r="W31" s="53">
        <f t="shared" si="35"/>
        <v>0.21920471184279242</v>
      </c>
      <c r="X31" s="53">
        <f t="shared" si="35"/>
        <v>0.20974417572466811</v>
      </c>
      <c r="Y31" s="53">
        <f t="shared" si="35"/>
        <v>0.146154570754368</v>
      </c>
      <c r="Z31" s="53">
        <f t="shared" si="35"/>
        <v>0.15006592392998647</v>
      </c>
      <c r="AA31" s="53">
        <f t="shared" si="35"/>
        <v>0.12992803959295501</v>
      </c>
      <c r="AB31" s="53">
        <f t="shared" si="35"/>
        <v>0.17288957277777145</v>
      </c>
      <c r="AC31" s="53">
        <f t="shared" si="35"/>
        <v>0.15637741595729301</v>
      </c>
      <c r="AD31" s="88"/>
      <c r="AE31" s="88"/>
      <c r="AF31" s="88"/>
      <c r="AG31" s="88"/>
      <c r="AH31" s="88"/>
      <c r="AI31" s="88"/>
    </row>
    <row r="32" spans="1:35" ht="12.75" customHeight="1" x14ac:dyDescent="0.2">
      <c r="B32" s="42" t="s">
        <v>991</v>
      </c>
      <c r="C32" s="53">
        <f t="shared" ref="C32:H32" si="36">C12/C$25*100</f>
        <v>0</v>
      </c>
      <c r="D32" s="53">
        <f t="shared" si="36"/>
        <v>3.7229951793956052E-4</v>
      </c>
      <c r="E32" s="53">
        <f t="shared" si="36"/>
        <v>0</v>
      </c>
      <c r="F32" s="53">
        <f t="shared" si="36"/>
        <v>1.5731799503633113E-5</v>
      </c>
      <c r="G32" s="53">
        <f t="shared" si="36"/>
        <v>5.4809744257797752E-4</v>
      </c>
      <c r="H32" s="53">
        <f t="shared" si="36"/>
        <v>9.3408839125229043E-5</v>
      </c>
      <c r="I32" s="53">
        <f t="shared" ref="I32:AC32" si="37">I12/I$25*100</f>
        <v>0</v>
      </c>
      <c r="J32" s="53">
        <f t="shared" si="37"/>
        <v>1.0638463541942246E-4</v>
      </c>
      <c r="K32" s="53">
        <f t="shared" si="37"/>
        <v>9.8658764098264021E-5</v>
      </c>
      <c r="L32" s="53">
        <f t="shared" si="37"/>
        <v>1.7285676260787018E-4</v>
      </c>
      <c r="M32" s="53">
        <f t="shared" si="37"/>
        <v>7.975166931228534E-5</v>
      </c>
      <c r="N32" s="53">
        <f t="shared" si="37"/>
        <v>6.1693003634415535E-4</v>
      </c>
      <c r="O32" s="53">
        <f t="shared" si="37"/>
        <v>3.2347007446450781E-6</v>
      </c>
      <c r="P32" s="53">
        <f t="shared" si="37"/>
        <v>4.9352549342286461E-4</v>
      </c>
      <c r="Q32" s="53">
        <f t="shared" si="37"/>
        <v>4.738926554590434E-5</v>
      </c>
      <c r="R32" s="53">
        <f t="shared" si="37"/>
        <v>1.7165780121145236E-3</v>
      </c>
      <c r="S32" s="53">
        <f t="shared" si="37"/>
        <v>2.6547528889429773E-7</v>
      </c>
      <c r="T32" s="53">
        <f t="shared" si="37"/>
        <v>9.7925310266857115E-4</v>
      </c>
      <c r="U32" s="53">
        <f t="shared" si="37"/>
        <v>8.4039689275924455E-4</v>
      </c>
      <c r="V32" s="53">
        <f t="shared" si="37"/>
        <v>3.5389445960859289E-3</v>
      </c>
      <c r="W32" s="53">
        <f t="shared" si="37"/>
        <v>8.2973376065889476E-3</v>
      </c>
      <c r="X32" s="53">
        <f t="shared" si="37"/>
        <v>2.2794387584495066E-2</v>
      </c>
      <c r="Y32" s="53">
        <f t="shared" si="37"/>
        <v>2.0803117645276075E-2</v>
      </c>
      <c r="Z32" s="53">
        <f t="shared" si="37"/>
        <v>2.0437421996355523E-2</v>
      </c>
      <c r="AA32" s="53">
        <f t="shared" si="37"/>
        <v>2.6346733740765696E-2</v>
      </c>
      <c r="AB32" s="53">
        <f t="shared" si="37"/>
        <v>4.2944922177484815E-2</v>
      </c>
      <c r="AC32" s="53">
        <f t="shared" si="37"/>
        <v>1.4213063266708468E-2</v>
      </c>
      <c r="AD32" s="88"/>
      <c r="AE32" s="88"/>
      <c r="AF32" s="88"/>
      <c r="AG32" s="88"/>
      <c r="AH32" s="88"/>
      <c r="AI32" s="88"/>
    </row>
    <row r="33" spans="1:35" ht="12.75" customHeight="1" x14ac:dyDescent="0.2">
      <c r="B33" s="42" t="s">
        <v>992</v>
      </c>
      <c r="C33" s="53">
        <f t="shared" ref="C33:H33" si="38">C13/C$25*100</f>
        <v>0</v>
      </c>
      <c r="D33" s="53">
        <f t="shared" si="38"/>
        <v>0</v>
      </c>
      <c r="E33" s="53">
        <f t="shared" si="38"/>
        <v>0</v>
      </c>
      <c r="F33" s="53">
        <f t="shared" si="38"/>
        <v>0</v>
      </c>
      <c r="G33" s="53">
        <f t="shared" si="38"/>
        <v>0</v>
      </c>
      <c r="H33" s="53">
        <f t="shared" si="38"/>
        <v>8.1984736498402473E-5</v>
      </c>
      <c r="I33" s="53">
        <f t="shared" ref="I33:AC33" si="39">I13/I$25*100</f>
        <v>1.7940162425225655E-3</v>
      </c>
      <c r="J33" s="53">
        <f t="shared" si="39"/>
        <v>5.1725636239339579E-4</v>
      </c>
      <c r="K33" s="53">
        <f t="shared" si="39"/>
        <v>5.4608430021788957E-4</v>
      </c>
      <c r="L33" s="53">
        <f t="shared" si="39"/>
        <v>3.246812791235456E-3</v>
      </c>
      <c r="M33" s="53">
        <f t="shared" si="39"/>
        <v>1.4969990229306996E-3</v>
      </c>
      <c r="N33" s="53">
        <f t="shared" si="39"/>
        <v>2.5303144502259881E-3</v>
      </c>
      <c r="O33" s="53">
        <f t="shared" si="39"/>
        <v>4.8317274311569227E-3</v>
      </c>
      <c r="P33" s="53">
        <f t="shared" si="39"/>
        <v>1.2885417056472019E-2</v>
      </c>
      <c r="Q33" s="53">
        <f t="shared" si="39"/>
        <v>1.4629947934775015E-2</v>
      </c>
      <c r="R33" s="53">
        <f t="shared" si="39"/>
        <v>3.8602877537307605E-3</v>
      </c>
      <c r="S33" s="53">
        <f t="shared" si="39"/>
        <v>1.3036615369145608E-2</v>
      </c>
      <c r="T33" s="53">
        <f t="shared" si="39"/>
        <v>1.212906119908343E-2</v>
      </c>
      <c r="U33" s="53">
        <f t="shared" si="39"/>
        <v>7.2929325879265297E-3</v>
      </c>
      <c r="V33" s="53">
        <f t="shared" si="39"/>
        <v>1.0348227118842996E-2</v>
      </c>
      <c r="W33" s="53">
        <f t="shared" si="39"/>
        <v>1.1918063930921399E-2</v>
      </c>
      <c r="X33" s="53">
        <f t="shared" si="39"/>
        <v>2.7591548666721727E-2</v>
      </c>
      <c r="Y33" s="53">
        <f t="shared" si="39"/>
        <v>3.2637939705850758E-2</v>
      </c>
      <c r="Z33" s="53">
        <f t="shared" si="39"/>
        <v>4.3435917367702241E-2</v>
      </c>
      <c r="AA33" s="53">
        <f t="shared" si="39"/>
        <v>7.0580683368465014E-2</v>
      </c>
      <c r="AB33" s="53">
        <f t="shared" si="39"/>
        <v>6.7886862639917014E-2</v>
      </c>
      <c r="AC33" s="53">
        <f t="shared" si="39"/>
        <v>2.823671802110703E-2</v>
      </c>
      <c r="AD33" s="88"/>
      <c r="AE33" s="88"/>
      <c r="AF33" s="88"/>
      <c r="AG33" s="88"/>
      <c r="AH33" s="88"/>
      <c r="AI33" s="88"/>
    </row>
    <row r="34" spans="1:35" ht="12.75" customHeight="1" x14ac:dyDescent="0.2">
      <c r="B34" s="42" t="s">
        <v>993</v>
      </c>
      <c r="C34" s="53">
        <f t="shared" ref="C34:H34" si="40">C14/C$25*100</f>
        <v>0</v>
      </c>
      <c r="D34" s="53">
        <f t="shared" si="40"/>
        <v>0</v>
      </c>
      <c r="E34" s="53">
        <f t="shared" si="40"/>
        <v>0</v>
      </c>
      <c r="F34" s="53">
        <f t="shared" si="40"/>
        <v>0</v>
      </c>
      <c r="G34" s="53">
        <f t="shared" si="40"/>
        <v>1.1845093216548471E-4</v>
      </c>
      <c r="H34" s="53">
        <f t="shared" si="40"/>
        <v>8.1447131668904751E-5</v>
      </c>
      <c r="I34" s="53">
        <f t="shared" ref="I34:AC34" si="41">I14/I$25*100</f>
        <v>0</v>
      </c>
      <c r="J34" s="53">
        <f t="shared" si="41"/>
        <v>7.4567693275853532E-3</v>
      </c>
      <c r="K34" s="53">
        <f t="shared" si="41"/>
        <v>6.1992105066988577E-4</v>
      </c>
      <c r="L34" s="53">
        <f t="shared" si="41"/>
        <v>3.9679068860401009E-3</v>
      </c>
      <c r="M34" s="53">
        <f t="shared" si="41"/>
        <v>1.519871199790072E-3</v>
      </c>
      <c r="N34" s="53">
        <f t="shared" si="41"/>
        <v>2.5897151680932444E-3</v>
      </c>
      <c r="O34" s="53">
        <f t="shared" si="41"/>
        <v>1.7068844476507338E-3</v>
      </c>
      <c r="P34" s="53">
        <f t="shared" si="41"/>
        <v>2.1647972987101321E-3</v>
      </c>
      <c r="Q34" s="53">
        <f t="shared" si="41"/>
        <v>7.6625136159898547E-3</v>
      </c>
      <c r="R34" s="53">
        <f t="shared" si="41"/>
        <v>5.5510175163417082E-3</v>
      </c>
      <c r="S34" s="53">
        <f t="shared" si="41"/>
        <v>1.9097018001669085E-2</v>
      </c>
      <c r="T34" s="53">
        <f t="shared" si="41"/>
        <v>2.0480762153667821E-2</v>
      </c>
      <c r="U34" s="53">
        <f t="shared" si="41"/>
        <v>2.5495056080907057E-2</v>
      </c>
      <c r="V34" s="53">
        <f t="shared" si="41"/>
        <v>8.3800735995077646E-2</v>
      </c>
      <c r="W34" s="53">
        <f t="shared" si="41"/>
        <v>3.6473430374809039E-2</v>
      </c>
      <c r="X34" s="53">
        <f t="shared" si="41"/>
        <v>4.039839190673368E-2</v>
      </c>
      <c r="Y34" s="53">
        <f t="shared" si="41"/>
        <v>4.7126700220553312E-2</v>
      </c>
      <c r="Z34" s="53">
        <f t="shared" si="41"/>
        <v>6.4224078069584703E-2</v>
      </c>
      <c r="AA34" s="53">
        <f t="shared" si="41"/>
        <v>7.7380888996015557E-2</v>
      </c>
      <c r="AB34" s="53">
        <f t="shared" si="41"/>
        <v>4.8313147665516608E-2</v>
      </c>
      <c r="AC34" s="53">
        <f t="shared" si="41"/>
        <v>3.9224810766497899E-2</v>
      </c>
      <c r="AD34" s="88"/>
      <c r="AE34" s="88"/>
      <c r="AF34" s="88"/>
      <c r="AG34" s="88"/>
      <c r="AH34" s="88"/>
      <c r="AI34" s="88"/>
    </row>
    <row r="35" spans="1:35" ht="12.75" customHeight="1" x14ac:dyDescent="0.2">
      <c r="B35" s="42" t="s">
        <v>994</v>
      </c>
      <c r="C35" s="53">
        <f t="shared" ref="C35:H35" si="42">C15/C$25*100</f>
        <v>0</v>
      </c>
      <c r="D35" s="53">
        <f t="shared" si="42"/>
        <v>0</v>
      </c>
      <c r="E35" s="53">
        <f t="shared" si="42"/>
        <v>0</v>
      </c>
      <c r="F35" s="53">
        <f t="shared" si="42"/>
        <v>0</v>
      </c>
      <c r="G35" s="53">
        <f t="shared" si="42"/>
        <v>1.7638713640152792E-4</v>
      </c>
      <c r="H35" s="53">
        <f t="shared" si="42"/>
        <v>1.5698061021333457E-4</v>
      </c>
      <c r="I35" s="53">
        <f t="shared" ref="I35:AC35" si="43">I15/I$25*100</f>
        <v>4.1996709438237538E-4</v>
      </c>
      <c r="J35" s="53">
        <f t="shared" si="43"/>
        <v>1.4674851314512964E-3</v>
      </c>
      <c r="K35" s="53">
        <f t="shared" si="43"/>
        <v>2.1273724275825037E-2</v>
      </c>
      <c r="L35" s="53">
        <f t="shared" si="43"/>
        <v>2.0647780492757211E-2</v>
      </c>
      <c r="M35" s="53">
        <f t="shared" si="43"/>
        <v>0.1025020367823968</v>
      </c>
      <c r="N35" s="53">
        <f t="shared" si="43"/>
        <v>6.5421906763327417E-2</v>
      </c>
      <c r="O35" s="53">
        <f t="shared" si="43"/>
        <v>0.11872962980010808</v>
      </c>
      <c r="P35" s="53">
        <f t="shared" si="43"/>
        <v>4.7629902595000176E-2</v>
      </c>
      <c r="Q35" s="53">
        <f t="shared" si="43"/>
        <v>0.23284340920159502</v>
      </c>
      <c r="R35" s="53">
        <f t="shared" si="43"/>
        <v>0.11604126685745499</v>
      </c>
      <c r="S35" s="53">
        <f t="shared" si="43"/>
        <v>6.2746650834371739E-2</v>
      </c>
      <c r="T35" s="53">
        <f t="shared" si="43"/>
        <v>2.8521534734005656E-2</v>
      </c>
      <c r="U35" s="53">
        <f t="shared" si="43"/>
        <v>8.4555430675436416E-2</v>
      </c>
      <c r="V35" s="53">
        <f t="shared" si="43"/>
        <v>6.974213278016142E-2</v>
      </c>
      <c r="W35" s="53">
        <f t="shared" si="43"/>
        <v>8.1182687042573337E-2</v>
      </c>
      <c r="X35" s="53">
        <f t="shared" si="43"/>
        <v>3.9473673200597963E-2</v>
      </c>
      <c r="Y35" s="53">
        <f t="shared" si="43"/>
        <v>4.1303932653210328E-2</v>
      </c>
      <c r="Z35" s="53">
        <f t="shared" si="43"/>
        <v>8.0777281456334588E-2</v>
      </c>
      <c r="AA35" s="53">
        <f t="shared" si="43"/>
        <v>0.18827448373356978</v>
      </c>
      <c r="AB35" s="53">
        <f t="shared" si="43"/>
        <v>0.1804879686779976</v>
      </c>
      <c r="AC35" s="53">
        <f t="shared" si="43"/>
        <v>8.7148457984967231E-2</v>
      </c>
      <c r="AD35" s="88"/>
      <c r="AE35" s="88"/>
      <c r="AF35" s="88"/>
      <c r="AG35" s="88"/>
      <c r="AH35" s="88"/>
      <c r="AI35" s="88"/>
    </row>
    <row r="36" spans="1:35" ht="12.75" customHeight="1" x14ac:dyDescent="0.2">
      <c r="B36" s="42" t="s">
        <v>995</v>
      </c>
      <c r="C36" s="53">
        <f t="shared" ref="C36:H36" si="44">C16/C$25*100</f>
        <v>4.4454685709351924E-4</v>
      </c>
      <c r="D36" s="53">
        <f t="shared" si="44"/>
        <v>0</v>
      </c>
      <c r="E36" s="53">
        <f t="shared" si="44"/>
        <v>0</v>
      </c>
      <c r="F36" s="53">
        <f t="shared" si="44"/>
        <v>0</v>
      </c>
      <c r="G36" s="53">
        <f t="shared" si="44"/>
        <v>0</v>
      </c>
      <c r="H36" s="53">
        <f t="shared" si="44"/>
        <v>6.3437369880731088E-5</v>
      </c>
      <c r="I36" s="53">
        <f t="shared" ref="I36:AC36" si="45">I16/I$25*100</f>
        <v>1.1441359382857396E-3</v>
      </c>
      <c r="J36" s="53">
        <f t="shared" si="45"/>
        <v>2.6942737695457127E-4</v>
      </c>
      <c r="K36" s="53">
        <f t="shared" si="45"/>
        <v>5.5545373635479053E-4</v>
      </c>
      <c r="L36" s="53">
        <f t="shared" si="45"/>
        <v>5.4751374574864925E-5</v>
      </c>
      <c r="M36" s="53">
        <f t="shared" si="45"/>
        <v>1.4339500617196663E-3</v>
      </c>
      <c r="N36" s="53">
        <f t="shared" si="45"/>
        <v>2.8181630902135522E-4</v>
      </c>
      <c r="O36" s="53">
        <f t="shared" si="45"/>
        <v>1.9969699691469237E-2</v>
      </c>
      <c r="P36" s="53">
        <f t="shared" si="45"/>
        <v>1.4939401337062475E-2</v>
      </c>
      <c r="Q36" s="53">
        <f t="shared" si="45"/>
        <v>5.063388732947869E-2</v>
      </c>
      <c r="R36" s="53">
        <f t="shared" si="45"/>
        <v>2.204403691406874E-2</v>
      </c>
      <c r="S36" s="53">
        <f t="shared" si="45"/>
        <v>1.0279893421738334E-2</v>
      </c>
      <c r="T36" s="53">
        <f t="shared" si="45"/>
        <v>1.2090685399419916E-2</v>
      </c>
      <c r="U36" s="53">
        <f t="shared" si="45"/>
        <v>3.2037915387305688E-2</v>
      </c>
      <c r="V36" s="53">
        <f t="shared" si="45"/>
        <v>6.5450668623629929E-2</v>
      </c>
      <c r="W36" s="53">
        <f t="shared" si="45"/>
        <v>1.452998364163305E-2</v>
      </c>
      <c r="X36" s="53">
        <f t="shared" si="45"/>
        <v>1.4679625842079033E-2</v>
      </c>
      <c r="Y36" s="53">
        <f t="shared" si="45"/>
        <v>1.7336507002870458E-2</v>
      </c>
      <c r="Z36" s="53">
        <f t="shared" si="45"/>
        <v>2.7099850351170744E-2</v>
      </c>
      <c r="AA36" s="53">
        <f t="shared" si="45"/>
        <v>4.0875513587974567E-2</v>
      </c>
      <c r="AB36" s="53">
        <f t="shared" si="45"/>
        <v>2.2966242693958347E-2</v>
      </c>
      <c r="AC36" s="53">
        <f t="shared" si="45"/>
        <v>2.2477817375638594E-2</v>
      </c>
      <c r="AD36" s="88"/>
      <c r="AE36" s="88"/>
      <c r="AF36" s="88"/>
      <c r="AG36" s="88"/>
      <c r="AH36" s="88"/>
      <c r="AI36" s="88"/>
    </row>
    <row r="37" spans="1:35" ht="12.75" customHeight="1" x14ac:dyDescent="0.2">
      <c r="B37" s="42" t="s">
        <v>1002</v>
      </c>
      <c r="C37" s="53">
        <f t="shared" ref="C37:H37" si="46">C17/C$25*100</f>
        <v>0.12723291493414166</v>
      </c>
      <c r="D37" s="53">
        <f t="shared" si="46"/>
        <v>5.9293087956197951E-5</v>
      </c>
      <c r="E37" s="53">
        <f t="shared" si="46"/>
        <v>8.8889393369659636E-4</v>
      </c>
      <c r="F37" s="53">
        <f t="shared" si="46"/>
        <v>4.0381089634994087E-5</v>
      </c>
      <c r="G37" s="53">
        <f t="shared" si="46"/>
        <v>1.5995710574265561E-3</v>
      </c>
      <c r="H37" s="53">
        <f t="shared" si="46"/>
        <v>0</v>
      </c>
      <c r="I37" s="53">
        <f t="shared" ref="I37:AC37" si="47">I17/I$25*100</f>
        <v>0</v>
      </c>
      <c r="J37" s="53">
        <f t="shared" si="47"/>
        <v>2.2301594960445499E-5</v>
      </c>
      <c r="K37" s="53">
        <f t="shared" si="47"/>
        <v>0</v>
      </c>
      <c r="L37" s="53">
        <f t="shared" si="47"/>
        <v>2.6370706109479728E-5</v>
      </c>
      <c r="M37" s="53">
        <f t="shared" si="47"/>
        <v>0</v>
      </c>
      <c r="N37" s="53">
        <f t="shared" si="47"/>
        <v>2.8032596842970363E-5</v>
      </c>
      <c r="O37" s="53">
        <f t="shared" si="47"/>
        <v>2.5230665808231613E-3</v>
      </c>
      <c r="P37" s="53">
        <f t="shared" si="47"/>
        <v>3.1657715116893876E-4</v>
      </c>
      <c r="Q37" s="53">
        <f t="shared" si="47"/>
        <v>2.3915047961537771E-5</v>
      </c>
      <c r="R37" s="53">
        <f t="shared" si="47"/>
        <v>1.9802866559570168E-4</v>
      </c>
      <c r="S37" s="53">
        <f t="shared" si="47"/>
        <v>2.2459209440457585E-5</v>
      </c>
      <c r="T37" s="53">
        <f t="shared" si="47"/>
        <v>2.2466970423962583E-4</v>
      </c>
      <c r="U37" s="53">
        <f t="shared" si="47"/>
        <v>2.2950606192491098E-4</v>
      </c>
      <c r="V37" s="53">
        <f t="shared" si="47"/>
        <v>1.6218261670966158E-4</v>
      </c>
      <c r="W37" s="53">
        <f t="shared" si="47"/>
        <v>4.2047875065807053E-5</v>
      </c>
      <c r="X37" s="53">
        <f t="shared" si="47"/>
        <v>5.6277645737704895E-5</v>
      </c>
      <c r="Y37" s="53">
        <f t="shared" si="47"/>
        <v>4.8760810989837183E-5</v>
      </c>
      <c r="Z37" s="53">
        <f t="shared" si="47"/>
        <v>3.47470312896286E-7</v>
      </c>
      <c r="AA37" s="53">
        <f t="shared" si="47"/>
        <v>3.8364644741492129E-5</v>
      </c>
      <c r="AB37" s="53">
        <f t="shared" si="47"/>
        <v>4.9430232501966099E-4</v>
      </c>
      <c r="AC37" s="53">
        <f t="shared" si="47"/>
        <v>6.5981904536540606E-4</v>
      </c>
      <c r="AD37" s="88"/>
      <c r="AE37" s="88"/>
      <c r="AF37" s="88"/>
      <c r="AG37" s="88"/>
      <c r="AH37" s="88"/>
      <c r="AI37" s="88"/>
    </row>
    <row r="38" spans="1:35" ht="12.75" customHeight="1" x14ac:dyDescent="0.2">
      <c r="B38" s="42" t="s">
        <v>1000</v>
      </c>
      <c r="C38" s="53">
        <f t="shared" ref="C38:H38" si="48">C18/C$25*100</f>
        <v>0.12767746179123518</v>
      </c>
      <c r="D38" s="53">
        <f t="shared" si="48"/>
        <v>4.3159260589575849E-4</v>
      </c>
      <c r="E38" s="53">
        <f t="shared" si="48"/>
        <v>8.8889393369659636E-4</v>
      </c>
      <c r="F38" s="53">
        <f t="shared" si="48"/>
        <v>5.61128891386272E-5</v>
      </c>
      <c r="G38" s="53">
        <f t="shared" si="48"/>
        <v>2.4425065685715459E-3</v>
      </c>
      <c r="H38" s="53">
        <f t="shared" si="48"/>
        <v>4.77258687386602E-4</v>
      </c>
      <c r="I38" s="53">
        <f t="shared" ref="I38:AC38" si="49">I18/I$25*100</f>
        <v>3.3581192751906807E-3</v>
      </c>
      <c r="J38" s="53">
        <f t="shared" si="49"/>
        <v>9.8396244287644857E-3</v>
      </c>
      <c r="K38" s="53">
        <f t="shared" si="49"/>
        <v>2.3093842127165871E-2</v>
      </c>
      <c r="L38" s="53">
        <f t="shared" si="49"/>
        <v>2.8116479013324983E-2</v>
      </c>
      <c r="M38" s="53">
        <f t="shared" si="49"/>
        <v>0.10703260873614953</v>
      </c>
      <c r="N38" s="53">
        <f t="shared" si="49"/>
        <v>7.1468715323855111E-2</v>
      </c>
      <c r="O38" s="53">
        <f t="shared" si="49"/>
        <v>0.14776424265195279</v>
      </c>
      <c r="P38" s="53">
        <f t="shared" si="49"/>
        <v>7.8429620931836599E-2</v>
      </c>
      <c r="Q38" s="53">
        <f t="shared" si="49"/>
        <v>0.30584106239534609</v>
      </c>
      <c r="R38" s="53">
        <f t="shared" si="49"/>
        <v>0.14941121571930643</v>
      </c>
      <c r="S38" s="53">
        <f t="shared" si="49"/>
        <v>0.10518290231165413</v>
      </c>
      <c r="T38" s="53">
        <f t="shared" si="49"/>
        <v>7.4425966293085011E-2</v>
      </c>
      <c r="U38" s="53">
        <f t="shared" si="49"/>
        <v>0.15045123768625984</v>
      </c>
      <c r="V38" s="53">
        <f t="shared" si="49"/>
        <v>0.2330428917305076</v>
      </c>
      <c r="W38" s="53">
        <f t="shared" si="49"/>
        <v>0.15244355047159158</v>
      </c>
      <c r="X38" s="53">
        <f t="shared" si="49"/>
        <v>0.14499390484636518</v>
      </c>
      <c r="Y38" s="53">
        <f t="shared" si="49"/>
        <v>0.15925695803875076</v>
      </c>
      <c r="Z38" s="53">
        <f t="shared" si="49"/>
        <v>0.23597489671146071</v>
      </c>
      <c r="AA38" s="53">
        <f t="shared" si="49"/>
        <v>0.40349666807153212</v>
      </c>
      <c r="AB38" s="53">
        <f t="shared" si="49"/>
        <v>0.36309344617989409</v>
      </c>
      <c r="AC38" s="53">
        <f t="shared" si="49"/>
        <v>0.19196068646028464</v>
      </c>
      <c r="AD38" s="88"/>
      <c r="AE38" s="88"/>
      <c r="AF38" s="88"/>
      <c r="AG38" s="88"/>
      <c r="AH38" s="88"/>
      <c r="AI38" s="88"/>
    </row>
    <row r="39" spans="1:35" ht="12.75" customHeight="1" x14ac:dyDescent="0.2">
      <c r="B39" s="42" t="s">
        <v>1001</v>
      </c>
      <c r="C39" s="53">
        <f t="shared" ref="C39:H39" si="50">C19/C$25*100</f>
        <v>0.27045089381477178</v>
      </c>
      <c r="D39" s="53">
        <f t="shared" si="50"/>
        <v>0.10732481530584818</v>
      </c>
      <c r="E39" s="53">
        <f t="shared" si="50"/>
        <v>2.0601553204868665E-2</v>
      </c>
      <c r="F39" s="53">
        <f t="shared" si="50"/>
        <v>1.9419939023629242E-2</v>
      </c>
      <c r="G39" s="53">
        <f t="shared" si="50"/>
        <v>3.5460099568209766E-2</v>
      </c>
      <c r="H39" s="53">
        <f t="shared" si="50"/>
        <v>0.1838436483336767</v>
      </c>
      <c r="I39" s="53">
        <f t="shared" ref="I39:AC39" si="51">I19/I$25*100</f>
        <v>0.19881011179509034</v>
      </c>
      <c r="J39" s="53">
        <f t="shared" si="51"/>
        <v>0.42667270837635385</v>
      </c>
      <c r="K39" s="53">
        <f t="shared" si="51"/>
        <v>0.22033956128703283</v>
      </c>
      <c r="L39" s="53">
        <f t="shared" si="51"/>
        <v>0.48364172479214496</v>
      </c>
      <c r="M39" s="53">
        <f t="shared" si="51"/>
        <v>0.468768575179488</v>
      </c>
      <c r="N39" s="53">
        <f t="shared" si="51"/>
        <v>0.39793853818367569</v>
      </c>
      <c r="O39" s="53">
        <f t="shared" si="51"/>
        <v>0.47878453587908892</v>
      </c>
      <c r="P39" s="53">
        <f t="shared" si="51"/>
        <v>0.48986496271417107</v>
      </c>
      <c r="Q39" s="53">
        <f t="shared" si="51"/>
        <v>0.8903216936588918</v>
      </c>
      <c r="R39" s="53">
        <f t="shared" si="51"/>
        <v>0.81903163577614879</v>
      </c>
      <c r="S39" s="53">
        <f t="shared" si="51"/>
        <v>0.58880558094980084</v>
      </c>
      <c r="T39" s="53">
        <f t="shared" si="51"/>
        <v>0.54348529822258507</v>
      </c>
      <c r="U39" s="53">
        <f t="shared" si="51"/>
        <v>0.68225391919813771</v>
      </c>
      <c r="V39" s="53">
        <f t="shared" si="51"/>
        <v>0.64724328884989746</v>
      </c>
      <c r="W39" s="53">
        <f t="shared" si="51"/>
        <v>0.53965763852118875</v>
      </c>
      <c r="X39" s="53">
        <f t="shared" si="51"/>
        <v>0.54857818836411587</v>
      </c>
      <c r="Y39" s="53">
        <f t="shared" si="51"/>
        <v>0.52138672399156127</v>
      </c>
      <c r="Z39" s="53">
        <f t="shared" si="51"/>
        <v>0.5781737917830333</v>
      </c>
      <c r="AA39" s="53">
        <f t="shared" si="51"/>
        <v>0.76808231560839868</v>
      </c>
      <c r="AB39" s="53">
        <f t="shared" si="51"/>
        <v>0.85604309736769801</v>
      </c>
      <c r="AC39" s="53">
        <f t="shared" si="51"/>
        <v>0.5835747972423283</v>
      </c>
      <c r="AD39" s="88"/>
      <c r="AE39" s="88"/>
      <c r="AF39" s="88"/>
      <c r="AG39" s="88"/>
      <c r="AH39" s="88"/>
      <c r="AI39" s="88"/>
    </row>
    <row r="40" spans="1:35" ht="12.75" customHeight="1" x14ac:dyDescent="0.2">
      <c r="A40" s="88">
        <v>3</v>
      </c>
      <c r="B40" s="42" t="s">
        <v>49</v>
      </c>
      <c r="C40" s="53">
        <f t="shared" ref="C40:H40" si="52">C20/C$25*100</f>
        <v>0.58444154784787739</v>
      </c>
      <c r="D40" s="53">
        <f t="shared" si="52"/>
        <v>0.55360242747768229</v>
      </c>
      <c r="E40" s="53">
        <f t="shared" si="52"/>
        <v>0.65414246178217894</v>
      </c>
      <c r="F40" s="53">
        <f t="shared" si="52"/>
        <v>1.095838707260659</v>
      </c>
      <c r="G40" s="53">
        <f t="shared" si="52"/>
        <v>1.1274259641303954</v>
      </c>
      <c r="H40" s="53">
        <f t="shared" si="52"/>
        <v>1.796913364719644</v>
      </c>
      <c r="I40" s="53">
        <f t="shared" ref="I40:AC40" si="53">I20/I$25*100</f>
        <v>2.7892520676386687</v>
      </c>
      <c r="J40" s="53">
        <f t="shared" si="53"/>
        <v>3.5928892140001558</v>
      </c>
      <c r="K40" s="53">
        <f t="shared" si="53"/>
        <v>3.4242781707389245</v>
      </c>
      <c r="L40" s="53">
        <f t="shared" si="53"/>
        <v>6.219694164465599</v>
      </c>
      <c r="M40" s="53">
        <f t="shared" si="53"/>
        <v>8.1471851877037995</v>
      </c>
      <c r="N40" s="53">
        <f t="shared" si="53"/>
        <v>8.9553017617500679</v>
      </c>
      <c r="O40" s="53">
        <f t="shared" si="53"/>
        <v>11.244687786763469</v>
      </c>
      <c r="P40" s="53">
        <f t="shared" si="53"/>
        <v>14.868994358338291</v>
      </c>
      <c r="Q40" s="53">
        <f t="shared" si="53"/>
        <v>15.840486775570572</v>
      </c>
      <c r="R40" s="53">
        <f t="shared" si="53"/>
        <v>15.159711131074999</v>
      </c>
      <c r="S40" s="53">
        <f t="shared" si="53"/>
        <v>16.887030226423853</v>
      </c>
      <c r="T40" s="53">
        <f t="shared" si="53"/>
        <v>18.520952958372117</v>
      </c>
      <c r="U40" s="53">
        <f t="shared" si="53"/>
        <v>17.525943935018148</v>
      </c>
      <c r="V40" s="53">
        <f t="shared" si="53"/>
        <v>16.431262922321302</v>
      </c>
      <c r="W40" s="53">
        <f t="shared" si="53"/>
        <v>11.246982491793416</v>
      </c>
      <c r="X40" s="53">
        <f t="shared" si="53"/>
        <v>10.718690271479449</v>
      </c>
      <c r="Y40" s="53">
        <f t="shared" si="53"/>
        <v>10.961894413659842</v>
      </c>
      <c r="Z40" s="53">
        <f t="shared" si="53"/>
        <v>13.058640928665262</v>
      </c>
      <c r="AA40" s="53">
        <f t="shared" si="53"/>
        <v>14.350158195413693</v>
      </c>
      <c r="AB40" s="53">
        <f t="shared" si="53"/>
        <v>17.912406038748774</v>
      </c>
      <c r="AC40" s="53">
        <f t="shared" si="53"/>
        <v>12.755719197066975</v>
      </c>
      <c r="AD40" s="88"/>
      <c r="AE40" s="88"/>
      <c r="AF40" s="88"/>
      <c r="AG40" s="88"/>
      <c r="AH40" s="88"/>
      <c r="AI40" s="88"/>
    </row>
    <row r="41" spans="1:35" ht="12.75" customHeight="1" x14ac:dyDescent="0.2">
      <c r="A41" s="88">
        <v>4</v>
      </c>
      <c r="B41" s="42" t="s">
        <v>983</v>
      </c>
      <c r="C41" s="53">
        <f t="shared" ref="C41:H41" si="54">C21/C$25*100</f>
        <v>3.1538214576970787</v>
      </c>
      <c r="D41" s="53">
        <f t="shared" si="54"/>
        <v>0.8249954584378697</v>
      </c>
      <c r="E41" s="53">
        <f t="shared" si="54"/>
        <v>0.85456762615421389</v>
      </c>
      <c r="F41" s="53">
        <f t="shared" si="54"/>
        <v>1.434477721775983</v>
      </c>
      <c r="G41" s="53">
        <f t="shared" si="54"/>
        <v>2.071537185062621</v>
      </c>
      <c r="H41" s="53">
        <f t="shared" si="54"/>
        <v>4.2799588708113223</v>
      </c>
      <c r="I41" s="53">
        <f t="shared" ref="I41:AC41" si="55">I21/I$25*100</f>
        <v>4.7407120675296275</v>
      </c>
      <c r="J41" s="53">
        <f t="shared" si="55"/>
        <v>7.1970988984259767</v>
      </c>
      <c r="K41" s="53">
        <f t="shared" si="55"/>
        <v>6.4393204872098986</v>
      </c>
      <c r="L41" s="53">
        <f t="shared" si="55"/>
        <v>10.349821172724614</v>
      </c>
      <c r="M41" s="53">
        <f t="shared" si="55"/>
        <v>9.5714371454853957</v>
      </c>
      <c r="N41" s="53">
        <f t="shared" si="55"/>
        <v>10.03482393698193</v>
      </c>
      <c r="O41" s="53">
        <f t="shared" si="55"/>
        <v>10.05300114540265</v>
      </c>
      <c r="P41" s="53">
        <f t="shared" si="55"/>
        <v>6.2519189130150403</v>
      </c>
      <c r="Q41" s="53">
        <f t="shared" si="55"/>
        <v>1.199534116571249</v>
      </c>
      <c r="R41" s="53">
        <f t="shared" si="55"/>
        <v>4.674648860358448</v>
      </c>
      <c r="S41" s="53">
        <f t="shared" si="55"/>
        <v>0.36665004529422573</v>
      </c>
      <c r="T41" s="53">
        <f t="shared" si="55"/>
        <v>0.39823577592229281</v>
      </c>
      <c r="U41" s="53">
        <f t="shared" si="55"/>
        <v>0.20010144950838366</v>
      </c>
      <c r="V41" s="53">
        <f t="shared" si="55"/>
        <v>0.14805872309883522</v>
      </c>
      <c r="W41" s="53">
        <f t="shared" si="55"/>
        <v>9.0857372393879754E-2</v>
      </c>
      <c r="X41" s="53">
        <f t="shared" si="55"/>
        <v>6.2414860060027118E-2</v>
      </c>
      <c r="Y41" s="53">
        <f t="shared" si="55"/>
        <v>4.1613910381312985E-2</v>
      </c>
      <c r="Z41" s="53">
        <f t="shared" si="55"/>
        <v>1.9346028601995569E-2</v>
      </c>
      <c r="AA41" s="53">
        <f t="shared" si="55"/>
        <v>0.10234808716274973</v>
      </c>
      <c r="AB41" s="53">
        <f t="shared" si="55"/>
        <v>0.2351905388818144</v>
      </c>
      <c r="AC41" s="53">
        <f t="shared" si="55"/>
        <v>1.3496554254922644</v>
      </c>
      <c r="AD41" s="88"/>
      <c r="AE41" s="88"/>
      <c r="AF41" s="88"/>
      <c r="AG41" s="88"/>
      <c r="AH41" s="88"/>
      <c r="AI41" s="88"/>
    </row>
    <row r="42" spans="1:35" ht="12.75" customHeight="1" x14ac:dyDescent="0.2">
      <c r="A42" s="88">
        <v>5</v>
      </c>
      <c r="B42" s="42" t="s">
        <v>51</v>
      </c>
      <c r="C42" s="53">
        <f t="shared" ref="C42:H42" si="56">C22/C$25*100</f>
        <v>5.8249650516334412</v>
      </c>
      <c r="D42" s="53">
        <f t="shared" si="56"/>
        <v>15.026667214753081</v>
      </c>
      <c r="E42" s="53">
        <f t="shared" si="56"/>
        <v>15.29734455560213</v>
      </c>
      <c r="F42" s="53">
        <f t="shared" si="56"/>
        <v>10.566028758040758</v>
      </c>
      <c r="G42" s="53">
        <f t="shared" si="56"/>
        <v>9.4051148904583037</v>
      </c>
      <c r="H42" s="53">
        <f t="shared" si="56"/>
        <v>2.8796650818681098</v>
      </c>
      <c r="I42" s="53">
        <f t="shared" ref="I42:O42" si="57">I22/I$25*100</f>
        <v>2.7641591781671671</v>
      </c>
      <c r="J42" s="53">
        <f t="shared" si="57"/>
        <v>3.6944863399104348</v>
      </c>
      <c r="K42" s="53">
        <f t="shared" si="57"/>
        <v>10.154332331198029</v>
      </c>
      <c r="L42" s="53">
        <f t="shared" si="57"/>
        <v>4.7968459130433256</v>
      </c>
      <c r="M42" s="53">
        <f t="shared" si="57"/>
        <v>6.055149329643883</v>
      </c>
      <c r="N42" s="53">
        <f t="shared" si="57"/>
        <v>6.6036496964942684</v>
      </c>
      <c r="O42" s="53">
        <f t="shared" si="57"/>
        <v>6.3440739854523143</v>
      </c>
      <c r="P42" s="53">
        <f t="shared" ref="P42:AC42" si="58">P22/P$25*100</f>
        <v>6.946479136807671</v>
      </c>
      <c r="Q42" s="53">
        <f t="shared" si="58"/>
        <v>7.1328836901324149</v>
      </c>
      <c r="R42" s="53">
        <f t="shared" si="58"/>
        <v>8.7572414471285143</v>
      </c>
      <c r="S42" s="53">
        <f t="shared" si="58"/>
        <v>5.4633336288037899</v>
      </c>
      <c r="T42" s="53">
        <f t="shared" si="58"/>
        <v>4.3183786440499832</v>
      </c>
      <c r="U42" s="53">
        <f t="shared" si="58"/>
        <v>3.2389738590731416</v>
      </c>
      <c r="V42" s="53">
        <f t="shared" ref="V42:X45" si="59">V22/V$25*100</f>
        <v>2.6664720418676429</v>
      </c>
      <c r="W42" s="53">
        <f t="shared" si="59"/>
        <v>4.5728325438629476</v>
      </c>
      <c r="X42" s="53">
        <f t="shared" si="59"/>
        <v>4.5087782674476529</v>
      </c>
      <c r="Y42" s="53">
        <f t="shared" ref="Y42:AB45" si="60">Y22/Y$25*100</f>
        <v>3.7016425243236997</v>
      </c>
      <c r="Z42" s="53">
        <f t="shared" si="60"/>
        <v>3.2751718416359807</v>
      </c>
      <c r="AA42" s="53">
        <f t="shared" si="60"/>
        <v>2.7857591018323373</v>
      </c>
      <c r="AB42" s="53">
        <f t="shared" si="60"/>
        <v>3.0492549138349219</v>
      </c>
      <c r="AC42" s="53">
        <f t="shared" si="58"/>
        <v>4.6205765773773031</v>
      </c>
      <c r="AD42" s="88"/>
      <c r="AE42" s="88"/>
      <c r="AF42" s="88"/>
      <c r="AG42" s="88"/>
      <c r="AH42" s="88"/>
      <c r="AI42" s="88"/>
    </row>
    <row r="43" spans="1:35" ht="12.75" customHeight="1" x14ac:dyDescent="0.2">
      <c r="B43" s="42" t="s">
        <v>19</v>
      </c>
      <c r="C43" s="53">
        <f t="shared" ref="C43:H43" si="61">C23/C$25*100</f>
        <v>67.570595430115375</v>
      </c>
      <c r="D43" s="53">
        <f t="shared" si="61"/>
        <v>47.124203631906056</v>
      </c>
      <c r="E43" s="53">
        <f t="shared" si="61"/>
        <v>54.395071784549501</v>
      </c>
      <c r="F43" s="53">
        <f t="shared" si="61"/>
        <v>59.400272759958852</v>
      </c>
      <c r="G43" s="53">
        <f t="shared" si="61"/>
        <v>63.045387293307918</v>
      </c>
      <c r="H43" s="53">
        <f t="shared" si="61"/>
        <v>90.224165287357465</v>
      </c>
      <c r="I43" s="53">
        <f t="shared" ref="I43:AC43" si="62">I23/I$25*100</f>
        <v>83.381826515872703</v>
      </c>
      <c r="J43" s="53">
        <f t="shared" si="62"/>
        <v>80.49295029605959</v>
      </c>
      <c r="K43" s="53">
        <f t="shared" si="62"/>
        <v>67.451390924818483</v>
      </c>
      <c r="L43" s="53">
        <f t="shared" si="62"/>
        <v>75.785935982896731</v>
      </c>
      <c r="M43" s="53">
        <f t="shared" si="62"/>
        <v>74.818292141415554</v>
      </c>
      <c r="N43" s="53">
        <f t="shared" si="62"/>
        <v>72.093894111499694</v>
      </c>
      <c r="O43" s="53">
        <f t="shared" si="62"/>
        <v>66.676847083671248</v>
      </c>
      <c r="P43" s="53">
        <f t="shared" si="62"/>
        <v>52.565199871698177</v>
      </c>
      <c r="Q43" s="53">
        <f t="shared" si="62"/>
        <v>39.0879156457584</v>
      </c>
      <c r="R43" s="53">
        <f t="shared" si="62"/>
        <v>42.417288603092942</v>
      </c>
      <c r="S43" s="53">
        <f t="shared" si="62"/>
        <v>30.135367633801142</v>
      </c>
      <c r="T43" s="53">
        <f t="shared" si="62"/>
        <v>28.141272708181003</v>
      </c>
      <c r="U43" s="53">
        <f t="shared" si="62"/>
        <v>24.72715126987282</v>
      </c>
      <c r="V43" s="53">
        <f t="shared" si="59"/>
        <v>22.294635024575346</v>
      </c>
      <c r="W43" s="53">
        <f t="shared" si="59"/>
        <v>18.628238214743945</v>
      </c>
      <c r="X43" s="53">
        <f t="shared" si="59"/>
        <v>18.262275852307759</v>
      </c>
      <c r="Y43" s="53">
        <f t="shared" si="60"/>
        <v>17.109911964471209</v>
      </c>
      <c r="Z43" s="53">
        <f t="shared" si="60"/>
        <v>19.595066905723108</v>
      </c>
      <c r="AA43" s="53">
        <f t="shared" si="60"/>
        <v>20.959838682307801</v>
      </c>
      <c r="AB43" s="53">
        <f t="shared" si="60"/>
        <v>24.728200845313719</v>
      </c>
      <c r="AC43" s="53">
        <f t="shared" si="62"/>
        <v>30.785749641796023</v>
      </c>
      <c r="AD43" s="88"/>
      <c r="AE43" s="88"/>
      <c r="AF43" s="88"/>
      <c r="AG43" s="88"/>
      <c r="AH43" s="88"/>
      <c r="AI43" s="88"/>
    </row>
    <row r="44" spans="1:35" ht="12.75" customHeight="1" x14ac:dyDescent="0.2">
      <c r="B44" s="42" t="s">
        <v>20</v>
      </c>
      <c r="C44" s="53">
        <f t="shared" ref="C44:H44" si="63">C24/C$25*100</f>
        <v>32.429404569884625</v>
      </c>
      <c r="D44" s="53">
        <f t="shared" si="63"/>
        <v>52.875796368093944</v>
      </c>
      <c r="E44" s="53">
        <f t="shared" si="63"/>
        <v>45.604928215450499</v>
      </c>
      <c r="F44" s="53">
        <f t="shared" si="63"/>
        <v>40.599727240041155</v>
      </c>
      <c r="G44" s="53">
        <f t="shared" si="63"/>
        <v>36.954612706692082</v>
      </c>
      <c r="H44" s="53">
        <f t="shared" si="63"/>
        <v>9.775834712642526</v>
      </c>
      <c r="I44" s="53">
        <f t="shared" ref="I44:AC44" si="64">I24/I$25*100</f>
        <v>16.618173484127293</v>
      </c>
      <c r="J44" s="53">
        <f t="shared" si="64"/>
        <v>19.507049703940417</v>
      </c>
      <c r="K44" s="53">
        <f t="shared" si="64"/>
        <v>32.548609075181517</v>
      </c>
      <c r="L44" s="53">
        <f t="shared" si="64"/>
        <v>24.214064017103262</v>
      </c>
      <c r="M44" s="53">
        <f t="shared" si="64"/>
        <v>25.181707858584446</v>
      </c>
      <c r="N44" s="53">
        <f t="shared" si="64"/>
        <v>27.906105888500317</v>
      </c>
      <c r="O44" s="53">
        <f t="shared" si="64"/>
        <v>33.323152916328745</v>
      </c>
      <c r="P44" s="53">
        <f t="shared" si="64"/>
        <v>47.434800128301816</v>
      </c>
      <c r="Q44" s="53">
        <f t="shared" si="64"/>
        <v>60.9120843542416</v>
      </c>
      <c r="R44" s="53">
        <f t="shared" si="64"/>
        <v>57.582711396907051</v>
      </c>
      <c r="S44" s="53">
        <f t="shared" si="64"/>
        <v>69.864632366198862</v>
      </c>
      <c r="T44" s="53">
        <f t="shared" si="64"/>
        <v>71.858727291819008</v>
      </c>
      <c r="U44" s="53">
        <f t="shared" si="64"/>
        <v>75.27284873012718</v>
      </c>
      <c r="V44" s="53">
        <f t="shared" si="59"/>
        <v>77.705364975424658</v>
      </c>
      <c r="W44" s="53">
        <f t="shared" si="59"/>
        <v>81.371761785256055</v>
      </c>
      <c r="X44" s="53">
        <f t="shared" si="59"/>
        <v>81.737724147692234</v>
      </c>
      <c r="Y44" s="53">
        <f t="shared" si="60"/>
        <v>82.890088035528791</v>
      </c>
      <c r="Z44" s="53">
        <f t="shared" si="60"/>
        <v>80.404933094276899</v>
      </c>
      <c r="AA44" s="53">
        <f t="shared" si="60"/>
        <v>79.04016131769221</v>
      </c>
      <c r="AB44" s="53">
        <f t="shared" si="60"/>
        <v>75.271799154686278</v>
      </c>
      <c r="AC44" s="53">
        <f t="shared" si="64"/>
        <v>69.214250358203955</v>
      </c>
      <c r="AD44" s="88"/>
      <c r="AE44" s="88"/>
      <c r="AF44" s="88"/>
      <c r="AG44" s="88"/>
      <c r="AH44" s="88"/>
      <c r="AI44" s="88"/>
    </row>
    <row r="45" spans="1:35" ht="12.75" customHeight="1" x14ac:dyDescent="0.2">
      <c r="B45" s="42" t="s">
        <v>11</v>
      </c>
      <c r="C45" s="53">
        <f t="shared" ref="C45:H45" si="65">C25/C$25*100</f>
        <v>100</v>
      </c>
      <c r="D45" s="53">
        <f t="shared" si="65"/>
        <v>100</v>
      </c>
      <c r="E45" s="53">
        <f t="shared" si="65"/>
        <v>100</v>
      </c>
      <c r="F45" s="53">
        <f t="shared" si="65"/>
        <v>100</v>
      </c>
      <c r="G45" s="53">
        <f t="shared" si="65"/>
        <v>100</v>
      </c>
      <c r="H45" s="53">
        <f t="shared" si="65"/>
        <v>100</v>
      </c>
      <c r="I45" s="53">
        <f t="shared" ref="I45:AC45" si="66">I25/I$25*100</f>
        <v>100</v>
      </c>
      <c r="J45" s="53">
        <f t="shared" si="66"/>
        <v>100</v>
      </c>
      <c r="K45" s="53">
        <f t="shared" si="66"/>
        <v>100</v>
      </c>
      <c r="L45" s="53">
        <f t="shared" si="66"/>
        <v>100</v>
      </c>
      <c r="M45" s="53">
        <f t="shared" si="66"/>
        <v>100</v>
      </c>
      <c r="N45" s="53">
        <f t="shared" si="66"/>
        <v>100</v>
      </c>
      <c r="O45" s="53">
        <f t="shared" si="66"/>
        <v>100</v>
      </c>
      <c r="P45" s="53">
        <f t="shared" si="66"/>
        <v>100</v>
      </c>
      <c r="Q45" s="53">
        <f t="shared" si="66"/>
        <v>100</v>
      </c>
      <c r="R45" s="53">
        <f t="shared" si="66"/>
        <v>100</v>
      </c>
      <c r="S45" s="53">
        <f t="shared" si="66"/>
        <v>100</v>
      </c>
      <c r="T45" s="53">
        <f t="shared" si="66"/>
        <v>100</v>
      </c>
      <c r="U45" s="53">
        <f t="shared" si="66"/>
        <v>100</v>
      </c>
      <c r="V45" s="53">
        <f t="shared" si="59"/>
        <v>100</v>
      </c>
      <c r="W45" s="53">
        <f t="shared" si="59"/>
        <v>100</v>
      </c>
      <c r="X45" s="53">
        <f t="shared" si="59"/>
        <v>100</v>
      </c>
      <c r="Y45" s="53">
        <f t="shared" si="60"/>
        <v>100</v>
      </c>
      <c r="Z45" s="53">
        <f t="shared" si="60"/>
        <v>100</v>
      </c>
      <c r="AA45" s="53">
        <f t="shared" si="60"/>
        <v>100</v>
      </c>
      <c r="AB45" s="53">
        <f t="shared" si="60"/>
        <v>100</v>
      </c>
      <c r="AC45" s="53">
        <f t="shared" si="66"/>
        <v>100</v>
      </c>
      <c r="AD45" s="88"/>
      <c r="AE45" s="88"/>
      <c r="AF45" s="88"/>
      <c r="AG45" s="88"/>
      <c r="AH45" s="88"/>
      <c r="AI45" s="88"/>
    </row>
    <row r="46" spans="1:35" ht="12.75" customHeight="1" x14ac:dyDescent="0.2">
      <c r="B46" s="42"/>
      <c r="C46" s="272"/>
      <c r="D46" s="272"/>
      <c r="E46" s="272"/>
      <c r="F46" s="272"/>
      <c r="G46" s="272"/>
      <c r="H46" s="272"/>
      <c r="I46" s="272"/>
      <c r="J46" s="272"/>
      <c r="K46" s="272"/>
      <c r="L46" s="272"/>
      <c r="M46" s="272"/>
      <c r="N46" s="272"/>
      <c r="O46" s="272"/>
      <c r="P46" s="272"/>
      <c r="Q46" s="272"/>
      <c r="R46" s="272"/>
      <c r="S46" s="272"/>
      <c r="T46" s="272"/>
      <c r="U46" s="272"/>
      <c r="V46" s="272"/>
      <c r="W46" s="272"/>
      <c r="X46" s="272"/>
      <c r="Y46" s="272"/>
      <c r="Z46" s="272"/>
      <c r="AA46" s="272"/>
      <c r="AB46" s="272"/>
      <c r="AC46" s="272"/>
      <c r="AD46" s="88"/>
      <c r="AE46" s="88"/>
      <c r="AF46" s="88"/>
      <c r="AG46" s="88"/>
      <c r="AH46" s="88"/>
      <c r="AI46" s="88"/>
    </row>
    <row r="47" spans="1:35" ht="12.75" customHeight="1" x14ac:dyDescent="0.2">
      <c r="B47" s="42"/>
      <c r="C47" s="269" t="s">
        <v>16</v>
      </c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269"/>
      <c r="T47" s="269"/>
      <c r="U47" s="269"/>
      <c r="V47" s="269"/>
      <c r="W47" s="269"/>
      <c r="X47" s="269"/>
      <c r="Y47" s="269"/>
      <c r="Z47" s="269"/>
      <c r="AA47" s="269"/>
      <c r="AB47" s="269"/>
      <c r="AC47" s="269"/>
      <c r="AD47" s="88"/>
      <c r="AE47" s="88"/>
      <c r="AF47" s="88"/>
      <c r="AG47" s="88"/>
      <c r="AH47" s="88"/>
      <c r="AI47" s="88"/>
    </row>
    <row r="48" spans="1:35" ht="12.75" customHeight="1" x14ac:dyDescent="0.2">
      <c r="B48" s="42"/>
      <c r="C48" s="54"/>
      <c r="D48" s="54"/>
      <c r="E48" s="54"/>
      <c r="F48" s="54"/>
      <c r="G48" s="54"/>
      <c r="H48" s="55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88"/>
      <c r="AE48" s="88"/>
      <c r="AF48" s="88"/>
      <c r="AG48" s="88"/>
      <c r="AH48" s="88"/>
      <c r="AI48" s="88"/>
    </row>
    <row r="49" spans="1:35" ht="12.75" customHeight="1" x14ac:dyDescent="0.2">
      <c r="A49" s="88">
        <v>1</v>
      </c>
      <c r="B49" s="42" t="s">
        <v>39</v>
      </c>
      <c r="C49" s="54" t="s">
        <v>12</v>
      </c>
      <c r="D49" s="56">
        <f t="shared" ref="D49:H49" si="67">IF(C9=0,"--",((D9/C9)*100-100))</f>
        <v>814.98105267469066</v>
      </c>
      <c r="E49" s="56">
        <f t="shared" si="67"/>
        <v>34.09506282541625</v>
      </c>
      <c r="F49" s="56">
        <f t="shared" si="67"/>
        <v>-6.4977993015780413</v>
      </c>
      <c r="G49" s="56">
        <f t="shared" si="67"/>
        <v>30.759587289322837</v>
      </c>
      <c r="H49" s="56">
        <f t="shared" si="67"/>
        <v>-96.399351041731947</v>
      </c>
      <c r="I49" s="56">
        <f>IF(H9=0,"--",((I9/H9)*100-100))</f>
        <v>27.394962124945963</v>
      </c>
      <c r="J49" s="56">
        <f t="shared" ref="J49:M49" si="68">IF(I9=0,"--",((J9/I9)*100-100))</f>
        <v>6.4617678438304722</v>
      </c>
      <c r="K49" s="56">
        <f t="shared" si="68"/>
        <v>1701.1355698101629</v>
      </c>
      <c r="L49" s="56">
        <f t="shared" si="68"/>
        <v>-91.504241877425812</v>
      </c>
      <c r="M49" s="56">
        <f t="shared" si="68"/>
        <v>26.847799717356025</v>
      </c>
      <c r="N49" s="56">
        <f t="shared" ref="N49:AB49" si="69">IF(M9=0,"--",((N9/M9)*100-100))</f>
        <v>-8.020647267824458</v>
      </c>
      <c r="O49" s="56">
        <f t="shared" si="69"/>
        <v>52.43531491990214</v>
      </c>
      <c r="P49" s="56">
        <f t="shared" si="69"/>
        <v>775.33925780511731</v>
      </c>
      <c r="Q49" s="56">
        <f t="shared" si="69"/>
        <v>-5.9257377682391308</v>
      </c>
      <c r="R49" s="56">
        <f t="shared" si="69"/>
        <v>2.6370531583006454</v>
      </c>
      <c r="S49" s="56">
        <f t="shared" si="69"/>
        <v>24.164849187512047</v>
      </c>
      <c r="T49" s="56">
        <f t="shared" si="69"/>
        <v>-67.296067150145973</v>
      </c>
      <c r="U49" s="56">
        <f t="shared" si="69"/>
        <v>-2.8768941872106666</v>
      </c>
      <c r="V49" s="56">
        <f t="shared" si="69"/>
        <v>4.5802052924410361</v>
      </c>
      <c r="W49" s="56">
        <f t="shared" si="69"/>
        <v>209.21686215190761</v>
      </c>
      <c r="X49" s="56">
        <f t="shared" si="69"/>
        <v>30.416551027795094</v>
      </c>
      <c r="Y49" s="56">
        <f t="shared" si="69"/>
        <v>-2.080460294763725</v>
      </c>
      <c r="Z49" s="56">
        <f t="shared" si="69"/>
        <v>59.985193133337106</v>
      </c>
      <c r="AA49" s="56">
        <f t="shared" si="69"/>
        <v>14.684654429001426</v>
      </c>
      <c r="AB49" s="56">
        <f t="shared" si="69"/>
        <v>-19.312970080909338</v>
      </c>
      <c r="AC49" s="56">
        <f>IFERROR(POWER(AB9/C9,1/26)*100-100,"--")</f>
        <v>15.312954290615764</v>
      </c>
      <c r="AD49" s="88"/>
      <c r="AE49" s="88"/>
      <c r="AF49" s="88"/>
      <c r="AG49" s="88"/>
      <c r="AH49" s="88"/>
      <c r="AI49" s="88"/>
    </row>
    <row r="50" spans="1:35" ht="12.75" customHeight="1" x14ac:dyDescent="0.2">
      <c r="A50" s="88">
        <v>2</v>
      </c>
      <c r="B50" s="42" t="s">
        <v>29</v>
      </c>
      <c r="C50" s="54" t="s">
        <v>12</v>
      </c>
      <c r="D50" s="56">
        <f t="shared" ref="D50:I50" si="70">IF(C10=0,"--",((D10/C10)*100-100))</f>
        <v>68.785204457154919</v>
      </c>
      <c r="E50" s="56">
        <f t="shared" si="70"/>
        <v>32.640340100374146</v>
      </c>
      <c r="F50" s="56">
        <f t="shared" si="70"/>
        <v>17.822220030114437</v>
      </c>
      <c r="G50" s="56">
        <f t="shared" si="70"/>
        <v>11.766089742563949</v>
      </c>
      <c r="H50" s="56">
        <f t="shared" si="70"/>
        <v>8.7573431956390522</v>
      </c>
      <c r="I50" s="56">
        <f t="shared" si="70"/>
        <v>4.4728080766541325</v>
      </c>
      <c r="J50" s="56">
        <f t="shared" ref="J50:M50" si="71">IF(I10=0,"--",((J10/I10)*100-100))</f>
        <v>3.4624710430774428</v>
      </c>
      <c r="K50" s="56">
        <f t="shared" si="71"/>
        <v>-5.9224914508228181</v>
      </c>
      <c r="L50" s="56">
        <f t="shared" si="71"/>
        <v>8.9361831556552573</v>
      </c>
      <c r="M50" s="56">
        <f t="shared" si="71"/>
        <v>-1.680204028150456E-2</v>
      </c>
      <c r="N50" s="56">
        <f t="shared" ref="N50:Z65" si="72">IF(M10=0,"--",((N10/M10)*100-100))</f>
        <v>-3.313631507657135</v>
      </c>
      <c r="O50" s="56">
        <f t="shared" si="72"/>
        <v>-3.2996960755822045</v>
      </c>
      <c r="P50" s="56">
        <f t="shared" si="72"/>
        <v>-26.099730362655407</v>
      </c>
      <c r="Q50" s="56">
        <f t="shared" si="72"/>
        <v>-62.071252177346722</v>
      </c>
      <c r="R50" s="56">
        <f t="shared" si="72"/>
        <v>11.256342623782018</v>
      </c>
      <c r="S50" s="56">
        <f t="shared" si="72"/>
        <v>-20.044162302558249</v>
      </c>
      <c r="T50" s="56">
        <f t="shared" si="72"/>
        <v>-8.2837834137265247</v>
      </c>
      <c r="U50" s="56">
        <f t="shared" si="72"/>
        <v>-18.272526805099503</v>
      </c>
      <c r="V50" s="56">
        <f t="shared" si="72"/>
        <v>-12.373964375614477</v>
      </c>
      <c r="W50" s="56">
        <f t="shared" si="72"/>
        <v>-40.665157591691482</v>
      </c>
      <c r="X50" s="56">
        <f t="shared" si="72"/>
        <v>-20.673888444973826</v>
      </c>
      <c r="Y50" s="56">
        <f t="shared" si="72"/>
        <v>-51.959974706693615</v>
      </c>
      <c r="Z50" s="56">
        <f t="shared" si="72"/>
        <v>34.198832773581017</v>
      </c>
      <c r="AA50" s="56">
        <f t="shared" ref="AA50:AA63" si="73">IF(Z10=0,"--",((AA10/Z10)*100-100))</f>
        <v>29.013662061531022</v>
      </c>
      <c r="AB50" s="56">
        <f t="shared" ref="AB50:AB63" si="74">IF(AA10=0,"--",((AB10/AA10)*100-100))</f>
        <v>41.603862278067794</v>
      </c>
      <c r="AC50" s="56">
        <f t="shared" ref="AC50:AC51" si="75">IFERROR(POWER(AB10/C10,1/26)*100-100,"--")</f>
        <v>-4.5075442354336843</v>
      </c>
      <c r="AD50" s="88"/>
      <c r="AE50" s="88"/>
      <c r="AF50" s="88"/>
      <c r="AG50" s="88"/>
      <c r="AH50" s="88"/>
      <c r="AI50" s="88"/>
    </row>
    <row r="51" spans="1:35" ht="12.75" customHeight="1" x14ac:dyDescent="0.2">
      <c r="B51" s="42" t="s">
        <v>999</v>
      </c>
      <c r="C51" s="54" t="s">
        <v>12</v>
      </c>
      <c r="D51" s="56">
        <f t="shared" ref="D51:I51" si="76">IF(C11=0,"--",((D11/C11)*100-100))</f>
        <v>-76.581274087508504</v>
      </c>
      <c r="E51" s="56">
        <f t="shared" si="76"/>
        <v>-93.417231364956436</v>
      </c>
      <c r="F51" s="56">
        <f t="shared" si="76"/>
        <v>12882.35294117647</v>
      </c>
      <c r="G51" s="56">
        <f t="shared" si="76"/>
        <v>-24.280697779791566</v>
      </c>
      <c r="H51" s="56">
        <f t="shared" si="76"/>
        <v>2283.820779415064</v>
      </c>
      <c r="I51" s="56">
        <f t="shared" si="76"/>
        <v>178.53420062568063</v>
      </c>
      <c r="J51" s="56">
        <f t="shared" ref="J51:M51" si="77">IF(I11=0,"--",((J11/I11)*100-100))</f>
        <v>-100</v>
      </c>
      <c r="K51" s="56" t="str">
        <f t="shared" si="77"/>
        <v>--</v>
      </c>
      <c r="L51" s="56">
        <f t="shared" si="77"/>
        <v>127.4012893294676</v>
      </c>
      <c r="M51" s="56">
        <f t="shared" si="77"/>
        <v>-31.592321028104266</v>
      </c>
      <c r="N51" s="56">
        <f t="shared" si="72"/>
        <v>-36.073783839836146</v>
      </c>
      <c r="O51" s="56">
        <f t="shared" si="72"/>
        <v>5.7869461102236102</v>
      </c>
      <c r="P51" s="56">
        <f t="shared" si="72"/>
        <v>58.238023168741876</v>
      </c>
      <c r="Q51" s="56">
        <f t="shared" si="72"/>
        <v>-3.8475861874167805</v>
      </c>
      <c r="R51" s="56">
        <f t="shared" si="72"/>
        <v>62.207861641899768</v>
      </c>
      <c r="S51" s="56">
        <f t="shared" si="72"/>
        <v>76.377159905292643</v>
      </c>
      <c r="T51" s="56">
        <f t="shared" si="72"/>
        <v>38.560676930056587</v>
      </c>
      <c r="U51" s="56">
        <f t="shared" si="72"/>
        <v>17.573385991567562</v>
      </c>
      <c r="V51" s="56">
        <f t="shared" si="72"/>
        <v>5.278480936558978</v>
      </c>
      <c r="W51" s="56">
        <f t="shared" si="72"/>
        <v>53.313610911681479</v>
      </c>
      <c r="X51" s="56">
        <f t="shared" si="72"/>
        <v>-3.9255841247190091</v>
      </c>
      <c r="Y51" s="56">
        <f t="shared" si="72"/>
        <v>-23.792739006968191</v>
      </c>
      <c r="Z51" s="56">
        <f t="shared" si="72"/>
        <v>13.39802834712556</v>
      </c>
      <c r="AA51" s="56">
        <f t="shared" si="73"/>
        <v>-9.0368873795685261</v>
      </c>
      <c r="AB51" s="56">
        <f t="shared" si="74"/>
        <v>31.019032660543502</v>
      </c>
      <c r="AC51" s="56">
        <f t="shared" si="75"/>
        <v>33.602119032899111</v>
      </c>
      <c r="AD51" s="88"/>
      <c r="AE51" s="88"/>
      <c r="AF51" s="88"/>
      <c r="AG51" s="88"/>
      <c r="AH51" s="88"/>
      <c r="AI51" s="88"/>
    </row>
    <row r="52" spans="1:35" ht="12.75" customHeight="1" x14ac:dyDescent="0.2">
      <c r="B52" s="42" t="s">
        <v>991</v>
      </c>
      <c r="C52" s="54" t="s">
        <v>12</v>
      </c>
      <c r="D52" s="56" t="str">
        <f t="shared" ref="D52:I52" si="78">IF(C12=0,"--",((D12/C12)*100-100))</f>
        <v>--</v>
      </c>
      <c r="E52" s="56">
        <f t="shared" si="78"/>
        <v>-100</v>
      </c>
      <c r="F52" s="56" t="str">
        <f t="shared" si="78"/>
        <v>--</v>
      </c>
      <c r="G52" s="56">
        <f t="shared" si="78"/>
        <v>3537.433155080214</v>
      </c>
      <c r="H52" s="56">
        <f t="shared" si="78"/>
        <v>-89.782416936195233</v>
      </c>
      <c r="I52" s="56">
        <f t="shared" si="78"/>
        <v>-100</v>
      </c>
      <c r="J52" s="56" t="str">
        <f t="shared" ref="J52:M52" si="79">IF(I12=0,"--",((J12/I12)*100-100))</f>
        <v>--</v>
      </c>
      <c r="K52" s="56">
        <f t="shared" si="79"/>
        <v>33.238904627006605</v>
      </c>
      <c r="L52" s="56">
        <f t="shared" si="79"/>
        <v>52.374202693125454</v>
      </c>
      <c r="M52" s="56">
        <f t="shared" si="79"/>
        <v>-50.697674418604656</v>
      </c>
      <c r="N52" s="56">
        <f t="shared" si="72"/>
        <v>720.09433962264143</v>
      </c>
      <c r="O52" s="56">
        <f t="shared" si="72"/>
        <v>-99.390314045783967</v>
      </c>
      <c r="P52" s="56">
        <f t="shared" si="72"/>
        <v>21033.962264150941</v>
      </c>
      <c r="Q52" s="56">
        <f t="shared" si="72"/>
        <v>-92.32211409695563</v>
      </c>
      <c r="R52" s="56">
        <f t="shared" si="72"/>
        <v>4139.4186046511632</v>
      </c>
      <c r="S52" s="56">
        <f t="shared" si="72"/>
        <v>-99.972571930113276</v>
      </c>
      <c r="T52" s="56">
        <f t="shared" si="72"/>
        <v>394399.99999999994</v>
      </c>
      <c r="U52" s="56">
        <f t="shared" si="72"/>
        <v>2.8542458808618534</v>
      </c>
      <c r="V52" s="56">
        <f t="shared" si="72"/>
        <v>393.19302050473181</v>
      </c>
      <c r="W52" s="56">
        <f t="shared" si="72"/>
        <v>214.85273688523773</v>
      </c>
      <c r="X52" s="56">
        <f t="shared" si="72"/>
        <v>175.83977831280941</v>
      </c>
      <c r="Y52" s="56">
        <f t="shared" si="72"/>
        <v>-0.18993062727740551</v>
      </c>
      <c r="Z52" s="56">
        <f t="shared" si="72"/>
        <v>8.5009413720627407</v>
      </c>
      <c r="AA52" s="56">
        <f t="shared" si="73"/>
        <v>35.43945067602894</v>
      </c>
      <c r="AB52" s="56">
        <f t="shared" si="74"/>
        <v>60.492044949038814</v>
      </c>
      <c r="AC52" s="56">
        <f>IFERROR(POWER(AB12/D12,1/25)*100-100,"--")</f>
        <v>31.455771989231437</v>
      </c>
      <c r="AD52" s="88"/>
      <c r="AE52" s="88"/>
      <c r="AF52" s="88"/>
      <c r="AG52" s="88"/>
      <c r="AH52" s="88"/>
      <c r="AI52" s="88"/>
    </row>
    <row r="53" spans="1:35" ht="12.75" customHeight="1" x14ac:dyDescent="0.2">
      <c r="B53" s="42" t="s">
        <v>992</v>
      </c>
      <c r="C53" s="54" t="s">
        <v>12</v>
      </c>
      <c r="D53" s="56" t="str">
        <f t="shared" ref="D53:I53" si="80">IF(C13=0,"--",((D13/C13)*100-100))</f>
        <v>--</v>
      </c>
      <c r="E53" s="56" t="str">
        <f t="shared" si="80"/>
        <v>--</v>
      </c>
      <c r="F53" s="56" t="str">
        <f t="shared" si="80"/>
        <v>--</v>
      </c>
      <c r="G53" s="56" t="str">
        <f t="shared" si="80"/>
        <v>--</v>
      </c>
      <c r="H53" s="56" t="str">
        <f t="shared" si="80"/>
        <v>--</v>
      </c>
      <c r="I53" s="56">
        <f t="shared" si="80"/>
        <v>2445.5737704918033</v>
      </c>
      <c r="J53" s="56">
        <f t="shared" ref="J53:M53" si="81">IF(I13=0,"--",((J13/I13)*100-100))</f>
        <v>-66.840546110252447</v>
      </c>
      <c r="K53" s="56">
        <f t="shared" si="81"/>
        <v>51.679937852010113</v>
      </c>
      <c r="L53" s="56">
        <f t="shared" si="81"/>
        <v>417.08066581306025</v>
      </c>
      <c r="M53" s="56">
        <f t="shared" si="81"/>
        <v>-50.730487321711571</v>
      </c>
      <c r="N53" s="56">
        <f t="shared" si="72"/>
        <v>79.192843142182227</v>
      </c>
      <c r="O53" s="56">
        <f t="shared" si="72"/>
        <v>122.04240758400181</v>
      </c>
      <c r="P53" s="56">
        <f t="shared" si="72"/>
        <v>269.40391829929132</v>
      </c>
      <c r="Q53" s="56">
        <f t="shared" si="72"/>
        <v>-9.2146926270148981</v>
      </c>
      <c r="R53" s="56">
        <f t="shared" si="72"/>
        <v>-69.118411438127595</v>
      </c>
      <c r="S53" s="56">
        <f t="shared" si="72"/>
        <v>498.93523600439073</v>
      </c>
      <c r="T53" s="56">
        <f t="shared" si="72"/>
        <v>-0.4964699318015704</v>
      </c>
      <c r="U53" s="56">
        <f t="shared" si="72"/>
        <v>-27.937760550438057</v>
      </c>
      <c r="V53" s="56">
        <f t="shared" si="72"/>
        <v>66.184819250419622</v>
      </c>
      <c r="W53" s="56">
        <f t="shared" si="72"/>
        <v>54.661505729153305</v>
      </c>
      <c r="X53" s="56">
        <f t="shared" si="72"/>
        <v>132.45457307809181</v>
      </c>
      <c r="Y53" s="56">
        <f t="shared" si="72"/>
        <v>29.366110015724132</v>
      </c>
      <c r="Z53" s="56">
        <f t="shared" si="72"/>
        <v>46.981299015861424</v>
      </c>
      <c r="AA53" s="56">
        <f t="shared" si="73"/>
        <v>70.718809778320804</v>
      </c>
      <c r="AB53" s="56">
        <f t="shared" si="74"/>
        <v>-5.2959934468545242</v>
      </c>
      <c r="AC53" s="56">
        <f>IFERROR(POWER(AB13/H13,1/21)*100-100,"--")</f>
        <v>55.484023220863691</v>
      </c>
      <c r="AD53" s="88"/>
      <c r="AE53" s="88"/>
      <c r="AF53" s="88"/>
      <c r="AG53" s="88"/>
      <c r="AH53" s="88"/>
      <c r="AI53" s="88"/>
    </row>
    <row r="54" spans="1:35" ht="12.75" customHeight="1" x14ac:dyDescent="0.2">
      <c r="B54" s="42" t="s">
        <v>993</v>
      </c>
      <c r="C54" s="54" t="s">
        <v>12</v>
      </c>
      <c r="D54" s="56" t="str">
        <f t="shared" ref="D54:I54" si="82">IF(C14=0,"--",((D14/C14)*100-100))</f>
        <v>--</v>
      </c>
      <c r="E54" s="56" t="str">
        <f t="shared" si="82"/>
        <v>--</v>
      </c>
      <c r="F54" s="56" t="str">
        <f t="shared" si="82"/>
        <v>--</v>
      </c>
      <c r="G54" s="56" t="str">
        <f t="shared" si="82"/>
        <v>--</v>
      </c>
      <c r="H54" s="56">
        <f t="shared" si="82"/>
        <v>-58.775510204081634</v>
      </c>
      <c r="I54" s="56">
        <f t="shared" si="82"/>
        <v>-100</v>
      </c>
      <c r="J54" s="56" t="str">
        <f t="shared" ref="J54:M54" si="83">IF(I14=0,"--",((J14/I14)*100-100))</f>
        <v>--</v>
      </c>
      <c r="K54" s="56">
        <f t="shared" si="83"/>
        <v>-88.055720213396569</v>
      </c>
      <c r="L54" s="56">
        <f t="shared" si="83"/>
        <v>456.65463568689381</v>
      </c>
      <c r="M54" s="56">
        <f t="shared" si="83"/>
        <v>-59.068344376228396</v>
      </c>
      <c r="N54" s="56">
        <f t="shared" si="72"/>
        <v>80.639572298401077</v>
      </c>
      <c r="O54" s="56">
        <f t="shared" si="72"/>
        <v>-23.359184456441312</v>
      </c>
      <c r="P54" s="56">
        <f t="shared" si="72"/>
        <v>75.67847820645764</v>
      </c>
      <c r="Q54" s="56">
        <f t="shared" si="72"/>
        <v>183.02531954734189</v>
      </c>
      <c r="R54" s="56">
        <f t="shared" si="72"/>
        <v>-15.214014497756295</v>
      </c>
      <c r="S54" s="56">
        <f t="shared" si="72"/>
        <v>510.13740458015263</v>
      </c>
      <c r="T54" s="56">
        <f t="shared" si="72"/>
        <v>14.698228405565004</v>
      </c>
      <c r="U54" s="56">
        <f t="shared" si="72"/>
        <v>49.190991462687407</v>
      </c>
      <c r="V54" s="56">
        <f t="shared" si="72"/>
        <v>284.96341446572615</v>
      </c>
      <c r="W54" s="56">
        <f t="shared" si="72"/>
        <v>-41.55178486301444</v>
      </c>
      <c r="X54" s="56">
        <f t="shared" si="72"/>
        <v>11.212907427973946</v>
      </c>
      <c r="Y54" s="56">
        <f t="shared" si="72"/>
        <v>27.578301147145282</v>
      </c>
      <c r="Z54" s="56">
        <f t="shared" si="72"/>
        <v>50.510454007481854</v>
      </c>
      <c r="AA54" s="56">
        <f t="shared" si="73"/>
        <v>26.584447301749208</v>
      </c>
      <c r="AB54" s="56">
        <f t="shared" si="74"/>
        <v>-38.524780000016044</v>
      </c>
      <c r="AC54" s="56">
        <f>IFERROR(POWER(AB14/G14,1/22)*100-100,"--")</f>
        <v>44.176722304571598</v>
      </c>
      <c r="AD54" s="88"/>
      <c r="AE54" s="88"/>
      <c r="AF54" s="88"/>
      <c r="AG54" s="88"/>
      <c r="AH54" s="88"/>
      <c r="AI54" s="88"/>
    </row>
    <row r="55" spans="1:35" ht="12.75" customHeight="1" x14ac:dyDescent="0.2">
      <c r="B55" s="42" t="s">
        <v>994</v>
      </c>
      <c r="C55" s="54" t="s">
        <v>12</v>
      </c>
      <c r="D55" s="56" t="str">
        <f t="shared" ref="D55:I55" si="84">IF(C15=0,"--",((D15/C15)*100-100))</f>
        <v>--</v>
      </c>
      <c r="E55" s="56" t="str">
        <f t="shared" si="84"/>
        <v>--</v>
      </c>
      <c r="F55" s="56" t="str">
        <f t="shared" si="84"/>
        <v>--</v>
      </c>
      <c r="G55" s="56" t="str">
        <f t="shared" si="84"/>
        <v>--</v>
      </c>
      <c r="H55" s="56">
        <f t="shared" si="84"/>
        <v>-46.642302421196888</v>
      </c>
      <c r="I55" s="56">
        <f t="shared" si="84"/>
        <v>211.21575342465758</v>
      </c>
      <c r="J55" s="56">
        <f t="shared" ref="J55:M55" si="85">IF(I15=0,"--",((J15/I15)*100-100))</f>
        <v>301.87070151306739</v>
      </c>
      <c r="K55" s="56">
        <f t="shared" si="85"/>
        <v>1982.7834063526834</v>
      </c>
      <c r="L55" s="56">
        <f t="shared" si="85"/>
        <v>-15.590643313295189</v>
      </c>
      <c r="M55" s="56">
        <f t="shared" si="85"/>
        <v>430.48501273275247</v>
      </c>
      <c r="N55" s="56">
        <f t="shared" si="72"/>
        <v>-32.335888418878426</v>
      </c>
      <c r="O55" s="56">
        <f t="shared" si="72"/>
        <v>111.02986083313539</v>
      </c>
      <c r="P55" s="56">
        <f t="shared" si="72"/>
        <v>-44.431838977178572</v>
      </c>
      <c r="Q55" s="56">
        <f t="shared" si="72"/>
        <v>290.89086709287579</v>
      </c>
      <c r="R55" s="56">
        <f t="shared" si="72"/>
        <v>-41.672784225076931</v>
      </c>
      <c r="S55" s="56">
        <f t="shared" si="72"/>
        <v>-4.101286962279687</v>
      </c>
      <c r="T55" s="56">
        <f t="shared" si="72"/>
        <v>-51.386320375332282</v>
      </c>
      <c r="U55" s="56">
        <f t="shared" si="72"/>
        <v>255.30503136169909</v>
      </c>
      <c r="V55" s="56">
        <f t="shared" si="72"/>
        <v>-3.3990683652006481</v>
      </c>
      <c r="W55" s="56">
        <f t="shared" si="72"/>
        <v>56.318605666609358</v>
      </c>
      <c r="X55" s="56">
        <f t="shared" si="72"/>
        <v>-51.178418080745651</v>
      </c>
      <c r="Y55" s="56">
        <f t="shared" si="72"/>
        <v>14.434696858341596</v>
      </c>
      <c r="Z55" s="56">
        <f t="shared" si="72"/>
        <v>115.99000173044746</v>
      </c>
      <c r="AA55" s="56">
        <f t="shared" si="73"/>
        <v>144.87629516344626</v>
      </c>
      <c r="AB55" s="56">
        <f t="shared" si="74"/>
        <v>-5.6101567363772205</v>
      </c>
      <c r="AC55" s="56">
        <f>IFERROR(POWER(AB15/G15,1/22)*100-100,"--")</f>
        <v>50.332254557811297</v>
      </c>
      <c r="AD55" s="88"/>
      <c r="AE55" s="88"/>
      <c r="AF55" s="88"/>
      <c r="AG55" s="88"/>
      <c r="AH55" s="88"/>
      <c r="AI55" s="88"/>
    </row>
    <row r="56" spans="1:35" ht="12.75" customHeight="1" x14ac:dyDescent="0.2">
      <c r="B56" s="42" t="s">
        <v>995</v>
      </c>
      <c r="C56" s="54" t="s">
        <v>12</v>
      </c>
      <c r="D56" s="56">
        <f t="shared" ref="D56:I56" si="86">IF(C16=0,"--",((D16/C16)*100-100))</f>
        <v>-100</v>
      </c>
      <c r="E56" s="56" t="str">
        <f t="shared" si="86"/>
        <v>--</v>
      </c>
      <c r="F56" s="56" t="str">
        <f t="shared" si="86"/>
        <v>--</v>
      </c>
      <c r="G56" s="56" t="str">
        <f t="shared" si="86"/>
        <v>--</v>
      </c>
      <c r="H56" s="56" t="str">
        <f t="shared" si="86"/>
        <v>--</v>
      </c>
      <c r="I56" s="56">
        <f t="shared" si="86"/>
        <v>1998.093220338983</v>
      </c>
      <c r="J56" s="56">
        <f t="shared" ref="J56:M56" si="87">IF(I16=0,"--",((J16/I16)*100-100))</f>
        <v>-72.917297788548922</v>
      </c>
      <c r="K56" s="56">
        <f t="shared" si="87"/>
        <v>196.19686800894851</v>
      </c>
      <c r="L56" s="56">
        <f t="shared" si="87"/>
        <v>-91.427492447129907</v>
      </c>
      <c r="M56" s="56">
        <f t="shared" si="87"/>
        <v>2698.6784140969162</v>
      </c>
      <c r="N56" s="56">
        <f t="shared" si="72"/>
        <v>-79.164699092292352</v>
      </c>
      <c r="O56" s="56">
        <f t="shared" si="72"/>
        <v>8139.7381012339465</v>
      </c>
      <c r="P56" s="56">
        <f t="shared" si="72"/>
        <v>3.6256112469437625</v>
      </c>
      <c r="Q56" s="56">
        <f t="shared" si="72"/>
        <v>171.0062731704727</v>
      </c>
      <c r="R56" s="56">
        <f t="shared" si="72"/>
        <v>-49.046667580821044</v>
      </c>
      <c r="S56" s="56">
        <f t="shared" si="72"/>
        <v>-17.294922479875083</v>
      </c>
      <c r="T56" s="56">
        <f t="shared" si="72"/>
        <v>25.787782845160194</v>
      </c>
      <c r="U56" s="56">
        <f t="shared" si="72"/>
        <v>217.57482810937768</v>
      </c>
      <c r="V56" s="56">
        <f t="shared" si="72"/>
        <v>139.26404125020281</v>
      </c>
      <c r="W56" s="56">
        <f t="shared" si="72"/>
        <v>-70.187835224636814</v>
      </c>
      <c r="X56" s="56">
        <f t="shared" si="72"/>
        <v>1.4419499586266511</v>
      </c>
      <c r="Y56" s="56">
        <f t="shared" si="72"/>
        <v>29.157750941009226</v>
      </c>
      <c r="Z56" s="56">
        <f t="shared" si="72"/>
        <v>72.639874712323234</v>
      </c>
      <c r="AA56" s="56">
        <f t="shared" si="73"/>
        <v>58.467732403107846</v>
      </c>
      <c r="AB56" s="56">
        <f t="shared" si="74"/>
        <v>-44.678340334280556</v>
      </c>
      <c r="AC56" s="56">
        <f>IFERROR(POWER(AB16/C16,1/26)*100-100,"--")</f>
        <v>32.408042529107576</v>
      </c>
      <c r="AD56" s="88"/>
      <c r="AE56" s="88"/>
      <c r="AF56" s="88"/>
      <c r="AG56" s="88"/>
      <c r="AH56" s="88"/>
      <c r="AI56" s="88"/>
    </row>
    <row r="57" spans="1:35" ht="12.75" customHeight="1" x14ac:dyDescent="0.2">
      <c r="B57" s="42" t="s">
        <v>1002</v>
      </c>
      <c r="C57" s="54" t="s">
        <v>12</v>
      </c>
      <c r="D57" s="56">
        <f t="shared" ref="D57:I57" si="88">IF(C17=0,"--",((D17/C17)*100-100))</f>
        <v>-99.834981160939407</v>
      </c>
      <c r="E57" s="56">
        <f t="shared" si="88"/>
        <v>1522.4606580829757</v>
      </c>
      <c r="F57" s="56">
        <f t="shared" si="88"/>
        <v>-95.767568997442908</v>
      </c>
      <c r="G57" s="56">
        <f t="shared" si="88"/>
        <v>4035.625</v>
      </c>
      <c r="H57" s="56">
        <f t="shared" si="88"/>
        <v>-100</v>
      </c>
      <c r="I57" s="56" t="str">
        <f t="shared" si="88"/>
        <v>--</v>
      </c>
      <c r="J57" s="56" t="str">
        <f t="shared" ref="J57:M57" si="89">IF(I17=0,"--",((J17/I17)*100-100))</f>
        <v>--</v>
      </c>
      <c r="K57" s="56">
        <f t="shared" si="89"/>
        <v>-100</v>
      </c>
      <c r="L57" s="56" t="str">
        <f t="shared" si="89"/>
        <v>--</v>
      </c>
      <c r="M57" s="56">
        <f t="shared" si="89"/>
        <v>-100</v>
      </c>
      <c r="N57" s="56" t="str">
        <f t="shared" si="72"/>
        <v>--</v>
      </c>
      <c r="O57" s="56">
        <f t="shared" si="72"/>
        <v>10365.822784810127</v>
      </c>
      <c r="P57" s="56">
        <f t="shared" si="72"/>
        <v>-82.619738751814225</v>
      </c>
      <c r="Q57" s="56">
        <f t="shared" si="72"/>
        <v>-93.959638135003473</v>
      </c>
      <c r="R57" s="56">
        <f t="shared" si="72"/>
        <v>869.12442396313361</v>
      </c>
      <c r="S57" s="56">
        <f t="shared" si="72"/>
        <v>-79.885877318116968</v>
      </c>
      <c r="T57" s="56">
        <f t="shared" si="72"/>
        <v>969.85815602836897</v>
      </c>
      <c r="U57" s="56">
        <f t="shared" si="72"/>
        <v>22.428460943542163</v>
      </c>
      <c r="V57" s="56">
        <f t="shared" si="72"/>
        <v>-17.23671148813284</v>
      </c>
      <c r="W57" s="56">
        <f t="shared" si="72"/>
        <v>-65.183731327009042</v>
      </c>
      <c r="X57" s="56">
        <f t="shared" si="72"/>
        <v>34.387723144378327</v>
      </c>
      <c r="Y57" s="56">
        <f t="shared" si="72"/>
        <v>-5.2435329759962599</v>
      </c>
      <c r="Z57" s="56">
        <f t="shared" si="72"/>
        <v>-99.212985735366459</v>
      </c>
      <c r="AA57" s="56">
        <f>IF(Z17=0,"--",((AA17/Z17)*100-100))</f>
        <v>11500</v>
      </c>
      <c r="AB57" s="56">
        <f t="shared" si="74"/>
        <v>1168.6153017241379</v>
      </c>
      <c r="AC57" s="56">
        <f t="shared" ref="AC57:AC65" si="90">IFERROR(POWER(AB17/C17,1/26)*100-100,"--")</f>
        <v>-8.1017012386976148</v>
      </c>
      <c r="AD57" s="88"/>
      <c r="AE57" s="88"/>
      <c r="AF57" s="88"/>
      <c r="AG57" s="88"/>
      <c r="AH57" s="88"/>
      <c r="AI57" s="88"/>
    </row>
    <row r="58" spans="1:35" ht="12.75" customHeight="1" x14ac:dyDescent="0.2">
      <c r="B58" s="42" t="s">
        <v>1000</v>
      </c>
      <c r="C58" s="54" t="s">
        <v>12</v>
      </c>
      <c r="D58" s="56">
        <f t="shared" ref="D58:I58" si="91">IF(C18=0,"--",((D18/C18)*100-100))</f>
        <v>-98.803015047004237</v>
      </c>
      <c r="E58" s="56">
        <f t="shared" si="91"/>
        <v>122.89701257861637</v>
      </c>
      <c r="F58" s="56">
        <f t="shared" si="91"/>
        <v>-94.118684419363376</v>
      </c>
      <c r="G58" s="56">
        <f t="shared" si="91"/>
        <v>4444.5277361319331</v>
      </c>
      <c r="H58" s="56">
        <f t="shared" si="91"/>
        <v>-88.285167590393243</v>
      </c>
      <c r="I58" s="56">
        <f t="shared" si="91"/>
        <v>718.52999155167561</v>
      </c>
      <c r="J58" s="56">
        <f t="shared" ref="J58:M58" si="92">IF(I18=0,"--",((J18/I18)*100-100))</f>
        <v>236.98479322920252</v>
      </c>
      <c r="K58" s="56">
        <f t="shared" si="92"/>
        <v>237.20341405643813</v>
      </c>
      <c r="L58" s="56">
        <f t="shared" si="92"/>
        <v>5.8828160007750654</v>
      </c>
      <c r="M58" s="56">
        <f t="shared" si="92"/>
        <v>306.78897613478443</v>
      </c>
      <c r="N58" s="56">
        <f t="shared" si="72"/>
        <v>-29.210711669776018</v>
      </c>
      <c r="O58" s="56">
        <f t="shared" si="72"/>
        <v>140.41489622629337</v>
      </c>
      <c r="P58" s="56">
        <f t="shared" si="72"/>
        <v>-26.478186900038054</v>
      </c>
      <c r="Q58" s="56">
        <f t="shared" si="72"/>
        <v>211.80777852058679</v>
      </c>
      <c r="R58" s="56">
        <f t="shared" si="72"/>
        <v>-42.824477791358696</v>
      </c>
      <c r="S58" s="56">
        <f t="shared" si="72"/>
        <v>24.852327017388617</v>
      </c>
      <c r="T58" s="56">
        <f t="shared" si="72"/>
        <v>-24.324467574948386</v>
      </c>
      <c r="U58" s="56">
        <f t="shared" si="72"/>
        <v>142.2724468117039</v>
      </c>
      <c r="V58" s="56">
        <f t="shared" si="72"/>
        <v>81.412702147099452</v>
      </c>
      <c r="W58" s="56">
        <f t="shared" si="72"/>
        <v>-12.155278638684791</v>
      </c>
      <c r="X58" s="56">
        <f t="shared" si="72"/>
        <v>-4.4988901312906933</v>
      </c>
      <c r="Y58" s="56">
        <f t="shared" si="72"/>
        <v>20.121993468137461</v>
      </c>
      <c r="Z58" s="56">
        <f t="shared" si="72"/>
        <v>63.645175996027717</v>
      </c>
      <c r="AA58" s="56">
        <f t="shared" si="73"/>
        <v>79.646459201325058</v>
      </c>
      <c r="AB58" s="56">
        <f t="shared" si="74"/>
        <v>-11.397305314518192</v>
      </c>
      <c r="AC58" s="56">
        <f t="shared" si="90"/>
        <v>18.43524736740622</v>
      </c>
      <c r="AD58" s="88"/>
      <c r="AE58" s="88"/>
      <c r="AF58" s="88"/>
      <c r="AG58" s="88"/>
      <c r="AH58" s="88"/>
      <c r="AI58" s="88"/>
    </row>
    <row r="59" spans="1:35" ht="12.75" customHeight="1" x14ac:dyDescent="0.2">
      <c r="B59" s="42" t="s">
        <v>1001</v>
      </c>
      <c r="C59" s="54" t="s">
        <v>12</v>
      </c>
      <c r="D59" s="56">
        <f t="shared" ref="D59:I59" si="93">IF(C19=0,"--",((D19/C19)*100-100))</f>
        <v>40.520816442579616</v>
      </c>
      <c r="E59" s="56">
        <f t="shared" si="93"/>
        <v>-79.225617886236691</v>
      </c>
      <c r="F59" s="56">
        <f t="shared" si="93"/>
        <v>-12.176711838871441</v>
      </c>
      <c r="G59" s="56">
        <f t="shared" si="93"/>
        <v>90.637237913706429</v>
      </c>
      <c r="H59" s="56">
        <f t="shared" si="93"/>
        <v>210.83266866181748</v>
      </c>
      <c r="I59" s="56">
        <f t="shared" si="93"/>
        <v>25.800440392083473</v>
      </c>
      <c r="J59" s="56">
        <f t="shared" ref="J59:M59" si="94">IF(I19=0,"--",((J19/I19)*100-100))</f>
        <v>146.82224258755721</v>
      </c>
      <c r="K59" s="56">
        <f t="shared" si="94"/>
        <v>-25.80546654454956</v>
      </c>
      <c r="L59" s="56">
        <f t="shared" si="94"/>
        <v>90.893887740669811</v>
      </c>
      <c r="M59" s="56">
        <f t="shared" si="94"/>
        <v>3.5735177972713075</v>
      </c>
      <c r="N59" s="56">
        <f t="shared" si="72"/>
        <v>-10.003588783222725</v>
      </c>
      <c r="O59" s="56">
        <f t="shared" si="72"/>
        <v>39.904637711761637</v>
      </c>
      <c r="P59" s="56">
        <f t="shared" si="72"/>
        <v>41.72344737915563</v>
      </c>
      <c r="Q59" s="56">
        <f t="shared" si="72"/>
        <v>45.325506450351639</v>
      </c>
      <c r="R59" s="56">
        <f t="shared" si="72"/>
        <v>7.6654736982176814</v>
      </c>
      <c r="S59" s="56">
        <f t="shared" si="72"/>
        <v>27.498751271794248</v>
      </c>
      <c r="T59" s="56">
        <f t="shared" si="72"/>
        <v>-1.2829801338626652</v>
      </c>
      <c r="U59" s="56">
        <f t="shared" si="72"/>
        <v>50.449580522593948</v>
      </c>
      <c r="V59" s="56">
        <f t="shared" si="72"/>
        <v>11.108967856000234</v>
      </c>
      <c r="W59" s="56">
        <f t="shared" si="72"/>
        <v>11.967826472987468</v>
      </c>
      <c r="X59" s="56">
        <f t="shared" si="72"/>
        <v>2.0676075668597917</v>
      </c>
      <c r="Y59" s="56">
        <f t="shared" si="72"/>
        <v>3.9430110746716593</v>
      </c>
      <c r="Z59" s="56">
        <f t="shared" si="72"/>
        <v>22.471278571491823</v>
      </c>
      <c r="AA59" s="56">
        <f t="shared" si="73"/>
        <v>39.570578336374496</v>
      </c>
      <c r="AB59" s="56">
        <f t="shared" si="74"/>
        <v>9.7378221364142945</v>
      </c>
      <c r="AC59" s="56">
        <f t="shared" si="90"/>
        <v>18.924011405077863</v>
      </c>
      <c r="AD59" s="88"/>
      <c r="AE59" s="88"/>
      <c r="AF59" s="88"/>
      <c r="AG59" s="88"/>
      <c r="AH59" s="88"/>
      <c r="AI59" s="88"/>
    </row>
    <row r="60" spans="1:35" ht="12.75" customHeight="1" x14ac:dyDescent="0.2">
      <c r="A60" s="88">
        <v>3</v>
      </c>
      <c r="B60" s="42" t="s">
        <v>49</v>
      </c>
      <c r="C60" s="54" t="s">
        <v>12</v>
      </c>
      <c r="D60" s="56">
        <f t="shared" ref="D60:I60" si="95">IF(C20=0,"--",((D20/C20)*100-100))</f>
        <v>235.41759390504996</v>
      </c>
      <c r="E60" s="56">
        <f t="shared" si="95"/>
        <v>27.880008476392888</v>
      </c>
      <c r="F60" s="56">
        <f t="shared" si="95"/>
        <v>56.075987390711447</v>
      </c>
      <c r="G60" s="56">
        <f t="shared" si="95"/>
        <v>7.413048847137091</v>
      </c>
      <c r="H60" s="56">
        <f t="shared" si="95"/>
        <v>-4.4441930234632423</v>
      </c>
      <c r="I60" s="56">
        <f t="shared" si="95"/>
        <v>80.573055439767813</v>
      </c>
      <c r="J60" s="56">
        <f t="shared" ref="J60:M60" si="96">IF(I20=0,"--",((J20/I20)*100-100))</f>
        <v>48.143963989368984</v>
      </c>
      <c r="K60" s="56">
        <f t="shared" si="96"/>
        <v>36.930282376581658</v>
      </c>
      <c r="L60" s="56">
        <f t="shared" si="96"/>
        <v>57.964950125796776</v>
      </c>
      <c r="M60" s="56">
        <f t="shared" si="96"/>
        <v>39.975670374473395</v>
      </c>
      <c r="N60" s="56">
        <f t="shared" si="72"/>
        <v>16.53068998851279</v>
      </c>
      <c r="O60" s="56">
        <f t="shared" si="72"/>
        <v>46.007502939015353</v>
      </c>
      <c r="P60" s="56">
        <f t="shared" si="72"/>
        <v>83.163797818287293</v>
      </c>
      <c r="Q60" s="56">
        <f t="shared" si="72"/>
        <v>-14.815967713349963</v>
      </c>
      <c r="R60" s="56">
        <f t="shared" si="72"/>
        <v>12.006992623950282</v>
      </c>
      <c r="S60" s="56">
        <f t="shared" si="72"/>
        <v>97.559102919911169</v>
      </c>
      <c r="T60" s="56">
        <f t="shared" si="72"/>
        <v>17.296810027315885</v>
      </c>
      <c r="U60" s="56">
        <f t="shared" si="72"/>
        <v>13.40986460526203</v>
      </c>
      <c r="V60" s="56">
        <f t="shared" si="72"/>
        <v>9.8037376107147196</v>
      </c>
      <c r="W60" s="56">
        <f t="shared" si="72"/>
        <v>-8.0805220362563261</v>
      </c>
      <c r="X60" s="56">
        <f t="shared" si="72"/>
        <v>-4.3084849986480975</v>
      </c>
      <c r="Y60" s="56">
        <f t="shared" si="72"/>
        <v>11.845303870594222</v>
      </c>
      <c r="Z60" s="56">
        <f t="shared" si="72"/>
        <v>31.56736735641644</v>
      </c>
      <c r="AA60" s="56">
        <f t="shared" si="73"/>
        <v>15.452468228146472</v>
      </c>
      <c r="AB60" s="56">
        <f t="shared" si="74"/>
        <v>22.903912887311591</v>
      </c>
      <c r="AC60" s="56">
        <f t="shared" si="90"/>
        <v>29.775539657347849</v>
      </c>
      <c r="AD60" s="88"/>
      <c r="AE60" s="88"/>
      <c r="AF60" s="88"/>
      <c r="AG60" s="88"/>
      <c r="AH60" s="88"/>
      <c r="AI60" s="88"/>
    </row>
    <row r="61" spans="1:35" ht="12.75" customHeight="1" x14ac:dyDescent="0.2">
      <c r="A61" s="88">
        <v>4</v>
      </c>
      <c r="B61" s="42" t="s">
        <v>983</v>
      </c>
      <c r="C61" s="54" t="s">
        <v>12</v>
      </c>
      <c r="D61" s="56">
        <f t="shared" ref="D61:I61" si="97">IF(C21=0,"--",((D21/C21)*100-100))</f>
        <v>-7.3717647735586525</v>
      </c>
      <c r="E61" s="56">
        <f t="shared" si="97"/>
        <v>12.104534492588485</v>
      </c>
      <c r="F61" s="56">
        <f t="shared" si="97"/>
        <v>56.390067509574862</v>
      </c>
      <c r="G61" s="56">
        <f t="shared" si="97"/>
        <v>50.769874709120018</v>
      </c>
      <c r="H61" s="56">
        <f t="shared" si="97"/>
        <v>23.869629898170629</v>
      </c>
      <c r="I61" s="56">
        <f t="shared" si="97"/>
        <v>28.85352533044329</v>
      </c>
      <c r="J61" s="56">
        <f t="shared" ref="J61:M61" si="98">IF(I21=0,"--",((J21/I21)*100-100))</f>
        <v>74.599015537489123</v>
      </c>
      <c r="K61" s="56">
        <f t="shared" si="98"/>
        <v>28.545495467988019</v>
      </c>
      <c r="L61" s="56">
        <f t="shared" si="98"/>
        <v>39.782739398577604</v>
      </c>
      <c r="M61" s="56">
        <f t="shared" si="98"/>
        <v>-1.1769385479998533</v>
      </c>
      <c r="N61" s="56">
        <f t="shared" si="72"/>
        <v>11.147650501363287</v>
      </c>
      <c r="O61" s="56">
        <f t="shared" si="72"/>
        <v>16.491428670924748</v>
      </c>
      <c r="P61" s="56">
        <f t="shared" si="72"/>
        <v>-13.85639364065004</v>
      </c>
      <c r="Q61" s="56">
        <f t="shared" si="72"/>
        <v>-84.658404235421003</v>
      </c>
      <c r="R61" s="56">
        <f t="shared" si="72"/>
        <v>356.09900375443948</v>
      </c>
      <c r="S61" s="56">
        <f t="shared" si="72"/>
        <v>-86.08966979398005</v>
      </c>
      <c r="T61" s="56">
        <f t="shared" si="72"/>
        <v>16.162161105431295</v>
      </c>
      <c r="U61" s="56">
        <f t="shared" si="72"/>
        <v>-39.779729155858632</v>
      </c>
      <c r="V61" s="56">
        <f t="shared" si="72"/>
        <v>-13.341461304124252</v>
      </c>
      <c r="W61" s="56">
        <f t="shared" si="72"/>
        <v>-17.592137721263057</v>
      </c>
      <c r="X61" s="56">
        <f t="shared" si="72"/>
        <v>-31.02438901368933</v>
      </c>
      <c r="Y61" s="56">
        <f t="shared" si="72"/>
        <v>-27.083739585924931</v>
      </c>
      <c r="Z61" s="56">
        <f t="shared" si="72"/>
        <v>-48.656068914399938</v>
      </c>
      <c r="AA61" s="56">
        <f t="shared" si="73"/>
        <v>455.81775841253386</v>
      </c>
      <c r="AB61" s="56">
        <f t="shared" si="74"/>
        <v>126.26042057340339</v>
      </c>
      <c r="AC61" s="56">
        <f t="shared" si="90"/>
        <v>2.9581941559435876</v>
      </c>
      <c r="AD61" s="88"/>
      <c r="AE61" s="88"/>
      <c r="AF61" s="88"/>
      <c r="AG61" s="88"/>
      <c r="AH61" s="88"/>
      <c r="AI61" s="88"/>
    </row>
    <row r="62" spans="1:35" ht="12.75" customHeight="1" x14ac:dyDescent="0.2">
      <c r="A62" s="88">
        <v>5</v>
      </c>
      <c r="B62" s="42" t="s">
        <v>51</v>
      </c>
      <c r="C62" s="54" t="s">
        <v>12</v>
      </c>
      <c r="D62" s="56">
        <f t="shared" ref="D62:I62" si="99">IF(C22=0,"--",((D22/C22)*100-100))</f>
        <v>813.47839505297475</v>
      </c>
      <c r="E62" s="56">
        <f t="shared" si="99"/>
        <v>10.174650484661683</v>
      </c>
      <c r="F62" s="56">
        <f t="shared" si="99"/>
        <v>-35.648668821432977</v>
      </c>
      <c r="G62" s="56">
        <f t="shared" si="99"/>
        <v>-7.0674262549173363</v>
      </c>
      <c r="H62" s="56">
        <f t="shared" si="99"/>
        <v>-81.643247475894668</v>
      </c>
      <c r="I62" s="56">
        <f t="shared" si="99"/>
        <v>11.664053861574104</v>
      </c>
      <c r="J62" s="56">
        <f t="shared" ref="J62:M62" si="100">IF(I22=0,"--",((J22/I22)*100-100))</f>
        <v>53.715943489103068</v>
      </c>
      <c r="K62" s="56">
        <f t="shared" si="100"/>
        <v>294.88587581639297</v>
      </c>
      <c r="L62" s="56">
        <f t="shared" si="100"/>
        <v>-58.916717383789049</v>
      </c>
      <c r="M62" s="56">
        <f t="shared" si="100"/>
        <v>34.891035338594662</v>
      </c>
      <c r="N62" s="56">
        <f t="shared" si="72"/>
        <v>15.618372195289766</v>
      </c>
      <c r="O62" s="56">
        <f t="shared" si="72"/>
        <v>11.710040320878903</v>
      </c>
      <c r="P62" s="56">
        <f t="shared" si="72"/>
        <v>51.670787358935542</v>
      </c>
      <c r="Q62" s="56">
        <f t="shared" si="72"/>
        <v>-17.894608889063278</v>
      </c>
      <c r="R62" s="56">
        <f t="shared" si="72"/>
        <v>43.689460929140722</v>
      </c>
      <c r="S62" s="56">
        <f t="shared" si="72"/>
        <v>10.643292020547946</v>
      </c>
      <c r="T62" s="56">
        <f t="shared" si="72"/>
        <v>-15.46449517157005</v>
      </c>
      <c r="U62" s="56">
        <f t="shared" si="72"/>
        <v>-10.108326430489527</v>
      </c>
      <c r="V62" s="56">
        <f t="shared" si="72"/>
        <v>-3.5822066444392959</v>
      </c>
      <c r="W62" s="56">
        <f t="shared" si="72"/>
        <v>130.29830342982521</v>
      </c>
      <c r="X62" s="56">
        <f t="shared" si="72"/>
        <v>-0.99860639213792979</v>
      </c>
      <c r="Y62" s="56">
        <f t="shared" si="72"/>
        <v>-10.21382748775963</v>
      </c>
      <c r="Z62" s="56">
        <f t="shared" si="72"/>
        <v>-2.2818053696210399</v>
      </c>
      <c r="AA62" s="56">
        <f t="shared" si="73"/>
        <v>-10.637773625725401</v>
      </c>
      <c r="AB62" s="56">
        <f t="shared" si="74"/>
        <v>7.7751528314837373</v>
      </c>
      <c r="AC62" s="56">
        <f t="shared" si="90"/>
        <v>10.971535672322943</v>
      </c>
      <c r="AD62" s="88"/>
      <c r="AE62" s="88"/>
      <c r="AF62" s="88"/>
      <c r="AG62" s="88"/>
      <c r="AH62" s="88"/>
      <c r="AI62" s="88"/>
    </row>
    <row r="63" spans="1:35" ht="12.75" customHeight="1" x14ac:dyDescent="0.2">
      <c r="B63" s="42" t="s">
        <v>19</v>
      </c>
      <c r="C63" s="54" t="s">
        <v>12</v>
      </c>
      <c r="D63" s="56">
        <f t="shared" ref="D63:I63" si="101">IF(C23=0,"--",((D23/C23)*100-100))</f>
        <v>146.95351598714009</v>
      </c>
      <c r="E63" s="56">
        <f t="shared" si="101"/>
        <v>24.923410242292704</v>
      </c>
      <c r="F63" s="56">
        <f t="shared" si="101"/>
        <v>1.739753389665637</v>
      </c>
      <c r="G63" s="56">
        <f t="shared" si="101"/>
        <v>10.810400871200954</v>
      </c>
      <c r="H63" s="56">
        <f t="shared" si="101"/>
        <v>-14.19995141294892</v>
      </c>
      <c r="I63" s="56">
        <f t="shared" si="101"/>
        <v>7.508017487909143</v>
      </c>
      <c r="J63" s="56">
        <f t="shared" ref="J63:M63" si="102">IF(I23=0,"--",((J23/I23)*100-100))</f>
        <v>11.023353279149717</v>
      </c>
      <c r="K63" s="56">
        <f t="shared" si="102"/>
        <v>20.394696547971549</v>
      </c>
      <c r="L63" s="56">
        <f t="shared" si="102"/>
        <v>-2.2856267242740671</v>
      </c>
      <c r="M63" s="56">
        <f t="shared" si="102"/>
        <v>5.4953141798665968</v>
      </c>
      <c r="N63" s="56">
        <f t="shared" si="72"/>
        <v>2.1547053064648196</v>
      </c>
      <c r="O63" s="56">
        <f t="shared" si="72"/>
        <v>7.5435993461952648</v>
      </c>
      <c r="P63" s="56">
        <f t="shared" si="72"/>
        <v>9.201526546248644</v>
      </c>
      <c r="Q63" s="56">
        <f t="shared" si="72"/>
        <v>-40.541293129091891</v>
      </c>
      <c r="R63" s="56">
        <f t="shared" si="72"/>
        <v>27.005674629132727</v>
      </c>
      <c r="S63" s="56">
        <f t="shared" si="72"/>
        <v>25.999342963986734</v>
      </c>
      <c r="T63" s="56">
        <f t="shared" si="72"/>
        <v>-0.12808112446697351</v>
      </c>
      <c r="U63" s="56">
        <f t="shared" si="72"/>
        <v>5.3084191677506425</v>
      </c>
      <c r="V63" s="56">
        <f t="shared" si="72"/>
        <v>5.5975586805519413</v>
      </c>
      <c r="W63" s="56">
        <f t="shared" si="72"/>
        <v>12.205434289643648</v>
      </c>
      <c r="X63" s="56">
        <f t="shared" si="72"/>
        <v>-1.5647058556894535</v>
      </c>
      <c r="Y63" s="56">
        <f t="shared" si="72"/>
        <v>2.4629221323863248</v>
      </c>
      <c r="Z63" s="56">
        <f t="shared" si="72"/>
        <v>26.483767900646455</v>
      </c>
      <c r="AA63" s="56">
        <f t="shared" si="73"/>
        <v>12.379138558990206</v>
      </c>
      <c r="AB63" s="56">
        <f t="shared" si="74"/>
        <v>16.164400876895129</v>
      </c>
      <c r="AC63" s="56">
        <f t="shared" si="90"/>
        <v>9.4541287962736789</v>
      </c>
      <c r="AD63" s="88"/>
      <c r="AE63" s="88"/>
      <c r="AF63" s="88"/>
      <c r="AG63" s="88"/>
      <c r="AH63" s="88"/>
      <c r="AI63" s="88"/>
    </row>
    <row r="64" spans="1:35" ht="12.75" customHeight="1" x14ac:dyDescent="0.2">
      <c r="B64" s="42" t="s">
        <v>20</v>
      </c>
      <c r="C64" s="54" t="s">
        <v>12</v>
      </c>
      <c r="D64" s="56">
        <f t="shared" ref="D64:I64" si="103">IF(C24=0,"--",((D24/C24)*100-100))</f>
        <v>477.36025270180301</v>
      </c>
      <c r="E64" s="56">
        <f t="shared" si="103"/>
        <v>-6.6566987925070009</v>
      </c>
      <c r="F64" s="56">
        <f t="shared" si="103"/>
        <v>-17.05826133453408</v>
      </c>
      <c r="G64" s="56">
        <f t="shared" si="103"/>
        <v>-4.9698997339801849</v>
      </c>
      <c r="H64" s="56">
        <f t="shared" si="103"/>
        <v>-84.140000371990212</v>
      </c>
      <c r="I64" s="56">
        <f t="shared" si="103"/>
        <v>97.752398763905802</v>
      </c>
      <c r="J64" s="56">
        <f t="shared" ref="J64:M64" si="104">IF(I24=0,"--",((J24/I24)*100-100))</f>
        <v>35.000756130504129</v>
      </c>
      <c r="K64" s="56">
        <f t="shared" si="104"/>
        <v>139.72599849482242</v>
      </c>
      <c r="L64" s="56">
        <f t="shared" si="104"/>
        <v>-35.301234519409903</v>
      </c>
      <c r="M64" s="56">
        <f t="shared" si="104"/>
        <v>11.130045728041793</v>
      </c>
      <c r="N64" s="56">
        <f t="shared" si="72"/>
        <v>17.484815171635404</v>
      </c>
      <c r="O64" s="56">
        <f t="shared" si="72"/>
        <v>38.852864918074999</v>
      </c>
      <c r="P64" s="56">
        <f t="shared" si="72"/>
        <v>97.177081283192365</v>
      </c>
      <c r="Q64" s="56">
        <f t="shared" si="72"/>
        <v>2.6780597397054322</v>
      </c>
      <c r="R64" s="56">
        <f t="shared" si="72"/>
        <v>10.639800435296465</v>
      </c>
      <c r="S64" s="56">
        <f t="shared" si="72"/>
        <v>115.17903624353295</v>
      </c>
      <c r="T64" s="56">
        <f t="shared" si="72"/>
        <v>10.001421228383236</v>
      </c>
      <c r="U64" s="56">
        <f t="shared" si="72"/>
        <v>25.542731592955064</v>
      </c>
      <c r="V64" s="56">
        <f t="shared" si="72"/>
        <v>20.903882876213004</v>
      </c>
      <c r="W64" s="56">
        <f t="shared" si="72"/>
        <v>40.625859398256466</v>
      </c>
      <c r="X64" s="56">
        <f t="shared" si="72"/>
        <v>0.85943944992683896</v>
      </c>
      <c r="Y64" s="56">
        <f t="shared" si="72"/>
        <v>10.905713572626681</v>
      </c>
      <c r="Z64" s="56">
        <f t="shared" si="72"/>
        <v>7.1311860144263477</v>
      </c>
      <c r="AA64" s="56">
        <f t="shared" ref="AA64:AA65" si="105">IF(Z24=0,"--",((AA24/Z24)*100-100))</f>
        <v>3.2784322210490018</v>
      </c>
      <c r="AB64" s="56">
        <f t="shared" ref="AB64:AB65" si="106">IF(AA24=0,"--",((AB24/AA24)*100-100))</f>
        <v>-6.2323672599736142</v>
      </c>
      <c r="AC64" s="56">
        <f t="shared" si="90"/>
        <v>17.513631274937367</v>
      </c>
      <c r="AD64" s="88"/>
      <c r="AE64" s="88"/>
      <c r="AF64" s="88"/>
      <c r="AG64" s="88"/>
      <c r="AH64" s="88"/>
      <c r="AI64" s="88"/>
    </row>
    <row r="65" spans="1:35" ht="12.75" customHeight="1" x14ac:dyDescent="0.2">
      <c r="A65" s="224"/>
      <c r="B65" s="224" t="s">
        <v>11</v>
      </c>
      <c r="C65" s="54" t="s">
        <v>12</v>
      </c>
      <c r="D65" s="56">
        <f t="shared" ref="D65:I65" si="107">IF(C25=0,"--",((D25/C25)*100-100))</f>
        <v>254.10245336249164</v>
      </c>
      <c r="E65" s="56">
        <f t="shared" si="107"/>
        <v>8.2251760962299727</v>
      </c>
      <c r="F65" s="56">
        <f t="shared" si="107"/>
        <v>-6.8330677312354595</v>
      </c>
      <c r="G65" s="56">
        <f t="shared" si="107"/>
        <v>4.4036418678388429</v>
      </c>
      <c r="H65" s="56">
        <f t="shared" si="107"/>
        <v>-40.046025632633452</v>
      </c>
      <c r="I65" s="56">
        <f t="shared" si="107"/>
        <v>16.330159038897492</v>
      </c>
      <c r="J65" s="56">
        <f t="shared" ref="J65:M65" si="108">IF(I25=0,"--",((J25/I25)*100-100))</f>
        <v>15.007959681975876</v>
      </c>
      <c r="K65" s="56">
        <f t="shared" si="108"/>
        <v>43.67271293110295</v>
      </c>
      <c r="L65" s="56">
        <f t="shared" si="108"/>
        <v>-13.031747839307982</v>
      </c>
      <c r="M65" s="56">
        <f t="shared" si="108"/>
        <v>6.8597116841336572</v>
      </c>
      <c r="N65" s="56">
        <f t="shared" si="72"/>
        <v>6.0150887871121057</v>
      </c>
      <c r="O65" s="56">
        <f t="shared" si="72"/>
        <v>16.280796149595815</v>
      </c>
      <c r="P65" s="56">
        <f t="shared" si="72"/>
        <v>38.517755180228875</v>
      </c>
      <c r="Q65" s="56">
        <f t="shared" si="72"/>
        <v>-20.040279479032407</v>
      </c>
      <c r="R65" s="56">
        <f t="shared" si="72"/>
        <v>17.036879534874146</v>
      </c>
      <c r="S65" s="56">
        <f t="shared" si="72"/>
        <v>77.351428369794746</v>
      </c>
      <c r="T65" s="56">
        <f t="shared" si="72"/>
        <v>6.9488584548772963</v>
      </c>
      <c r="U65" s="56">
        <f t="shared" si="72"/>
        <v>19.848538552752927</v>
      </c>
      <c r="V65" s="56">
        <f t="shared" si="72"/>
        <v>17.119064938494759</v>
      </c>
      <c r="W65" s="56">
        <f t="shared" si="72"/>
        <v>34.289629347858465</v>
      </c>
      <c r="X65" s="56">
        <f t="shared" si="72"/>
        <v>0.40786388772511373</v>
      </c>
      <c r="Y65" s="56">
        <f t="shared" si="72"/>
        <v>9.3638677101749721</v>
      </c>
      <c r="Z65" s="56">
        <f t="shared" si="72"/>
        <v>10.442395738010802</v>
      </c>
      <c r="AA65" s="56">
        <f t="shared" si="105"/>
        <v>5.0617217168619675</v>
      </c>
      <c r="AB65" s="56">
        <f t="shared" si="106"/>
        <v>-1.5380407884354099</v>
      </c>
      <c r="AC65" s="56">
        <f t="shared" si="90"/>
        <v>13.768784672696469</v>
      </c>
      <c r="AD65" s="88"/>
      <c r="AE65" s="88"/>
      <c r="AF65" s="88"/>
      <c r="AG65" s="88"/>
      <c r="AH65" s="88"/>
      <c r="AI65" s="88"/>
    </row>
    <row r="66" spans="1:35" s="217" customFormat="1" ht="12.75" customHeight="1" x14ac:dyDescent="0.2">
      <c r="A66" s="224"/>
      <c r="B66" s="224"/>
      <c r="C66" s="245"/>
      <c r="D66" s="245"/>
      <c r="E66" s="245"/>
      <c r="F66" s="245"/>
      <c r="G66" s="245"/>
      <c r="H66" s="55"/>
      <c r="I66" s="246"/>
      <c r="J66" s="246"/>
      <c r="K66" s="246"/>
      <c r="L66" s="55"/>
      <c r="M66" s="246"/>
      <c r="N66" s="246"/>
      <c r="O66" s="246"/>
      <c r="P66" s="246"/>
      <c r="Q66" s="246"/>
      <c r="R66" s="246"/>
      <c r="S66" s="246"/>
      <c r="T66" s="246"/>
      <c r="U66" s="246"/>
      <c r="V66" s="246"/>
      <c r="W66" s="246"/>
      <c r="X66" s="246"/>
      <c r="Y66" s="246"/>
      <c r="Z66" s="246"/>
      <c r="AA66" s="246"/>
      <c r="AB66" s="246"/>
      <c r="AC66" s="246"/>
      <c r="AD66" s="242"/>
      <c r="AE66" s="242"/>
      <c r="AF66" s="242"/>
      <c r="AG66" s="242"/>
      <c r="AH66" s="242"/>
      <c r="AI66" s="242"/>
    </row>
    <row r="67" spans="1:35" ht="12.75" customHeight="1" thickBot="1" x14ac:dyDescent="0.25">
      <c r="A67" s="218"/>
      <c r="B67" s="218"/>
      <c r="C67" s="218"/>
      <c r="D67" s="218"/>
      <c r="E67" s="218"/>
      <c r="F67" s="218"/>
      <c r="G67" s="218"/>
      <c r="H67" s="218"/>
      <c r="I67" s="218"/>
      <c r="J67" s="218"/>
      <c r="K67" s="218"/>
      <c r="L67" s="218"/>
      <c r="M67" s="218"/>
      <c r="N67" s="218"/>
      <c r="O67" s="218"/>
      <c r="P67" s="218"/>
      <c r="Q67" s="218"/>
      <c r="R67" s="218"/>
      <c r="S67" s="218"/>
      <c r="T67" s="218"/>
      <c r="U67" s="218"/>
      <c r="V67" s="218"/>
      <c r="W67" s="218"/>
      <c r="X67" s="218"/>
      <c r="Y67" s="218"/>
      <c r="Z67" s="218"/>
      <c r="AA67" s="218"/>
      <c r="AB67" s="218"/>
      <c r="AC67" s="218"/>
      <c r="AD67" s="88"/>
      <c r="AE67" s="88"/>
      <c r="AF67" s="88"/>
      <c r="AG67" s="88"/>
      <c r="AH67" s="88"/>
      <c r="AI67" s="88"/>
    </row>
    <row r="68" spans="1:35" ht="12.75" customHeight="1" thickTop="1" x14ac:dyDescent="0.2">
      <c r="A68" s="91" t="s">
        <v>1030</v>
      </c>
      <c r="B68" s="42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88"/>
      <c r="AE68" s="88"/>
      <c r="AF68" s="88"/>
      <c r="AG68" s="88"/>
      <c r="AH68" s="88"/>
      <c r="AI68" s="88"/>
    </row>
    <row r="69" spans="1:35" ht="12.75" customHeight="1" x14ac:dyDescent="0.2">
      <c r="A69" s="16"/>
      <c r="B69" s="42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88"/>
      <c r="AE69" s="88"/>
      <c r="AF69" s="88"/>
      <c r="AG69" s="88"/>
      <c r="AH69" s="88"/>
      <c r="AI69" s="88"/>
    </row>
    <row r="70" spans="1:35" ht="12.75" customHeight="1" x14ac:dyDescent="0.2">
      <c r="A70" s="16"/>
      <c r="B70" s="42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88"/>
      <c r="AE70" s="88"/>
      <c r="AF70" s="88"/>
      <c r="AG70" s="88"/>
      <c r="AH70" s="88"/>
      <c r="AI70" s="88"/>
    </row>
    <row r="71" spans="1:35" ht="12.75" customHeight="1" x14ac:dyDescent="0.2">
      <c r="B71" s="42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88"/>
      <c r="AE71" s="88"/>
      <c r="AF71" s="88"/>
      <c r="AG71" s="88"/>
      <c r="AH71" s="88"/>
      <c r="AI71" s="88"/>
    </row>
    <row r="72" spans="1:35" ht="12.75" customHeight="1" x14ac:dyDescent="0.2">
      <c r="B72" s="42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88"/>
      <c r="AE72" s="88"/>
      <c r="AF72" s="88"/>
      <c r="AG72" s="88"/>
      <c r="AH72" s="88"/>
      <c r="AI72" s="88"/>
    </row>
    <row r="73" spans="1:35" ht="12.75" customHeight="1" x14ac:dyDescent="0.2">
      <c r="A73" s="26"/>
      <c r="B73" s="42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88"/>
      <c r="AE73" s="88"/>
      <c r="AF73" s="88"/>
      <c r="AG73" s="88"/>
      <c r="AH73" s="88"/>
      <c r="AI73" s="88"/>
    </row>
    <row r="74" spans="1:35" ht="12.75" customHeight="1" x14ac:dyDescent="0.2">
      <c r="B74" s="27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88"/>
      <c r="AE74" s="88"/>
      <c r="AF74" s="88"/>
      <c r="AG74" s="88"/>
      <c r="AH74" s="88"/>
      <c r="AI74" s="88"/>
    </row>
    <row r="75" spans="1:35" ht="12.75" customHeight="1" x14ac:dyDescent="0.2">
      <c r="B75" s="42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88"/>
      <c r="AE75" s="88"/>
      <c r="AF75" s="88"/>
      <c r="AG75" s="88"/>
      <c r="AH75" s="88"/>
      <c r="AI75" s="88"/>
    </row>
    <row r="76" spans="1:35" ht="12.75" customHeight="1" x14ac:dyDescent="0.2">
      <c r="B76" s="42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88"/>
      <c r="AE76" s="88"/>
      <c r="AF76" s="88"/>
      <c r="AG76" s="88"/>
      <c r="AH76" s="88"/>
      <c r="AI76" s="88"/>
    </row>
    <row r="77" spans="1:35" ht="12.75" customHeight="1" x14ac:dyDescent="0.2">
      <c r="B77" s="42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88"/>
      <c r="AE77" s="88"/>
      <c r="AF77" s="88"/>
      <c r="AG77" s="88"/>
      <c r="AH77" s="88"/>
      <c r="AI77" s="88"/>
    </row>
    <row r="78" spans="1:35" ht="12.75" customHeight="1" x14ac:dyDescent="0.2">
      <c r="B78" s="42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3"/>
      <c r="Z78" s="53"/>
      <c r="AA78" s="53"/>
      <c r="AB78" s="53"/>
      <c r="AC78" s="53"/>
      <c r="AD78" s="88"/>
      <c r="AE78" s="88"/>
      <c r="AF78" s="88"/>
      <c r="AG78" s="88"/>
      <c r="AH78" s="88"/>
      <c r="AI78" s="88"/>
    </row>
    <row r="79" spans="1:35" x14ac:dyDescent="0.2">
      <c r="C79" s="53"/>
      <c r="D79" s="53"/>
      <c r="E79" s="53"/>
      <c r="F79" s="53"/>
      <c r="G79" s="53"/>
      <c r="H79" s="53"/>
      <c r="I79" s="53"/>
      <c r="J79" s="88"/>
      <c r="K79" s="259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234"/>
      <c r="AA79" s="237"/>
      <c r="AB79" s="263"/>
      <c r="AC79" s="88"/>
      <c r="AD79" s="88"/>
      <c r="AE79" s="88"/>
      <c r="AF79" s="88"/>
      <c r="AG79" s="88"/>
      <c r="AH79" s="88"/>
      <c r="AI79" s="88"/>
    </row>
    <row r="80" spans="1:35" x14ac:dyDescent="0.2">
      <c r="C80" s="53"/>
      <c r="D80" s="53"/>
      <c r="E80" s="53"/>
      <c r="F80" s="53"/>
      <c r="G80" s="53"/>
      <c r="H80" s="53"/>
      <c r="I80" s="53"/>
      <c r="J80" s="88"/>
      <c r="K80" s="259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234"/>
      <c r="AA80" s="237"/>
      <c r="AB80" s="263"/>
      <c r="AC80" s="88"/>
      <c r="AD80" s="88"/>
      <c r="AE80" s="88"/>
      <c r="AF80" s="88"/>
      <c r="AG80" s="88"/>
      <c r="AH80" s="88"/>
      <c r="AI80" s="88"/>
    </row>
    <row r="81" spans="3:35" x14ac:dyDescent="0.2">
      <c r="C81" s="53"/>
      <c r="D81" s="53"/>
      <c r="E81" s="53"/>
      <c r="F81" s="53"/>
      <c r="G81" s="53"/>
      <c r="H81" s="53"/>
      <c r="I81" s="53"/>
      <c r="J81" s="88"/>
      <c r="K81" s="259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234"/>
      <c r="AA81" s="237"/>
      <c r="AB81" s="263"/>
      <c r="AC81" s="88"/>
      <c r="AD81" s="88"/>
      <c r="AE81" s="88"/>
      <c r="AF81" s="88"/>
      <c r="AG81" s="88"/>
      <c r="AH81" s="88"/>
      <c r="AI81" s="88"/>
    </row>
    <row r="82" spans="3:35" x14ac:dyDescent="0.2">
      <c r="C82" s="58"/>
      <c r="D82" s="58"/>
      <c r="E82" s="58"/>
      <c r="F82" s="58"/>
      <c r="G82" s="58"/>
      <c r="H82" s="58"/>
      <c r="I82" s="58"/>
      <c r="J82" s="88"/>
      <c r="K82" s="259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234"/>
      <c r="AA82" s="237"/>
      <c r="AB82" s="263"/>
      <c r="AC82" s="88"/>
      <c r="AD82" s="88"/>
      <c r="AE82" s="88"/>
      <c r="AF82" s="88"/>
      <c r="AG82" s="88"/>
      <c r="AH82" s="88"/>
      <c r="AI82" s="88"/>
    </row>
    <row r="83" spans="3:35" x14ac:dyDescent="0.2">
      <c r="C83" s="58"/>
      <c r="D83" s="58"/>
      <c r="E83" s="58"/>
      <c r="F83" s="58"/>
      <c r="G83" s="58"/>
      <c r="H83" s="58"/>
      <c r="I83" s="58"/>
      <c r="J83" s="88"/>
      <c r="K83" s="259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234"/>
      <c r="AA83" s="237"/>
      <c r="AB83" s="263"/>
      <c r="AC83" s="88"/>
      <c r="AD83" s="88"/>
      <c r="AE83" s="88"/>
      <c r="AF83" s="88"/>
      <c r="AG83" s="88"/>
      <c r="AH83" s="88"/>
      <c r="AI83" s="88"/>
    </row>
    <row r="84" spans="3:35" x14ac:dyDescent="0.2">
      <c r="C84" s="28"/>
      <c r="D84" s="28"/>
      <c r="E84" s="28"/>
      <c r="F84" s="28"/>
      <c r="G84" s="28"/>
      <c r="H84" s="28"/>
      <c r="I84" s="28"/>
    </row>
    <row r="85" spans="3:35" x14ac:dyDescent="0.2">
      <c r="C85" s="28"/>
      <c r="D85" s="28"/>
      <c r="E85" s="28"/>
      <c r="F85" s="28"/>
      <c r="G85" s="28"/>
      <c r="H85" s="28"/>
      <c r="I85" s="28"/>
    </row>
    <row r="86" spans="3:35" x14ac:dyDescent="0.2">
      <c r="C86" s="28"/>
      <c r="D86" s="28"/>
      <c r="E86" s="28"/>
      <c r="F86" s="28"/>
      <c r="G86" s="28"/>
      <c r="H86" s="28"/>
      <c r="I86" s="28"/>
    </row>
    <row r="87" spans="3:35" x14ac:dyDescent="0.2">
      <c r="C87" s="28"/>
      <c r="D87" s="28"/>
      <c r="E87" s="28"/>
      <c r="F87" s="28"/>
      <c r="G87" s="28"/>
      <c r="H87" s="28"/>
      <c r="I87" s="28"/>
    </row>
    <row r="88" spans="3:35" x14ac:dyDescent="0.2">
      <c r="C88" s="28"/>
      <c r="D88" s="28"/>
      <c r="E88" s="28"/>
      <c r="F88" s="28"/>
      <c r="G88" s="28"/>
      <c r="H88" s="28"/>
      <c r="I88" s="28"/>
    </row>
    <row r="89" spans="3:35" x14ac:dyDescent="0.2">
      <c r="C89" s="28"/>
      <c r="D89" s="28"/>
      <c r="E89" s="28"/>
      <c r="F89" s="28"/>
      <c r="G89" s="28"/>
      <c r="H89" s="28"/>
      <c r="I89" s="28"/>
    </row>
    <row r="90" spans="3:35" x14ac:dyDescent="0.2">
      <c r="C90" s="28"/>
      <c r="D90" s="28"/>
      <c r="E90" s="28"/>
      <c r="F90" s="28"/>
      <c r="G90" s="28"/>
      <c r="H90" s="28"/>
      <c r="I90" s="28"/>
    </row>
  </sheetData>
  <mergeCells count="7">
    <mergeCell ref="C46:AC46"/>
    <mergeCell ref="C47:AC47"/>
    <mergeCell ref="C4:AC4"/>
    <mergeCell ref="C7:AC7"/>
    <mergeCell ref="C2:AC2"/>
    <mergeCell ref="C26:AC26"/>
    <mergeCell ref="C27:AC27"/>
  </mergeCells>
  <phoneticPr fontId="0" type="noConversion"/>
  <hyperlinks>
    <hyperlink ref="A1" location="ÍNDICE!A1" display="INDICE"/>
  </hyperlinks>
  <pageMargins left="0.75" right="0.75" top="1" bottom="1" header="0" footer="0"/>
  <pageSetup paperSize="9" orientation="portrait" verticalDpi="0"/>
  <ignoredErrors>
    <ignoredError sqref="H18:AA18 H23:AB23 C23 C18 D18:G18 D23:G23 AB18" formulaRange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89"/>
  <sheetViews>
    <sheetView zoomScaleNormal="100" workbookViewId="0"/>
  </sheetViews>
  <sheetFormatPr baseColWidth="10" defaultColWidth="12.42578125" defaultRowHeight="12.75" x14ac:dyDescent="0.2"/>
  <cols>
    <col min="1" max="1" width="5.42578125" style="88" customWidth="1"/>
    <col min="2" max="2" width="18" style="16" customWidth="1"/>
    <col min="3" max="3" width="11.7109375" style="16" customWidth="1"/>
    <col min="4" max="7" width="11.7109375" style="217" customWidth="1"/>
    <col min="8" max="10" width="11.7109375" style="16" customWidth="1"/>
    <col min="11" max="11" width="11.7109375" style="217" customWidth="1"/>
    <col min="12" max="25" width="11.7109375" style="16" customWidth="1"/>
    <col min="26" max="28" width="11.7109375" style="217" customWidth="1"/>
    <col min="29" max="29" width="11.7109375" style="16" customWidth="1"/>
    <col min="30" max="16384" width="12.42578125" style="16"/>
  </cols>
  <sheetData>
    <row r="1" spans="1:35" x14ac:dyDescent="0.2">
      <c r="A1" s="9" t="s">
        <v>59</v>
      </c>
    </row>
    <row r="2" spans="1:35" ht="12.75" customHeight="1" x14ac:dyDescent="0.2">
      <c r="A2" s="16"/>
      <c r="B2" s="63"/>
      <c r="C2" s="267" t="s">
        <v>950</v>
      </c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7"/>
      <c r="U2" s="267"/>
      <c r="V2" s="267"/>
      <c r="W2" s="267"/>
      <c r="X2" s="267"/>
      <c r="Y2" s="267"/>
      <c r="Z2" s="267"/>
      <c r="AA2" s="267"/>
      <c r="AB2" s="267"/>
      <c r="AC2" s="267"/>
    </row>
    <row r="3" spans="1:35" ht="12.75" customHeight="1" x14ac:dyDescent="0.2">
      <c r="B3" s="88"/>
      <c r="C3" s="88"/>
      <c r="D3" s="260"/>
      <c r="E3" s="260"/>
      <c r="F3" s="260"/>
      <c r="G3" s="260"/>
      <c r="H3" s="88"/>
      <c r="I3" s="88"/>
      <c r="J3" s="88"/>
      <c r="K3" s="259"/>
      <c r="L3" s="88"/>
    </row>
    <row r="4" spans="1:35" ht="12.75" customHeight="1" x14ac:dyDescent="0.2">
      <c r="A4" s="16"/>
      <c r="B4" s="63"/>
      <c r="C4" s="267" t="s">
        <v>1039</v>
      </c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267"/>
      <c r="U4" s="267"/>
      <c r="V4" s="267"/>
      <c r="W4" s="267"/>
      <c r="X4" s="267"/>
      <c r="Y4" s="267"/>
      <c r="Z4" s="267"/>
      <c r="AA4" s="267"/>
      <c r="AB4" s="267"/>
      <c r="AC4" s="267"/>
    </row>
    <row r="5" spans="1:35" ht="12.75" customHeight="1" thickBot="1" x14ac:dyDescent="0.25">
      <c r="A5" s="17"/>
      <c r="B5" s="18"/>
      <c r="C5" s="18"/>
      <c r="D5" s="219"/>
      <c r="E5" s="219"/>
      <c r="F5" s="219"/>
      <c r="G5" s="219"/>
      <c r="H5" s="18"/>
      <c r="I5" s="18"/>
      <c r="J5" s="18"/>
      <c r="K5" s="219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219"/>
      <c r="AA5" s="219"/>
      <c r="AB5" s="219"/>
      <c r="AC5" s="18"/>
    </row>
    <row r="6" spans="1:35" s="20" customFormat="1" ht="12.75" customHeight="1" thickTop="1" x14ac:dyDescent="0.2">
      <c r="A6" s="89"/>
      <c r="B6" s="41"/>
      <c r="C6" s="10">
        <v>1995</v>
      </c>
      <c r="D6" s="215">
        <v>1996</v>
      </c>
      <c r="E6" s="215">
        <v>1997</v>
      </c>
      <c r="F6" s="215">
        <v>1998</v>
      </c>
      <c r="G6" s="215">
        <v>1999</v>
      </c>
      <c r="H6" s="215">
        <v>2000</v>
      </c>
      <c r="I6" s="10">
        <v>2001</v>
      </c>
      <c r="J6" s="10">
        <v>2002</v>
      </c>
      <c r="K6" s="215">
        <v>2003</v>
      </c>
      <c r="L6" s="10">
        <v>2004</v>
      </c>
      <c r="M6" s="10">
        <v>2005</v>
      </c>
      <c r="N6" s="10">
        <v>2006</v>
      </c>
      <c r="O6" s="10">
        <v>2007</v>
      </c>
      <c r="P6" s="10">
        <v>2008</v>
      </c>
      <c r="Q6" s="10">
        <v>2009</v>
      </c>
      <c r="R6" s="10">
        <v>2010</v>
      </c>
      <c r="S6" s="10">
        <v>2011</v>
      </c>
      <c r="T6" s="10">
        <v>2012</v>
      </c>
      <c r="U6" s="10">
        <v>2013</v>
      </c>
      <c r="V6" s="10">
        <v>2014</v>
      </c>
      <c r="W6" s="10">
        <v>2015</v>
      </c>
      <c r="X6" s="10">
        <v>2016</v>
      </c>
      <c r="Y6" s="10">
        <v>2017</v>
      </c>
      <c r="Z6" s="215">
        <v>2018</v>
      </c>
      <c r="AA6" s="215">
        <v>2019</v>
      </c>
      <c r="AB6" s="215">
        <v>2020</v>
      </c>
      <c r="AC6" s="10" t="s">
        <v>1028</v>
      </c>
    </row>
    <row r="7" spans="1:35" ht="12.75" customHeight="1" thickBot="1" x14ac:dyDescent="0.25">
      <c r="A7" s="89"/>
      <c r="B7" s="41"/>
      <c r="C7" s="268" t="s">
        <v>14</v>
      </c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  <c r="AB7" s="268"/>
      <c r="AC7" s="268"/>
    </row>
    <row r="8" spans="1:35" ht="12.75" customHeight="1" thickTop="1" x14ac:dyDescent="0.2">
      <c r="A8" s="89"/>
      <c r="B8" s="41"/>
      <c r="C8" s="21"/>
      <c r="D8" s="21"/>
      <c r="E8" s="21"/>
      <c r="F8" s="21"/>
      <c r="G8" s="21"/>
      <c r="H8" s="88"/>
      <c r="I8" s="88"/>
      <c r="J8" s="88"/>
      <c r="K8" s="259"/>
      <c r="L8" s="88"/>
    </row>
    <row r="9" spans="1:35" ht="12.75" customHeight="1" x14ac:dyDescent="0.2">
      <c r="A9" s="88">
        <v>1</v>
      </c>
      <c r="B9" s="42" t="s">
        <v>39</v>
      </c>
      <c r="C9" s="21">
        <v>909.84862399999997</v>
      </c>
      <c r="D9" s="21">
        <v>1066.1992860000005</v>
      </c>
      <c r="E9" s="21">
        <v>1102.8521859999996</v>
      </c>
      <c r="F9" s="21">
        <v>1134.5462910000003</v>
      </c>
      <c r="G9" s="21">
        <v>1261.0513559999999</v>
      </c>
      <c r="H9" s="21">
        <v>967.28805599999998</v>
      </c>
      <c r="I9" s="21">
        <v>963.022963</v>
      </c>
      <c r="J9" s="21">
        <v>2269.6466909999999</v>
      </c>
      <c r="K9" s="21">
        <v>3339.2205030000005</v>
      </c>
      <c r="L9" s="21">
        <v>3167.4984899999999</v>
      </c>
      <c r="M9" s="21">
        <v>4310.1517329999997</v>
      </c>
      <c r="N9" s="21">
        <v>5094.1643329999997</v>
      </c>
      <c r="O9" s="21">
        <v>5800.2872450000004</v>
      </c>
      <c r="P9" s="21">
        <v>9187.2493439999998</v>
      </c>
      <c r="Q9" s="21">
        <v>8594.9184690000002</v>
      </c>
      <c r="R9" s="21">
        <v>9029.2934000000005</v>
      </c>
      <c r="S9" s="21">
        <v>13613.766164000001</v>
      </c>
      <c r="T9" s="21">
        <v>14016.188007999999</v>
      </c>
      <c r="U9" s="22">
        <v>14609.76967</v>
      </c>
      <c r="V9" s="22">
        <v>14582.500808000001</v>
      </c>
      <c r="W9" s="22">
        <v>16315.953248000002</v>
      </c>
      <c r="X9" s="22">
        <v>15242.612037999999</v>
      </c>
      <c r="Y9" s="22">
        <v>16144.830460000003</v>
      </c>
      <c r="Z9" s="22">
        <v>17880.972281000002</v>
      </c>
      <c r="AA9" s="22">
        <v>16482.422012999996</v>
      </c>
      <c r="AB9" s="22">
        <v>28429.360852000002</v>
      </c>
      <c r="AC9" s="22">
        <f>SUM(C9:AB9)</f>
        <v>225515.614512</v>
      </c>
      <c r="AD9" s="88"/>
      <c r="AE9" s="88"/>
      <c r="AF9" s="88"/>
      <c r="AG9" s="88"/>
      <c r="AH9" s="88"/>
      <c r="AI9" s="88"/>
    </row>
    <row r="10" spans="1:35" ht="12.75" customHeight="1" x14ac:dyDescent="0.2">
      <c r="B10" s="42" t="s">
        <v>999</v>
      </c>
      <c r="C10" s="21">
        <v>3.4455819999999999</v>
      </c>
      <c r="D10" s="21">
        <v>5.6676459999999986</v>
      </c>
      <c r="E10" s="21">
        <v>9.103602000000004</v>
      </c>
      <c r="F10" s="21">
        <v>16.072754</v>
      </c>
      <c r="G10" s="21">
        <v>24.766880999999998</v>
      </c>
      <c r="H10" s="21">
        <v>39.339868999999993</v>
      </c>
      <c r="I10" s="21">
        <v>58.925742999999954</v>
      </c>
      <c r="J10" s="21">
        <v>73.299123999999978</v>
      </c>
      <c r="K10" s="21">
        <v>71.16371700000002</v>
      </c>
      <c r="L10" s="21">
        <v>93.369172000000006</v>
      </c>
      <c r="M10" s="21">
        <v>87.681421999999998</v>
      </c>
      <c r="N10" s="21">
        <v>142.33751299999994</v>
      </c>
      <c r="O10" s="21">
        <v>172.53072700000004</v>
      </c>
      <c r="P10" s="21">
        <v>198.96318300000004</v>
      </c>
      <c r="Q10" s="21">
        <v>199.07541900000001</v>
      </c>
      <c r="R10" s="21">
        <v>307.496465</v>
      </c>
      <c r="S10" s="21">
        <v>446.20626400000015</v>
      </c>
      <c r="T10" s="21">
        <v>475.75576100000006</v>
      </c>
      <c r="U10" s="22">
        <v>506.73484399999995</v>
      </c>
      <c r="V10" s="22">
        <v>546.47989600000005</v>
      </c>
      <c r="W10" s="22">
        <v>634.3976349999997</v>
      </c>
      <c r="X10" s="22">
        <v>577.92138299999999</v>
      </c>
      <c r="Y10" s="22">
        <v>788.23547800000017</v>
      </c>
      <c r="Z10" s="22">
        <v>755.65508</v>
      </c>
      <c r="AA10" s="22">
        <v>812.29768699999966</v>
      </c>
      <c r="AB10" s="22">
        <v>1162.115965</v>
      </c>
      <c r="AC10" s="22">
        <f t="shared" ref="AC10:AC24" si="0">SUM(C10:AB10)</f>
        <v>8209.0388119999989</v>
      </c>
      <c r="AD10" s="88"/>
      <c r="AE10" s="88"/>
      <c r="AF10" s="88"/>
      <c r="AG10" s="88"/>
      <c r="AH10" s="88"/>
      <c r="AI10" s="88"/>
    </row>
    <row r="11" spans="1:35" ht="12.75" customHeight="1" x14ac:dyDescent="0.2">
      <c r="B11" s="42" t="s">
        <v>991</v>
      </c>
      <c r="C11" s="21">
        <v>0.61406000000000005</v>
      </c>
      <c r="D11" s="21">
        <v>5.6676459999999986</v>
      </c>
      <c r="E11" s="21">
        <v>9.103602000000004</v>
      </c>
      <c r="F11" s="21">
        <v>16.072754</v>
      </c>
      <c r="G11" s="21">
        <v>24.766880999999998</v>
      </c>
      <c r="H11" s="21">
        <v>1.176304</v>
      </c>
      <c r="I11" s="21">
        <v>1.4787570000000001</v>
      </c>
      <c r="J11" s="21">
        <v>2.2411889999999999</v>
      </c>
      <c r="K11" s="21">
        <v>2.3259030000000003</v>
      </c>
      <c r="L11" s="21">
        <v>3.439314</v>
      </c>
      <c r="M11" s="21">
        <v>5.802638</v>
      </c>
      <c r="N11" s="21">
        <v>7.0960010000000002</v>
      </c>
      <c r="O11" s="21">
        <v>9.5263659999999994</v>
      </c>
      <c r="P11" s="21">
        <v>10.623723999999999</v>
      </c>
      <c r="Q11" s="21">
        <v>9.5587429999999998</v>
      </c>
      <c r="R11" s="21">
        <v>14.089810999999999</v>
      </c>
      <c r="S11" s="21">
        <v>19.784108</v>
      </c>
      <c r="T11" s="21">
        <v>22.244062</v>
      </c>
      <c r="U11" s="22">
        <v>24.083006999999998</v>
      </c>
      <c r="V11" s="22">
        <v>24.268514</v>
      </c>
      <c r="W11" s="22">
        <v>29.535599000000001</v>
      </c>
      <c r="X11" s="22">
        <v>38.409737999999997</v>
      </c>
      <c r="Y11" s="22">
        <v>44.854794999999996</v>
      </c>
      <c r="Z11" s="22">
        <v>42.632586000000011</v>
      </c>
      <c r="AA11" s="22">
        <v>49.266571000000006</v>
      </c>
      <c r="AB11" s="22">
        <v>68.359870000000001</v>
      </c>
      <c r="AC11" s="22">
        <f t="shared" si="0"/>
        <v>487.02254299999998</v>
      </c>
      <c r="AD11" s="88"/>
      <c r="AE11" s="88"/>
      <c r="AF11" s="88"/>
      <c r="AG11" s="88"/>
      <c r="AH11" s="88"/>
      <c r="AI11" s="88"/>
    </row>
    <row r="12" spans="1:35" ht="12.75" customHeight="1" x14ac:dyDescent="0.2">
      <c r="B12" s="42" t="s">
        <v>992</v>
      </c>
      <c r="C12" s="21">
        <v>0.21684100000000001</v>
      </c>
      <c r="D12" s="21">
        <v>5.8844E-2</v>
      </c>
      <c r="E12" s="21">
        <v>0.45881300000000003</v>
      </c>
      <c r="F12" s="21">
        <v>0.49527500000000002</v>
      </c>
      <c r="G12" s="21">
        <v>1.1536460000000002</v>
      </c>
      <c r="H12" s="21">
        <v>1.8730290000000001</v>
      </c>
      <c r="I12" s="21">
        <v>4.9986969999999999</v>
      </c>
      <c r="J12" s="21">
        <v>10.774793000000001</v>
      </c>
      <c r="K12" s="21">
        <v>12.62764</v>
      </c>
      <c r="L12" s="21">
        <v>19.441441999999999</v>
      </c>
      <c r="M12" s="21">
        <v>15.207058999999999</v>
      </c>
      <c r="N12" s="21">
        <v>6.6895699999999998</v>
      </c>
      <c r="O12" s="21">
        <v>4.9425790000000003</v>
      </c>
      <c r="P12" s="21">
        <v>5.3568150000000001</v>
      </c>
      <c r="Q12" s="21">
        <v>5.1012899999999997</v>
      </c>
      <c r="R12" s="21">
        <v>8.264424</v>
      </c>
      <c r="S12" s="21">
        <v>10.657232</v>
      </c>
      <c r="T12" s="21">
        <v>12.123075999999999</v>
      </c>
      <c r="U12" s="22">
        <v>14.479915999999999</v>
      </c>
      <c r="V12" s="22">
        <v>17.943259000000001</v>
      </c>
      <c r="W12" s="22">
        <v>27.956189999999999</v>
      </c>
      <c r="X12" s="22">
        <v>15.937023999999999</v>
      </c>
      <c r="Y12" s="22">
        <v>21.295211999999996</v>
      </c>
      <c r="Z12" s="22">
        <v>23.309482999999993</v>
      </c>
      <c r="AA12" s="22">
        <v>27.903533000000007</v>
      </c>
      <c r="AB12" s="22">
        <v>59.457567999999995</v>
      </c>
      <c r="AC12" s="22">
        <f t="shared" si="0"/>
        <v>328.72325000000001</v>
      </c>
      <c r="AD12" s="88"/>
      <c r="AE12" s="88"/>
      <c r="AF12" s="88"/>
      <c r="AG12" s="88"/>
      <c r="AH12" s="88"/>
      <c r="AI12" s="88"/>
    </row>
    <row r="13" spans="1:35" ht="12.75" customHeight="1" x14ac:dyDescent="0.2">
      <c r="B13" s="42" t="s">
        <v>993</v>
      </c>
      <c r="C13" s="21">
        <v>0.86738099999999996</v>
      </c>
      <c r="D13" s="21">
        <v>1.2719240000000001</v>
      </c>
      <c r="E13" s="21">
        <v>4.2423729999999997</v>
      </c>
      <c r="F13" s="21">
        <v>3.2938639999999997</v>
      </c>
      <c r="G13" s="21">
        <v>3.5329499999999996</v>
      </c>
      <c r="H13" s="21">
        <v>1.0544830000000001</v>
      </c>
      <c r="I13" s="21">
        <v>2.1055299999999999</v>
      </c>
      <c r="J13" s="21">
        <v>2.8458619999999999</v>
      </c>
      <c r="K13" s="21">
        <v>2.5614270000000001</v>
      </c>
      <c r="L13" s="21">
        <v>5.079942</v>
      </c>
      <c r="M13" s="21">
        <v>7.566986</v>
      </c>
      <c r="N13" s="21">
        <v>11.193593</v>
      </c>
      <c r="O13" s="21">
        <v>17.972581000000002</v>
      </c>
      <c r="P13" s="21">
        <v>21.731511000000001</v>
      </c>
      <c r="Q13" s="21">
        <v>19.397252999999999</v>
      </c>
      <c r="R13" s="21">
        <v>31.859476000000001</v>
      </c>
      <c r="S13" s="21">
        <v>35.561630000000001</v>
      </c>
      <c r="T13" s="21">
        <v>27.68966</v>
      </c>
      <c r="U13" s="22">
        <v>31.902512999999999</v>
      </c>
      <c r="V13" s="22">
        <v>36.234006999999998</v>
      </c>
      <c r="W13" s="22">
        <v>47.112980999999998</v>
      </c>
      <c r="X13" s="22">
        <v>48.665861999999997</v>
      </c>
      <c r="Y13" s="22">
        <v>62.356735999999998</v>
      </c>
      <c r="Z13" s="22">
        <v>58.236187000000001</v>
      </c>
      <c r="AA13" s="22">
        <v>63.853382999999994</v>
      </c>
      <c r="AB13" s="22">
        <v>123.66714200000001</v>
      </c>
      <c r="AC13" s="22">
        <f t="shared" si="0"/>
        <v>671.85723700000005</v>
      </c>
      <c r="AD13" s="88"/>
      <c r="AE13" s="88"/>
      <c r="AF13" s="88"/>
      <c r="AG13" s="88"/>
      <c r="AH13" s="88"/>
      <c r="AI13" s="88"/>
    </row>
    <row r="14" spans="1:35" ht="12.75" customHeight="1" x14ac:dyDescent="0.2">
      <c r="B14" s="42" t="s">
        <v>994</v>
      </c>
      <c r="C14" s="21">
        <v>0.34165099999999998</v>
      </c>
      <c r="D14" s="21">
        <v>0.16961700000000002</v>
      </c>
      <c r="E14" s="21">
        <v>0.82211400000000001</v>
      </c>
      <c r="F14" s="21">
        <v>2.8057070000000004</v>
      </c>
      <c r="G14" s="21">
        <v>0.63061400000000001</v>
      </c>
      <c r="H14" s="21">
        <v>1.7551270000000001</v>
      </c>
      <c r="I14" s="21">
        <v>1.4964729999999999</v>
      </c>
      <c r="J14" s="21">
        <v>2.0108299999999999</v>
      </c>
      <c r="K14" s="21">
        <v>1.187324</v>
      </c>
      <c r="L14" s="21">
        <v>1.6959880000000001</v>
      </c>
      <c r="M14" s="21">
        <v>1.73959</v>
      </c>
      <c r="N14" s="21">
        <v>3.0987520000000002</v>
      </c>
      <c r="O14" s="21">
        <v>4.3145579999999999</v>
      </c>
      <c r="P14" s="21">
        <v>5.4877609999999999</v>
      </c>
      <c r="Q14" s="21">
        <v>4.158239</v>
      </c>
      <c r="R14" s="21">
        <v>6.0658979999999998</v>
      </c>
      <c r="S14" s="21">
        <v>9.3706200000000006</v>
      </c>
      <c r="T14" s="21">
        <v>40.751989000000002</v>
      </c>
      <c r="U14" s="22">
        <v>24.857047999999999</v>
      </c>
      <c r="V14" s="22">
        <v>9.750966</v>
      </c>
      <c r="W14" s="22">
        <v>13.314622</v>
      </c>
      <c r="X14" s="22">
        <v>13.380591000000001</v>
      </c>
      <c r="Y14" s="22">
        <v>17.072489999999998</v>
      </c>
      <c r="Z14" s="22">
        <v>16.163360999999995</v>
      </c>
      <c r="AA14" s="22">
        <v>20.706098999999995</v>
      </c>
      <c r="AB14" s="22">
        <v>61.765466999999987</v>
      </c>
      <c r="AC14" s="22">
        <f t="shared" si="0"/>
        <v>264.91349600000001</v>
      </c>
      <c r="AD14" s="88"/>
      <c r="AE14" s="88"/>
      <c r="AF14" s="88"/>
      <c r="AG14" s="88"/>
      <c r="AH14" s="88"/>
      <c r="AI14" s="88"/>
    </row>
    <row r="15" spans="1:35" ht="12.75" customHeight="1" x14ac:dyDescent="0.2">
      <c r="B15" s="42" t="s">
        <v>995</v>
      </c>
      <c r="C15" s="21">
        <v>0</v>
      </c>
      <c r="D15" s="21">
        <v>0</v>
      </c>
      <c r="E15" s="21">
        <v>0.32865</v>
      </c>
      <c r="F15" s="21">
        <v>0.119086</v>
      </c>
      <c r="G15" s="21">
        <v>0.63100699999999998</v>
      </c>
      <c r="H15" s="21">
        <v>5.0964000000000002E-2</v>
      </c>
      <c r="I15" s="21">
        <v>0.31228</v>
      </c>
      <c r="J15" s="21">
        <v>0.65495499999999995</v>
      </c>
      <c r="K15" s="21">
        <v>1.2269650000000001</v>
      </c>
      <c r="L15" s="21">
        <v>1.3095140000000001</v>
      </c>
      <c r="M15" s="21">
        <v>1.2275799999999999</v>
      </c>
      <c r="N15" s="21">
        <v>2.9603709999999999</v>
      </c>
      <c r="O15" s="21">
        <v>2.569734</v>
      </c>
      <c r="P15" s="21">
        <v>4.1014530000000002</v>
      </c>
      <c r="Q15" s="21">
        <v>2.5256850000000002</v>
      </c>
      <c r="R15" s="21">
        <v>3.1414909999999998</v>
      </c>
      <c r="S15" s="21">
        <v>4.2880469999999997</v>
      </c>
      <c r="T15" s="21">
        <v>4.4200689999999998</v>
      </c>
      <c r="U15" s="22">
        <v>4.6759870000000001</v>
      </c>
      <c r="V15" s="22">
        <v>5.2676829999999999</v>
      </c>
      <c r="W15" s="22">
        <v>7.0185510000000004</v>
      </c>
      <c r="X15" s="22">
        <v>12.207805</v>
      </c>
      <c r="Y15" s="22">
        <v>13.902462999999997</v>
      </c>
      <c r="Z15" s="22">
        <v>10.949144999999996</v>
      </c>
      <c r="AA15" s="22">
        <v>11.479752999999995</v>
      </c>
      <c r="AB15" s="22">
        <v>15.876188000000003</v>
      </c>
      <c r="AC15" s="22">
        <f t="shared" si="0"/>
        <v>111.24542599999999</v>
      </c>
      <c r="AD15" s="88"/>
      <c r="AE15" s="88"/>
      <c r="AF15" s="88"/>
      <c r="AG15" s="88"/>
      <c r="AH15" s="88"/>
      <c r="AI15" s="88"/>
    </row>
    <row r="16" spans="1:35" ht="12.75" customHeight="1" x14ac:dyDescent="0.2">
      <c r="B16" s="42" t="s">
        <v>1002</v>
      </c>
      <c r="C16" s="21">
        <v>69.978102000000007</v>
      </c>
      <c r="D16" s="21">
        <v>70.813548999999981</v>
      </c>
      <c r="E16" s="21">
        <v>116.30475</v>
      </c>
      <c r="F16" s="21">
        <v>91.622242999999997</v>
      </c>
      <c r="G16" s="21">
        <v>100.18603</v>
      </c>
      <c r="H16" s="21">
        <v>121.018697</v>
      </c>
      <c r="I16" s="21">
        <v>162.23466999999999</v>
      </c>
      <c r="J16" s="21">
        <v>125.847656</v>
      </c>
      <c r="K16" s="21">
        <v>108.39901</v>
      </c>
      <c r="L16" s="21">
        <v>190.226662</v>
      </c>
      <c r="M16" s="21">
        <v>214.757598</v>
      </c>
      <c r="N16" s="21">
        <v>257.80768999999998</v>
      </c>
      <c r="O16" s="21">
        <v>286.50346999999999</v>
      </c>
      <c r="P16" s="21">
        <v>367.04976799999997</v>
      </c>
      <c r="Q16" s="21">
        <v>216.28092699999999</v>
      </c>
      <c r="R16" s="21">
        <v>368.89246000000003</v>
      </c>
      <c r="S16" s="21">
        <v>533.41293900000005</v>
      </c>
      <c r="T16" s="21">
        <v>475.015647</v>
      </c>
      <c r="U16" s="22">
        <v>341.079657</v>
      </c>
      <c r="V16" s="22">
        <v>280.895286</v>
      </c>
      <c r="W16" s="22">
        <v>265.56331399999999</v>
      </c>
      <c r="X16" s="22">
        <v>182.94797700000001</v>
      </c>
      <c r="Y16" s="22">
        <v>258.73503600000004</v>
      </c>
      <c r="Z16" s="22">
        <v>223.09967499999999</v>
      </c>
      <c r="AA16" s="22">
        <v>231.087647</v>
      </c>
      <c r="AB16" s="22">
        <v>277.58200499999992</v>
      </c>
      <c r="AC16" s="22">
        <f t="shared" si="0"/>
        <v>5937.3424650000006</v>
      </c>
      <c r="AD16" s="88"/>
      <c r="AE16" s="88"/>
      <c r="AF16" s="88"/>
      <c r="AG16" s="88"/>
      <c r="AH16" s="88"/>
      <c r="AI16" s="88"/>
    </row>
    <row r="17" spans="1:35" ht="12.75" customHeight="1" x14ac:dyDescent="0.2">
      <c r="B17" s="42" t="s">
        <v>1000</v>
      </c>
      <c r="C17" s="21">
        <f>SUM(C11:C16)</f>
        <v>72.018035000000012</v>
      </c>
      <c r="D17" s="21">
        <f t="shared" ref="D17:H17" si="1">SUM(D11:D16)</f>
        <v>77.98157999999998</v>
      </c>
      <c r="E17" s="21">
        <f t="shared" si="1"/>
        <v>131.260302</v>
      </c>
      <c r="F17" s="21">
        <f t="shared" si="1"/>
        <v>114.408929</v>
      </c>
      <c r="G17" s="21">
        <f t="shared" si="1"/>
        <v>130.901128</v>
      </c>
      <c r="H17" s="21">
        <f t="shared" si="1"/>
        <v>126.92860400000001</v>
      </c>
      <c r="I17" s="21">
        <f t="shared" ref="I17:AA17" si="2">SUM(I11:I16)</f>
        <v>172.626407</v>
      </c>
      <c r="J17" s="21">
        <f t="shared" si="2"/>
        <v>144.37528499999999</v>
      </c>
      <c r="K17" s="21">
        <f t="shared" si="2"/>
        <v>128.32826900000001</v>
      </c>
      <c r="L17" s="21">
        <f t="shared" si="2"/>
        <v>221.19286199999999</v>
      </c>
      <c r="M17" s="21">
        <f t="shared" si="2"/>
        <v>246.30145099999999</v>
      </c>
      <c r="N17" s="21">
        <f t="shared" si="2"/>
        <v>288.845977</v>
      </c>
      <c r="O17" s="21">
        <f t="shared" si="2"/>
        <v>325.82928800000002</v>
      </c>
      <c r="P17" s="21">
        <f t="shared" si="2"/>
        <v>414.35103199999998</v>
      </c>
      <c r="Q17" s="21">
        <f t="shared" si="2"/>
        <v>257.02213699999999</v>
      </c>
      <c r="R17" s="21">
        <f t="shared" si="2"/>
        <v>432.31356000000005</v>
      </c>
      <c r="S17" s="21">
        <f t="shared" si="2"/>
        <v>613.07457600000009</v>
      </c>
      <c r="T17" s="21">
        <f t="shared" si="2"/>
        <v>582.24450300000001</v>
      </c>
      <c r="U17" s="21">
        <f t="shared" si="2"/>
        <v>441.07812799999999</v>
      </c>
      <c r="V17" s="21">
        <f t="shared" si="2"/>
        <v>374.35971499999999</v>
      </c>
      <c r="W17" s="21">
        <f t="shared" si="2"/>
        <v>390.50125700000001</v>
      </c>
      <c r="X17" s="21">
        <f t="shared" si="2"/>
        <v>311.54899699999999</v>
      </c>
      <c r="Y17" s="21">
        <f t="shared" si="2"/>
        <v>418.21673199999998</v>
      </c>
      <c r="Z17" s="21">
        <f t="shared" si="2"/>
        <v>374.39043699999996</v>
      </c>
      <c r="AA17" s="21">
        <f t="shared" si="2"/>
        <v>404.29698599999995</v>
      </c>
      <c r="AB17" s="21">
        <f>SUM(AB11:AB16)</f>
        <v>606.70823999999993</v>
      </c>
      <c r="AC17" s="22">
        <f t="shared" si="0"/>
        <v>7801.1044169999996</v>
      </c>
      <c r="AD17" s="88"/>
      <c r="AE17" s="88"/>
      <c r="AF17" s="88"/>
      <c r="AG17" s="88"/>
      <c r="AH17" s="88"/>
      <c r="AI17" s="88"/>
    </row>
    <row r="18" spans="1:35" ht="12.75" customHeight="1" x14ac:dyDescent="0.2">
      <c r="B18" s="42" t="s">
        <v>1001</v>
      </c>
      <c r="C18" s="21">
        <v>149.38808499999999</v>
      </c>
      <c r="D18" s="21">
        <v>157.59869799999998</v>
      </c>
      <c r="E18" s="21">
        <v>256.25958400000007</v>
      </c>
      <c r="F18" s="21">
        <v>246.95647699999984</v>
      </c>
      <c r="G18" s="21">
        <v>249.18269799999999</v>
      </c>
      <c r="H18" s="21">
        <v>319.80759</v>
      </c>
      <c r="I18" s="21">
        <v>392.387856</v>
      </c>
      <c r="J18" s="21">
        <v>361.03280899999999</v>
      </c>
      <c r="K18" s="21">
        <v>356.90657099999999</v>
      </c>
      <c r="L18" s="21">
        <v>567.59894399999996</v>
      </c>
      <c r="M18" s="21">
        <v>708.57397300000002</v>
      </c>
      <c r="N18" s="21">
        <v>986.69229499999994</v>
      </c>
      <c r="O18" s="21">
        <v>1237.8093699999999</v>
      </c>
      <c r="P18" s="21">
        <v>1751.9883910000001</v>
      </c>
      <c r="Q18" s="21">
        <v>1531.259384</v>
      </c>
      <c r="R18" s="21">
        <v>2580.0513089999999</v>
      </c>
      <c r="S18" s="21">
        <v>3671.911458</v>
      </c>
      <c r="T18" s="21">
        <v>3772.524864</v>
      </c>
      <c r="U18" s="21">
        <v>3735.9160969999998</v>
      </c>
      <c r="V18" s="21">
        <v>3647.7902800000002</v>
      </c>
      <c r="W18" s="21">
        <v>3573.98594</v>
      </c>
      <c r="X18" s="21">
        <v>3100.256656</v>
      </c>
      <c r="Y18" s="21">
        <v>3791.0054140000007</v>
      </c>
      <c r="Z18" s="21">
        <v>4080.5197389999985</v>
      </c>
      <c r="AA18" s="21">
        <v>4094.439806000003</v>
      </c>
      <c r="AB18" s="21">
        <v>5529.8220930000007</v>
      </c>
      <c r="AC18" s="22">
        <f t="shared" si="0"/>
        <v>50851.666381000003</v>
      </c>
      <c r="AD18" s="88"/>
      <c r="AE18" s="88"/>
      <c r="AF18" s="88"/>
      <c r="AG18" s="88"/>
      <c r="AH18" s="88"/>
      <c r="AI18" s="88"/>
    </row>
    <row r="19" spans="1:35" ht="12.75" customHeight="1" x14ac:dyDescent="0.2">
      <c r="A19" s="88">
        <v>2</v>
      </c>
      <c r="B19" s="42" t="s">
        <v>998</v>
      </c>
      <c r="C19" s="21">
        <v>1035.578432</v>
      </c>
      <c r="D19" s="21">
        <v>1453.3675049999997</v>
      </c>
      <c r="E19" s="21">
        <v>1487.0107889999999</v>
      </c>
      <c r="F19" s="21">
        <v>1368.8854970000002</v>
      </c>
      <c r="G19" s="21">
        <v>1594.2350369999997</v>
      </c>
      <c r="H19" s="21">
        <v>1570.44317</v>
      </c>
      <c r="I19" s="21">
        <v>1720.94443</v>
      </c>
      <c r="J19" s="21">
        <v>2679.1400779999999</v>
      </c>
      <c r="K19" s="21">
        <v>2371.4987730000003</v>
      </c>
      <c r="L19" s="21">
        <v>2039.1333360000001</v>
      </c>
      <c r="M19" s="21">
        <v>2274.2566670000001</v>
      </c>
      <c r="N19" s="21">
        <v>2537.238339</v>
      </c>
      <c r="O19" s="21">
        <v>2734.4769660000002</v>
      </c>
      <c r="P19" s="21">
        <v>4361.0590469999997</v>
      </c>
      <c r="Q19" s="21">
        <v>4813.4313389999998</v>
      </c>
      <c r="R19" s="21">
        <v>4819.2843999999996</v>
      </c>
      <c r="S19" s="21">
        <v>5866.2324660000004</v>
      </c>
      <c r="T19" s="21">
        <v>6131.4437699999999</v>
      </c>
      <c r="U19" s="22">
        <v>6012.4926390000001</v>
      </c>
      <c r="V19" s="22">
        <v>5810.6309440000005</v>
      </c>
      <c r="W19" s="22">
        <v>5368.3952319999971</v>
      </c>
      <c r="X19" s="22">
        <v>5279.957097999998</v>
      </c>
      <c r="Y19" s="22">
        <v>5876.6290019999988</v>
      </c>
      <c r="Z19" s="22">
        <v>5707.3573710000019</v>
      </c>
      <c r="AA19" s="22">
        <v>5803.4003570000023</v>
      </c>
      <c r="AB19" s="22">
        <v>9175.9115369999981</v>
      </c>
      <c r="AC19" s="22">
        <f t="shared" si="0"/>
        <v>99892.434221000003</v>
      </c>
      <c r="AD19" s="88"/>
      <c r="AE19" s="88"/>
      <c r="AF19" s="88"/>
      <c r="AG19" s="88"/>
      <c r="AH19" s="88"/>
      <c r="AI19" s="88"/>
    </row>
    <row r="20" spans="1:35" ht="12.75" customHeight="1" x14ac:dyDescent="0.2">
      <c r="A20" s="88">
        <v>3</v>
      </c>
      <c r="B20" s="42" t="s">
        <v>29</v>
      </c>
      <c r="C20" s="21">
        <v>807.60907099999997</v>
      </c>
      <c r="D20" s="21">
        <v>767.79179100000033</v>
      </c>
      <c r="E20" s="21">
        <v>926.79978599999959</v>
      </c>
      <c r="F20" s="21">
        <v>940.80568699999992</v>
      </c>
      <c r="G20" s="21">
        <v>900.20309400000042</v>
      </c>
      <c r="H20" s="21">
        <v>815.87148100000002</v>
      </c>
      <c r="I20" s="21">
        <v>808.84098200000005</v>
      </c>
      <c r="J20" s="21">
        <v>1007.724163</v>
      </c>
      <c r="K20" s="21">
        <v>881.93230799999958</v>
      </c>
      <c r="L20" s="21">
        <v>986.910347</v>
      </c>
      <c r="M20" s="21">
        <v>986.38548500000002</v>
      </c>
      <c r="N20" s="21">
        <v>1080.0212819999999</v>
      </c>
      <c r="O20" s="21">
        <v>1064.326814</v>
      </c>
      <c r="P20" s="21">
        <v>1199.1887059999999</v>
      </c>
      <c r="Q20" s="21">
        <v>1024.4032239999999</v>
      </c>
      <c r="R20" s="21">
        <v>1112.8394000000001</v>
      </c>
      <c r="S20" s="21">
        <v>1441.964248</v>
      </c>
      <c r="T20" s="21">
        <v>1763.479143</v>
      </c>
      <c r="U20" s="22">
        <v>2613.1582749999998</v>
      </c>
      <c r="V20" s="22">
        <v>2119.6931100000002</v>
      </c>
      <c r="W20" s="22">
        <v>2031.3013319999993</v>
      </c>
      <c r="X20" s="22">
        <v>2344.7559010000014</v>
      </c>
      <c r="Y20" s="22">
        <v>2484.7588960000003</v>
      </c>
      <c r="Z20" s="22">
        <v>1864.3335129999996</v>
      </c>
      <c r="AA20" s="22">
        <v>1632.2317</v>
      </c>
      <c r="AB20" s="22">
        <v>1249.3418960000006</v>
      </c>
      <c r="AC20" s="22">
        <f t="shared" si="0"/>
        <v>34856.671634999992</v>
      </c>
      <c r="AD20" s="88"/>
      <c r="AE20" s="88"/>
      <c r="AF20" s="88"/>
      <c r="AG20" s="88"/>
      <c r="AH20" s="88"/>
      <c r="AI20" s="88"/>
    </row>
    <row r="21" spans="1:35" ht="12.75" customHeight="1" x14ac:dyDescent="0.2">
      <c r="A21" s="88">
        <v>4</v>
      </c>
      <c r="B21" s="42" t="s">
        <v>52</v>
      </c>
      <c r="C21" s="21">
        <v>151.20961500000001</v>
      </c>
      <c r="D21" s="21">
        <v>202.20399800000013</v>
      </c>
      <c r="E21" s="21">
        <v>239.09172399999997</v>
      </c>
      <c r="F21" s="21">
        <v>261.64297999999991</v>
      </c>
      <c r="G21" s="21">
        <v>268.97136299999994</v>
      </c>
      <c r="H21" s="21">
        <v>250.08223899999999</v>
      </c>
      <c r="I21" s="21">
        <v>275.71062799999999</v>
      </c>
      <c r="J21" s="21">
        <v>424.58130699999998</v>
      </c>
      <c r="K21" s="21">
        <v>474.06009900000004</v>
      </c>
      <c r="L21" s="21">
        <v>509.62367499999999</v>
      </c>
      <c r="M21" s="21">
        <v>597.16949999999997</v>
      </c>
      <c r="N21" s="21">
        <v>698.39927699999998</v>
      </c>
      <c r="O21" s="21">
        <v>865.125179</v>
      </c>
      <c r="P21" s="21">
        <v>1413.9986670000001</v>
      </c>
      <c r="Q21" s="21">
        <v>1364.37419</v>
      </c>
      <c r="R21" s="21">
        <v>1265.2829999999999</v>
      </c>
      <c r="S21" s="21">
        <v>2105.1669059999999</v>
      </c>
      <c r="T21" s="21">
        <v>2190.0843289999998</v>
      </c>
      <c r="U21" s="22">
        <v>2201.513739</v>
      </c>
      <c r="V21" s="22">
        <v>2305.1942170000002</v>
      </c>
      <c r="W21" s="22">
        <v>2515.2245180000004</v>
      </c>
      <c r="X21" s="22">
        <v>2484.9721410000002</v>
      </c>
      <c r="Y21" s="22">
        <v>2844.4432620000002</v>
      </c>
      <c r="Z21" s="22">
        <v>2345.6998790000007</v>
      </c>
      <c r="AA21" s="22">
        <v>2582.8506990000001</v>
      </c>
      <c r="AB21" s="22">
        <v>6124.3577599999999</v>
      </c>
      <c r="AC21" s="22">
        <f t="shared" si="0"/>
        <v>36961.034891000003</v>
      </c>
      <c r="AD21" s="88"/>
      <c r="AE21" s="88"/>
      <c r="AF21" s="88"/>
      <c r="AG21" s="88"/>
      <c r="AH21" s="88"/>
      <c r="AI21" s="88"/>
    </row>
    <row r="22" spans="1:35" ht="12.75" customHeight="1" x14ac:dyDescent="0.2">
      <c r="A22" s="88">
        <v>5</v>
      </c>
      <c r="B22" s="42" t="s">
        <v>47</v>
      </c>
      <c r="C22" s="21">
        <v>273.04208599999998</v>
      </c>
      <c r="D22" s="21">
        <v>285.54719800000004</v>
      </c>
      <c r="E22" s="21">
        <v>318.84518199999991</v>
      </c>
      <c r="F22" s="21">
        <v>327.099985</v>
      </c>
      <c r="G22" s="21">
        <v>332.80725000000012</v>
      </c>
      <c r="H22" s="21">
        <v>297.95925799999998</v>
      </c>
      <c r="I22" s="21">
        <v>276.51537200000001</v>
      </c>
      <c r="J22" s="21">
        <v>351.59337599999998</v>
      </c>
      <c r="K22" s="21">
        <v>450.53576699999991</v>
      </c>
      <c r="L22" s="21">
        <v>469.088978</v>
      </c>
      <c r="M22" s="21">
        <v>595.21853499999997</v>
      </c>
      <c r="N22" s="21">
        <v>688.85976500000004</v>
      </c>
      <c r="O22" s="21">
        <v>854.50379699999996</v>
      </c>
      <c r="P22" s="21">
        <v>1501.935639</v>
      </c>
      <c r="Q22" s="21">
        <v>1464.062248</v>
      </c>
      <c r="R22" s="21">
        <v>1600.0024000000001</v>
      </c>
      <c r="S22" s="21">
        <v>2578.4671969999999</v>
      </c>
      <c r="T22" s="21">
        <v>2201.6295409999998</v>
      </c>
      <c r="U22" s="22">
        <v>2253.3057920000001</v>
      </c>
      <c r="V22" s="22">
        <v>2386.6753480000002</v>
      </c>
      <c r="W22" s="22">
        <v>2276.8672999999994</v>
      </c>
      <c r="X22" s="22">
        <v>2223.8920890000004</v>
      </c>
      <c r="Y22" s="22">
        <v>2549.1888529999997</v>
      </c>
      <c r="Z22" s="22">
        <v>2330.4082109999999</v>
      </c>
      <c r="AA22" s="22">
        <v>2423.8485800000008</v>
      </c>
      <c r="AB22" s="22">
        <v>6619.662311</v>
      </c>
      <c r="AC22" s="22">
        <f t="shared" si="0"/>
        <v>37931.562057999996</v>
      </c>
      <c r="AD22" s="88"/>
      <c r="AE22" s="88"/>
      <c r="AF22" s="88"/>
      <c r="AG22" s="88"/>
      <c r="AH22" s="88"/>
      <c r="AI22" s="88"/>
    </row>
    <row r="23" spans="1:35" ht="12.75" customHeight="1" x14ac:dyDescent="0.2">
      <c r="B23" s="42" t="s">
        <v>19</v>
      </c>
      <c r="C23" s="21">
        <f>SUM(C9,C18:C22)</f>
        <v>3326.675913</v>
      </c>
      <c r="D23" s="21">
        <f t="shared" ref="D23:H23" si="3">SUM(D9,D18:D22)</f>
        <v>3932.7084760000007</v>
      </c>
      <c r="E23" s="21">
        <f t="shared" si="3"/>
        <v>4330.8592509999989</v>
      </c>
      <c r="F23" s="21">
        <f t="shared" si="3"/>
        <v>4279.9369170000009</v>
      </c>
      <c r="G23" s="21">
        <f t="shared" si="3"/>
        <v>4606.4507979999998</v>
      </c>
      <c r="H23" s="21">
        <f t="shared" si="3"/>
        <v>4221.4517940000005</v>
      </c>
      <c r="I23" s="21">
        <f t="shared" ref="I23:AB23" si="4">SUM(I9,I18:I22)</f>
        <v>4437.4222310000005</v>
      </c>
      <c r="J23" s="21">
        <f t="shared" si="4"/>
        <v>7093.7184239999997</v>
      </c>
      <c r="K23" s="21">
        <f t="shared" ref="K23:L23" si="5">SUM(K9,K18:K22)</f>
        <v>7874.1540210000012</v>
      </c>
      <c r="L23" s="21">
        <f t="shared" si="5"/>
        <v>7739.8537699999997</v>
      </c>
      <c r="M23" s="21">
        <f t="shared" si="4"/>
        <v>9471.7558929999996</v>
      </c>
      <c r="N23" s="21">
        <f t="shared" si="4"/>
        <v>11085.375290999998</v>
      </c>
      <c r="O23" s="21">
        <f t="shared" si="4"/>
        <v>12556.529371000001</v>
      </c>
      <c r="P23" s="21">
        <f t="shared" si="4"/>
        <v>19415.419794000001</v>
      </c>
      <c r="Q23" s="21">
        <f t="shared" si="4"/>
        <v>18792.448853999998</v>
      </c>
      <c r="R23" s="21">
        <f t="shared" si="4"/>
        <v>20406.753909000003</v>
      </c>
      <c r="S23" s="21">
        <f t="shared" si="4"/>
        <v>29277.508438999997</v>
      </c>
      <c r="T23" s="21">
        <f t="shared" si="4"/>
        <v>30075.349655000002</v>
      </c>
      <c r="U23" s="21">
        <f t="shared" si="4"/>
        <v>31426.156212000002</v>
      </c>
      <c r="V23" s="21">
        <f t="shared" si="4"/>
        <v>30852.484707000003</v>
      </c>
      <c r="W23" s="21">
        <f t="shared" si="4"/>
        <v>32081.727569999995</v>
      </c>
      <c r="X23" s="21">
        <f t="shared" si="4"/>
        <v>30676.445922999999</v>
      </c>
      <c r="Y23" s="21">
        <f t="shared" si="4"/>
        <v>33690.855886999998</v>
      </c>
      <c r="Z23" s="21">
        <f t="shared" si="4"/>
        <v>34209.290994000003</v>
      </c>
      <c r="AA23" s="21">
        <f t="shared" si="4"/>
        <v>33019.193155000001</v>
      </c>
      <c r="AB23" s="21">
        <f t="shared" si="4"/>
        <v>57128.456448999998</v>
      </c>
      <c r="AC23" s="22">
        <f t="shared" si="0"/>
        <v>486008.98369799991</v>
      </c>
      <c r="AD23" s="88"/>
      <c r="AE23" s="88"/>
      <c r="AF23" s="88"/>
      <c r="AG23" s="88"/>
      <c r="AH23" s="88"/>
      <c r="AI23" s="88"/>
    </row>
    <row r="24" spans="1:35" ht="12.75" customHeight="1" x14ac:dyDescent="0.2">
      <c r="B24" s="42" t="s">
        <v>20</v>
      </c>
      <c r="C24" s="21">
        <f>C25-C23</f>
        <v>1261.2627999999995</v>
      </c>
      <c r="D24" s="21">
        <f t="shared" ref="D24:H24" si="6">D25-D23</f>
        <v>1647.9379559999952</v>
      </c>
      <c r="E24" s="21">
        <f t="shared" si="6"/>
        <v>1970.1132359999983</v>
      </c>
      <c r="F24" s="21">
        <f t="shared" si="6"/>
        <v>1977.8245050000023</v>
      </c>
      <c r="G24" s="21">
        <f t="shared" si="6"/>
        <v>2179.3500710000017</v>
      </c>
      <c r="H24" s="21">
        <f t="shared" si="6"/>
        <v>2075.5143779999999</v>
      </c>
      <c r="I24" s="21">
        <f t="shared" ref="I24:AB24" si="7">I25-I23</f>
        <v>2201.6693549999991</v>
      </c>
      <c r="J24" s="21">
        <f t="shared" si="7"/>
        <v>3843.5539269999999</v>
      </c>
      <c r="K24" s="21">
        <f t="shared" ref="K24:L24" si="8">K25-K23</f>
        <v>4088.0221420000025</v>
      </c>
      <c r="L24" s="21">
        <f t="shared" si="8"/>
        <v>4597.9219420000009</v>
      </c>
      <c r="M24" s="21">
        <f t="shared" si="7"/>
        <v>6355.5441979999996</v>
      </c>
      <c r="N24" s="21">
        <f t="shared" si="7"/>
        <v>7828.1495540000014</v>
      </c>
      <c r="O24" s="21">
        <f t="shared" si="7"/>
        <v>10043.64975</v>
      </c>
      <c r="P24" s="21">
        <f t="shared" si="7"/>
        <v>16723.783986999995</v>
      </c>
      <c r="Q24" s="21">
        <f t="shared" si="7"/>
        <v>16200.082151999977</v>
      </c>
      <c r="R24" s="21">
        <f t="shared" si="7"/>
        <v>15687.120038999998</v>
      </c>
      <c r="S24" s="21">
        <f t="shared" si="7"/>
        <v>25331.370089000004</v>
      </c>
      <c r="T24" s="21">
        <f t="shared" si="7"/>
        <v>27633.587662999995</v>
      </c>
      <c r="U24" s="21">
        <f t="shared" si="7"/>
        <v>30935.72767</v>
      </c>
      <c r="V24" s="21">
        <f t="shared" si="7"/>
        <v>32711.955307000011</v>
      </c>
      <c r="W24" s="21">
        <f t="shared" si="7"/>
        <v>32066.753374000007</v>
      </c>
      <c r="X24" s="21">
        <f t="shared" si="7"/>
        <v>30811.901720000009</v>
      </c>
      <c r="Y24" s="21">
        <f t="shared" si="7"/>
        <v>38262.866388000009</v>
      </c>
      <c r="Z24" s="21">
        <f t="shared" si="7"/>
        <v>32693.72391600001</v>
      </c>
      <c r="AA24" s="21">
        <f t="shared" si="7"/>
        <v>34524.209898000001</v>
      </c>
      <c r="AB24" s="21">
        <f t="shared" si="7"/>
        <v>51356.955693999924</v>
      </c>
      <c r="AC24" s="22">
        <f t="shared" si="0"/>
        <v>435010.55171099998</v>
      </c>
      <c r="AD24" s="88"/>
      <c r="AE24" s="88"/>
      <c r="AF24" s="88"/>
      <c r="AG24" s="88"/>
      <c r="AH24" s="88"/>
      <c r="AI24" s="88"/>
    </row>
    <row r="25" spans="1:35" ht="12.75" customHeight="1" x14ac:dyDescent="0.2">
      <c r="B25" s="42" t="s">
        <v>11</v>
      </c>
      <c r="C25" s="21">
        <v>4587.9387129999996</v>
      </c>
      <c r="D25" s="21">
        <v>5580.6464319999959</v>
      </c>
      <c r="E25" s="21">
        <v>6300.9724869999973</v>
      </c>
      <c r="F25" s="21">
        <v>6257.7614220000032</v>
      </c>
      <c r="G25" s="21">
        <v>6785.8008690000015</v>
      </c>
      <c r="H25" s="21">
        <v>6296.9661720000004</v>
      </c>
      <c r="I25" s="21">
        <v>6639.0915859999996</v>
      </c>
      <c r="J25" s="21">
        <v>10937.272351</v>
      </c>
      <c r="K25" s="21">
        <v>11962.176163000004</v>
      </c>
      <c r="L25" s="21">
        <v>12337.775712000001</v>
      </c>
      <c r="M25" s="21">
        <v>15827.300090999999</v>
      </c>
      <c r="N25" s="21">
        <v>18913.524845</v>
      </c>
      <c r="O25" s="21">
        <v>22600.179121000001</v>
      </c>
      <c r="P25" s="22">
        <v>36139.203780999997</v>
      </c>
      <c r="Q25" s="22">
        <v>34992.531005999976</v>
      </c>
      <c r="R25" s="22">
        <v>36093.873948</v>
      </c>
      <c r="S25" s="22">
        <v>54608.878528000001</v>
      </c>
      <c r="T25" s="22">
        <v>57708.937317999997</v>
      </c>
      <c r="U25" s="22">
        <v>62361.883882000002</v>
      </c>
      <c r="V25" s="22">
        <v>63564.440014000014</v>
      </c>
      <c r="W25" s="22">
        <v>64148.480944000003</v>
      </c>
      <c r="X25" s="22">
        <v>61488.347643000008</v>
      </c>
      <c r="Y25" s="22">
        <v>71953.722275000007</v>
      </c>
      <c r="Z25" s="22">
        <v>66903.014910000013</v>
      </c>
      <c r="AA25" s="22">
        <v>67543.403053000002</v>
      </c>
      <c r="AB25" s="22">
        <v>108485.41214299992</v>
      </c>
      <c r="AC25" s="22">
        <f>SUM(C25:AB25)</f>
        <v>921019.53540899977</v>
      </c>
      <c r="AD25" s="88"/>
      <c r="AE25" s="88"/>
      <c r="AF25" s="88"/>
      <c r="AG25" s="88"/>
      <c r="AH25" s="88"/>
      <c r="AI25" s="88"/>
    </row>
    <row r="26" spans="1:35" ht="12.75" customHeight="1" x14ac:dyDescent="0.2">
      <c r="B26" s="42"/>
      <c r="C26" s="272"/>
      <c r="D26" s="272"/>
      <c r="E26" s="272"/>
      <c r="F26" s="272"/>
      <c r="G26" s="272"/>
      <c r="H26" s="272"/>
      <c r="I26" s="272"/>
      <c r="J26" s="272"/>
      <c r="K26" s="272"/>
      <c r="L26" s="272"/>
      <c r="M26" s="272"/>
      <c r="N26" s="272"/>
      <c r="O26" s="272"/>
      <c r="P26" s="272"/>
      <c r="Q26" s="272"/>
      <c r="R26" s="272"/>
      <c r="S26" s="272"/>
      <c r="T26" s="272"/>
      <c r="U26" s="272"/>
      <c r="V26" s="272"/>
      <c r="W26" s="272"/>
      <c r="X26" s="272"/>
      <c r="Y26" s="272"/>
      <c r="Z26" s="272"/>
      <c r="AA26" s="272"/>
      <c r="AB26" s="272"/>
      <c r="AC26" s="272"/>
      <c r="AD26" s="88"/>
      <c r="AE26" s="88"/>
      <c r="AF26" s="88"/>
      <c r="AG26" s="88"/>
      <c r="AH26" s="88"/>
      <c r="AI26" s="88"/>
    </row>
    <row r="27" spans="1:35" ht="12.75" customHeight="1" x14ac:dyDescent="0.2">
      <c r="B27" s="45"/>
      <c r="C27" s="269" t="s">
        <v>15</v>
      </c>
      <c r="D27" s="269"/>
      <c r="E27" s="269"/>
      <c r="F27" s="269"/>
      <c r="G27" s="269"/>
      <c r="H27" s="269"/>
      <c r="I27" s="269"/>
      <c r="J27" s="269"/>
      <c r="K27" s="269"/>
      <c r="L27" s="269"/>
      <c r="M27" s="269"/>
      <c r="N27" s="269"/>
      <c r="O27" s="269"/>
      <c r="P27" s="269"/>
      <c r="Q27" s="269"/>
      <c r="R27" s="269"/>
      <c r="S27" s="269"/>
      <c r="T27" s="269"/>
      <c r="U27" s="269"/>
      <c r="V27" s="269"/>
      <c r="W27" s="269"/>
      <c r="X27" s="269"/>
      <c r="Y27" s="269"/>
      <c r="Z27" s="269"/>
      <c r="AA27" s="269"/>
      <c r="AB27" s="269"/>
      <c r="AC27" s="269"/>
      <c r="AD27" s="88"/>
      <c r="AE27" s="88"/>
      <c r="AF27" s="88"/>
      <c r="AG27" s="88"/>
      <c r="AH27" s="88"/>
      <c r="AI27" s="88"/>
    </row>
    <row r="28" spans="1:35" ht="12.75" customHeight="1" x14ac:dyDescent="0.2">
      <c r="B28" s="42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88"/>
      <c r="AE28" s="88"/>
      <c r="AF28" s="88"/>
      <c r="AG28" s="88"/>
      <c r="AH28" s="88"/>
      <c r="AI28" s="88"/>
    </row>
    <row r="29" spans="1:35" ht="12.75" customHeight="1" x14ac:dyDescent="0.2">
      <c r="A29" s="88">
        <v>1</v>
      </c>
      <c r="B29" s="42" t="s">
        <v>39</v>
      </c>
      <c r="C29" s="53">
        <f>C9/C$25*100</f>
        <v>19.831315998662514</v>
      </c>
      <c r="D29" s="53">
        <f t="shared" ref="D29:I29" si="9">D9/D$25*100</f>
        <v>19.105300774589569</v>
      </c>
      <c r="E29" s="53">
        <f t="shared" si="9"/>
        <v>17.502888455319805</v>
      </c>
      <c r="F29" s="53">
        <f t="shared" si="9"/>
        <v>18.130226042356774</v>
      </c>
      <c r="G29" s="53">
        <f t="shared" si="9"/>
        <v>18.583677598924833</v>
      </c>
      <c r="H29" s="53">
        <f t="shared" si="9"/>
        <v>15.361175994578616</v>
      </c>
      <c r="I29" s="53">
        <f t="shared" si="9"/>
        <v>14.505342342779967</v>
      </c>
      <c r="J29" s="53">
        <f t="shared" ref="J29:AC42" si="10">J9/J$25*100</f>
        <v>20.751487374203357</v>
      </c>
      <c r="K29" s="53">
        <f t="shared" ref="K29:L29" si="11">K9/K$25*100</f>
        <v>27.914824673193532</v>
      </c>
      <c r="L29" s="53">
        <f t="shared" si="11"/>
        <v>25.673172895493789</v>
      </c>
      <c r="M29" s="53">
        <f t="shared" si="10"/>
        <v>27.232387761769395</v>
      </c>
      <c r="N29" s="53">
        <f t="shared" si="10"/>
        <v>26.93397647846006</v>
      </c>
      <c r="O29" s="53">
        <f t="shared" si="10"/>
        <v>25.664784398148399</v>
      </c>
      <c r="P29" s="53">
        <f t="shared" si="10"/>
        <v>25.421836628371292</v>
      </c>
      <c r="Q29" s="53">
        <f t="shared" si="10"/>
        <v>24.562151470341707</v>
      </c>
      <c r="R29" s="53">
        <f t="shared" si="10"/>
        <v>25.016138231679957</v>
      </c>
      <c r="S29" s="53">
        <f t="shared" si="10"/>
        <v>24.929583853328385</v>
      </c>
      <c r="T29" s="53">
        <f t="shared" si="10"/>
        <v>24.287725020415877</v>
      </c>
      <c r="U29" s="53">
        <f t="shared" si="10"/>
        <v>23.427402702657822</v>
      </c>
      <c r="V29" s="53">
        <f t="shared" si="10"/>
        <v>22.941287305902826</v>
      </c>
      <c r="W29" s="53">
        <f t="shared" si="10"/>
        <v>25.434668144742844</v>
      </c>
      <c r="X29" s="53">
        <f t="shared" si="10"/>
        <v>24.789431855444008</v>
      </c>
      <c r="Y29" s="53">
        <f t="shared" si="10"/>
        <v>22.437797447498351</v>
      </c>
      <c r="Z29" s="53">
        <f t="shared" si="10"/>
        <v>26.726706270343769</v>
      </c>
      <c r="AA29" s="53">
        <f t="shared" si="10"/>
        <v>24.402711838588527</v>
      </c>
      <c r="AB29" s="53">
        <f t="shared" si="10"/>
        <v>26.205699264455827</v>
      </c>
      <c r="AC29" s="53">
        <f t="shared" si="10"/>
        <v>24.485432267389925</v>
      </c>
      <c r="AD29" s="88"/>
      <c r="AE29" s="88"/>
      <c r="AF29" s="88"/>
      <c r="AG29" s="88"/>
      <c r="AH29" s="88"/>
      <c r="AI29" s="88"/>
    </row>
    <row r="30" spans="1:35" ht="12.75" customHeight="1" x14ac:dyDescent="0.2">
      <c r="B30" s="42" t="s">
        <v>999</v>
      </c>
      <c r="C30" s="53">
        <f t="shared" ref="C30:I30" si="12">C10/C$25*100</f>
        <v>7.5100872429635715E-2</v>
      </c>
      <c r="D30" s="53">
        <f t="shared" si="12"/>
        <v>0.10155895144155951</v>
      </c>
      <c r="E30" s="53">
        <f t="shared" si="12"/>
        <v>0.14447931678454903</v>
      </c>
      <c r="F30" s="53">
        <f t="shared" si="12"/>
        <v>0.25684510667814958</v>
      </c>
      <c r="G30" s="53">
        <f t="shared" si="12"/>
        <v>0.36498095771044636</v>
      </c>
      <c r="H30" s="53">
        <f t="shared" si="12"/>
        <v>0.6247432164226655</v>
      </c>
      <c r="I30" s="53">
        <f t="shared" si="12"/>
        <v>0.88755731468229748</v>
      </c>
      <c r="J30" s="53">
        <f t="shared" ref="J30:W45" si="13">J10/J$25*100</f>
        <v>0.67017736824756136</v>
      </c>
      <c r="K30" s="53">
        <f t="shared" si="13"/>
        <v>0.5949061109810041</v>
      </c>
      <c r="L30" s="53">
        <f t="shared" si="13"/>
        <v>0.75677475567323715</v>
      </c>
      <c r="M30" s="53">
        <f t="shared" si="13"/>
        <v>0.55398849769619884</v>
      </c>
      <c r="N30" s="53">
        <f t="shared" si="13"/>
        <v>0.75256999510394518</v>
      </c>
      <c r="O30" s="53">
        <f t="shared" si="13"/>
        <v>0.76340424594106493</v>
      </c>
      <c r="P30" s="53">
        <f t="shared" si="13"/>
        <v>0.55054667005310154</v>
      </c>
      <c r="Q30" s="53">
        <f t="shared" si="13"/>
        <v>0.56890831636575723</v>
      </c>
      <c r="R30" s="53">
        <f t="shared" si="13"/>
        <v>0.8519353324140444</v>
      </c>
      <c r="S30" s="53">
        <f t="shared" si="13"/>
        <v>0.81709472164167152</v>
      </c>
      <c r="T30" s="53">
        <f t="shared" si="13"/>
        <v>0.82440568672819259</v>
      </c>
      <c r="U30" s="53">
        <f t="shared" si="13"/>
        <v>0.81257141775709385</v>
      </c>
      <c r="V30" s="53">
        <f t="shared" si="13"/>
        <v>0.85972580876923999</v>
      </c>
      <c r="W30" s="53">
        <f t="shared" si="13"/>
        <v>0.98895192164224865</v>
      </c>
      <c r="X30" s="53">
        <f t="shared" si="10"/>
        <v>0.93988764563230542</v>
      </c>
      <c r="Y30" s="53">
        <f t="shared" si="10"/>
        <v>1.0954756099864329</v>
      </c>
      <c r="Z30" s="53">
        <f t="shared" si="10"/>
        <v>1.1294783665826278</v>
      </c>
      <c r="AA30" s="53">
        <f t="shared" ref="AA30:AC30" si="14">AA10/AA$25*100</f>
        <v>1.2026306793612476</v>
      </c>
      <c r="AB30" s="53">
        <f t="shared" si="14"/>
        <v>1.0712186477829462</v>
      </c>
      <c r="AC30" s="53">
        <f t="shared" si="14"/>
        <v>0.8912990980538309</v>
      </c>
      <c r="AD30" s="88"/>
      <c r="AE30" s="88"/>
      <c r="AF30" s="88"/>
      <c r="AG30" s="88"/>
      <c r="AH30" s="88"/>
      <c r="AI30" s="88"/>
    </row>
    <row r="31" spans="1:35" ht="12.75" customHeight="1" x14ac:dyDescent="0.2">
      <c r="B31" s="42" t="s">
        <v>991</v>
      </c>
      <c r="C31" s="53">
        <f t="shared" ref="C31:I31" si="15">C11/C$25*100</f>
        <v>1.3384224123571027E-2</v>
      </c>
      <c r="D31" s="53">
        <f t="shared" si="15"/>
        <v>0.10155895144155951</v>
      </c>
      <c r="E31" s="53">
        <f t="shared" si="15"/>
        <v>0.14447931678454903</v>
      </c>
      <c r="F31" s="53">
        <f t="shared" si="15"/>
        <v>0.25684510667814958</v>
      </c>
      <c r="G31" s="53">
        <f t="shared" si="15"/>
        <v>0.36498095771044636</v>
      </c>
      <c r="H31" s="53">
        <f t="shared" si="15"/>
        <v>1.8680487839215915E-2</v>
      </c>
      <c r="I31" s="53">
        <f t="shared" si="15"/>
        <v>2.2273483967570021E-2</v>
      </c>
      <c r="J31" s="53">
        <f t="shared" si="13"/>
        <v>2.0491297355277865E-2</v>
      </c>
      <c r="K31" s="53">
        <f t="shared" si="13"/>
        <v>1.9443811630146444E-2</v>
      </c>
      <c r="L31" s="53">
        <f t="shared" si="13"/>
        <v>2.7876288889372863E-2</v>
      </c>
      <c r="M31" s="53">
        <f t="shared" si="10"/>
        <v>3.6662210020896736E-2</v>
      </c>
      <c r="N31" s="53">
        <f t="shared" si="10"/>
        <v>3.751813085161599E-2</v>
      </c>
      <c r="O31" s="53">
        <f t="shared" si="10"/>
        <v>4.2151727864617392E-2</v>
      </c>
      <c r="P31" s="53">
        <f t="shared" si="10"/>
        <v>2.9396674216672612E-2</v>
      </c>
      <c r="Q31" s="53">
        <f t="shared" si="10"/>
        <v>2.731652362717351E-2</v>
      </c>
      <c r="R31" s="53">
        <f t="shared" si="10"/>
        <v>3.9036571747047756E-2</v>
      </c>
      <c r="S31" s="53">
        <f t="shared" si="10"/>
        <v>3.6228738866805242E-2</v>
      </c>
      <c r="T31" s="53">
        <f t="shared" si="10"/>
        <v>3.8545263582703077E-2</v>
      </c>
      <c r="U31" s="53">
        <f t="shared" si="10"/>
        <v>3.8618151827435838E-2</v>
      </c>
      <c r="V31" s="53">
        <f t="shared" si="10"/>
        <v>3.8179387712146726E-2</v>
      </c>
      <c r="W31" s="53">
        <f t="shared" si="10"/>
        <v>4.6042554033015735E-2</v>
      </c>
      <c r="X31" s="53">
        <f t="shared" si="10"/>
        <v>6.2466694052352958E-2</v>
      </c>
      <c r="Y31" s="53">
        <f t="shared" si="10"/>
        <v>6.2338394153633091E-2</v>
      </c>
      <c r="Z31" s="53">
        <f t="shared" si="10"/>
        <v>6.3722966830942779E-2</v>
      </c>
      <c r="AA31" s="53">
        <f t="shared" ref="AA31:AC31" si="16">AA11/AA$25*100</f>
        <v>7.2940611182029838E-2</v>
      </c>
      <c r="AB31" s="53">
        <f t="shared" si="16"/>
        <v>6.3012960590398556E-2</v>
      </c>
      <c r="AC31" s="53">
        <f t="shared" si="16"/>
        <v>5.2878633327112498E-2</v>
      </c>
      <c r="AD31" s="88"/>
      <c r="AE31" s="88"/>
      <c r="AF31" s="88"/>
      <c r="AG31" s="88"/>
      <c r="AH31" s="88"/>
      <c r="AI31" s="88"/>
    </row>
    <row r="32" spans="1:35" ht="12.75" customHeight="1" x14ac:dyDescent="0.2">
      <c r="B32" s="42" t="s">
        <v>992</v>
      </c>
      <c r="C32" s="53">
        <f t="shared" ref="C32:I32" si="17">C12/C$25*100</f>
        <v>4.7263273021842574E-3</v>
      </c>
      <c r="D32" s="53">
        <f t="shared" si="17"/>
        <v>1.0544298177104091E-3</v>
      </c>
      <c r="E32" s="53">
        <f t="shared" si="17"/>
        <v>7.2816220186107958E-3</v>
      </c>
      <c r="F32" s="53">
        <f t="shared" si="17"/>
        <v>7.9145714673428437E-3</v>
      </c>
      <c r="G32" s="53">
        <f t="shared" si="17"/>
        <v>1.7000882022198342E-2</v>
      </c>
      <c r="H32" s="53">
        <f t="shared" si="17"/>
        <v>2.9744943022380902E-2</v>
      </c>
      <c r="I32" s="53">
        <f t="shared" si="17"/>
        <v>7.5291881957779652E-2</v>
      </c>
      <c r="J32" s="53">
        <f t="shared" si="13"/>
        <v>9.8514443585331929E-2</v>
      </c>
      <c r="K32" s="53">
        <f t="shared" si="13"/>
        <v>0.10556306668562808</v>
      </c>
      <c r="L32" s="53">
        <f t="shared" si="13"/>
        <v>0.15757655556252989</v>
      </c>
      <c r="M32" s="53">
        <f t="shared" si="10"/>
        <v>9.6081194597727432E-2</v>
      </c>
      <c r="N32" s="53">
        <f t="shared" si="10"/>
        <v>3.5369240027029979E-2</v>
      </c>
      <c r="O32" s="53">
        <f t="shared" si="10"/>
        <v>2.1869645251649243E-2</v>
      </c>
      <c r="P32" s="53">
        <f t="shared" si="10"/>
        <v>1.4822725570994231E-2</v>
      </c>
      <c r="Q32" s="53">
        <f t="shared" si="10"/>
        <v>1.4578225276489174E-2</v>
      </c>
      <c r="R32" s="53">
        <f t="shared" si="10"/>
        <v>2.2897026824846935E-2</v>
      </c>
      <c r="S32" s="53">
        <f t="shared" si="10"/>
        <v>1.9515566492609149E-2</v>
      </c>
      <c r="T32" s="53">
        <f t="shared" si="10"/>
        <v>2.1007276452166952E-2</v>
      </c>
      <c r="U32" s="53">
        <f t="shared" si="10"/>
        <v>2.3219176680740798E-2</v>
      </c>
      <c r="V32" s="53">
        <f t="shared" si="10"/>
        <v>2.822845445668681E-2</v>
      </c>
      <c r="W32" s="53">
        <f t="shared" si="10"/>
        <v>4.3580439612288004E-2</v>
      </c>
      <c r="X32" s="53">
        <f t="shared" si="10"/>
        <v>2.5918770971908381E-2</v>
      </c>
      <c r="Y32" s="53">
        <f t="shared" si="10"/>
        <v>2.9595705860235837E-2</v>
      </c>
      <c r="Z32" s="53">
        <f t="shared" si="10"/>
        <v>3.4840706403674968E-2</v>
      </c>
      <c r="AA32" s="53">
        <f t="shared" ref="AA32:AC32" si="18">AA12/AA$25*100</f>
        <v>4.1312003450736184E-2</v>
      </c>
      <c r="AB32" s="53">
        <f t="shared" si="18"/>
        <v>5.4806970656687062E-2</v>
      </c>
      <c r="AC32" s="53">
        <f t="shared" si="18"/>
        <v>3.5691235349749988E-2</v>
      </c>
      <c r="AD32" s="88"/>
      <c r="AE32" s="88"/>
      <c r="AF32" s="88"/>
      <c r="AG32" s="88"/>
      <c r="AH32" s="88"/>
      <c r="AI32" s="88"/>
    </row>
    <row r="33" spans="1:35" ht="12.75" customHeight="1" x14ac:dyDescent="0.2">
      <c r="B33" s="42" t="s">
        <v>993</v>
      </c>
      <c r="C33" s="53">
        <f t="shared" ref="C33:I33" si="19">C13/C$25*100</f>
        <v>1.8905679745508844E-2</v>
      </c>
      <c r="D33" s="53">
        <f t="shared" si="19"/>
        <v>2.2791696544447935E-2</v>
      </c>
      <c r="E33" s="53">
        <f t="shared" si="19"/>
        <v>6.7328860882232916E-2</v>
      </c>
      <c r="F33" s="53">
        <f t="shared" si="19"/>
        <v>5.2636458597158674E-2</v>
      </c>
      <c r="G33" s="53">
        <f t="shared" si="19"/>
        <v>5.2063861999543729E-2</v>
      </c>
      <c r="H33" s="53">
        <f t="shared" si="19"/>
        <v>1.674588954739584E-2</v>
      </c>
      <c r="I33" s="53">
        <f t="shared" si="19"/>
        <v>3.1714127945455334E-2</v>
      </c>
      <c r="J33" s="53">
        <f t="shared" si="13"/>
        <v>2.601985128165709E-2</v>
      </c>
      <c r="K33" s="53">
        <f t="shared" si="13"/>
        <v>2.1412717595003364E-2</v>
      </c>
      <c r="L33" s="53">
        <f t="shared" si="13"/>
        <v>4.1173888378106385E-2</v>
      </c>
      <c r="M33" s="53">
        <f t="shared" si="10"/>
        <v>4.7809708266685826E-2</v>
      </c>
      <c r="N33" s="53">
        <f t="shared" si="10"/>
        <v>5.9183008411883363E-2</v>
      </c>
      <c r="O33" s="53">
        <f t="shared" si="10"/>
        <v>7.9524064405754852E-2</v>
      </c>
      <c r="P33" s="53">
        <f t="shared" si="10"/>
        <v>6.0132788568588315E-2</v>
      </c>
      <c r="Q33" s="53">
        <f t="shared" si="10"/>
        <v>5.5432552154269892E-2</v>
      </c>
      <c r="R33" s="53">
        <f t="shared" si="10"/>
        <v>8.8268374976594524E-2</v>
      </c>
      <c r="S33" s="53">
        <f t="shared" si="10"/>
        <v>6.5120601188992072E-2</v>
      </c>
      <c r="T33" s="53">
        <f t="shared" si="10"/>
        <v>4.7981580127560791E-2</v>
      </c>
      <c r="U33" s="53">
        <f t="shared" si="10"/>
        <v>5.1157070656116389E-2</v>
      </c>
      <c r="V33" s="53">
        <f t="shared" si="10"/>
        <v>5.7003580920432062E-2</v>
      </c>
      <c r="W33" s="53">
        <f t="shared" si="10"/>
        <v>7.3443642478655785E-2</v>
      </c>
      <c r="X33" s="53">
        <f t="shared" si="10"/>
        <v>7.9146478748384846E-2</v>
      </c>
      <c r="Y33" s="53">
        <f t="shared" si="10"/>
        <v>8.6662279627006261E-2</v>
      </c>
      <c r="Z33" s="53">
        <f t="shared" si="10"/>
        <v>8.704568408216147E-2</v>
      </c>
      <c r="AA33" s="53">
        <f t="shared" ref="AA33:AC33" si="20">AA13/AA$25*100</f>
        <v>9.453681649693528E-2</v>
      </c>
      <c r="AB33" s="53">
        <f t="shared" si="20"/>
        <v>0.11399425928067483</v>
      </c>
      <c r="AC33" s="53">
        <f t="shared" si="20"/>
        <v>7.2947121224920211E-2</v>
      </c>
      <c r="AD33" s="88"/>
      <c r="AE33" s="88"/>
      <c r="AF33" s="88"/>
      <c r="AG33" s="88"/>
      <c r="AH33" s="88"/>
      <c r="AI33" s="88"/>
    </row>
    <row r="34" spans="1:35" ht="12.75" customHeight="1" x14ac:dyDescent="0.2">
      <c r="B34" s="42" t="s">
        <v>994</v>
      </c>
      <c r="C34" s="53">
        <f t="shared" ref="C34:I34" si="21">C14/C$25*100</f>
        <v>7.4467210957270703E-3</v>
      </c>
      <c r="D34" s="53">
        <f t="shared" si="21"/>
        <v>3.0393790767212709E-3</v>
      </c>
      <c r="E34" s="53">
        <f t="shared" si="21"/>
        <v>1.3047414533171891E-2</v>
      </c>
      <c r="F34" s="53">
        <f t="shared" si="21"/>
        <v>4.4835633875976152E-2</v>
      </c>
      <c r="G34" s="53">
        <f t="shared" si="21"/>
        <v>9.2931403702232601E-3</v>
      </c>
      <c r="H34" s="53">
        <f t="shared" si="21"/>
        <v>2.7872581050289304E-2</v>
      </c>
      <c r="I34" s="53">
        <f t="shared" si="21"/>
        <v>2.254032770320033E-2</v>
      </c>
      <c r="J34" s="53">
        <f t="shared" si="13"/>
        <v>1.8385114089402271E-2</v>
      </c>
      <c r="K34" s="53">
        <f t="shared" si="13"/>
        <v>9.9256521875383426E-3</v>
      </c>
      <c r="L34" s="53">
        <f t="shared" si="13"/>
        <v>1.3746302733891035E-2</v>
      </c>
      <c r="M34" s="53">
        <f t="shared" si="10"/>
        <v>1.0991072324389657E-2</v>
      </c>
      <c r="N34" s="53">
        <f t="shared" si="10"/>
        <v>1.6383788983782097E-2</v>
      </c>
      <c r="O34" s="53">
        <f t="shared" si="10"/>
        <v>1.9090813293558939E-2</v>
      </c>
      <c r="P34" s="53">
        <f t="shared" si="10"/>
        <v>1.5185063382290571E-2</v>
      </c>
      <c r="Q34" s="53">
        <f t="shared" si="10"/>
        <v>1.1883218733983575E-2</v>
      </c>
      <c r="R34" s="53">
        <f t="shared" si="10"/>
        <v>1.6805893456432703E-2</v>
      </c>
      <c r="S34" s="53">
        <f t="shared" si="10"/>
        <v>1.7159517376273047E-2</v>
      </c>
      <c r="T34" s="53">
        <f t="shared" si="10"/>
        <v>7.0616425971318397E-2</v>
      </c>
      <c r="U34" s="53">
        <f t="shared" si="10"/>
        <v>3.9859360321817805E-2</v>
      </c>
      <c r="V34" s="53">
        <f t="shared" si="10"/>
        <v>1.5340284595997946E-2</v>
      </c>
      <c r="W34" s="53">
        <f t="shared" si="10"/>
        <v>2.075594278159654E-2</v>
      </c>
      <c r="X34" s="53">
        <f t="shared" si="10"/>
        <v>2.1761181610680806E-2</v>
      </c>
      <c r="Y34" s="53">
        <f t="shared" si="10"/>
        <v>2.3727042132373127E-2</v>
      </c>
      <c r="Z34" s="53">
        <f t="shared" si="10"/>
        <v>2.4159391055460569E-2</v>
      </c>
      <c r="AA34" s="53">
        <f t="shared" ref="AA34:AC34" si="22">AA14/AA$25*100</f>
        <v>3.0655990169391256E-2</v>
      </c>
      <c r="AB34" s="53">
        <f t="shared" si="22"/>
        <v>5.6934352536342769E-2</v>
      </c>
      <c r="AC34" s="53">
        <f t="shared" si="22"/>
        <v>2.8763070251529368E-2</v>
      </c>
      <c r="AD34" s="88"/>
      <c r="AE34" s="88"/>
      <c r="AF34" s="88"/>
      <c r="AG34" s="88"/>
      <c r="AH34" s="88"/>
      <c r="AI34" s="88"/>
    </row>
    <row r="35" spans="1:35" ht="12.75" customHeight="1" x14ac:dyDescent="0.2">
      <c r="B35" s="42" t="s">
        <v>995</v>
      </c>
      <c r="C35" s="53">
        <f t="shared" ref="C35:I35" si="23">C15/C$25*100</f>
        <v>0</v>
      </c>
      <c r="D35" s="53">
        <f t="shared" si="23"/>
        <v>0</v>
      </c>
      <c r="E35" s="53">
        <f t="shared" si="23"/>
        <v>5.2158615305504374E-3</v>
      </c>
      <c r="F35" s="53">
        <f t="shared" si="23"/>
        <v>1.9030127863509964E-3</v>
      </c>
      <c r="G35" s="53">
        <f t="shared" si="23"/>
        <v>9.2989318752730969E-3</v>
      </c>
      <c r="H35" s="53">
        <f t="shared" si="23"/>
        <v>8.0934212774741909E-4</v>
      </c>
      <c r="I35" s="53">
        <f t="shared" si="23"/>
        <v>4.7036555521919867E-3</v>
      </c>
      <c r="J35" s="53">
        <f t="shared" si="13"/>
        <v>5.9882846378980139E-3</v>
      </c>
      <c r="K35" s="53">
        <f t="shared" si="13"/>
        <v>1.0257038378979101E-2</v>
      </c>
      <c r="L35" s="53">
        <f t="shared" si="13"/>
        <v>1.0613858045144531E-2</v>
      </c>
      <c r="M35" s="53">
        <f t="shared" si="10"/>
        <v>7.7560922769010247E-3</v>
      </c>
      <c r="N35" s="53">
        <f t="shared" si="10"/>
        <v>1.5652137950280625E-2</v>
      </c>
      <c r="O35" s="53">
        <f t="shared" si="10"/>
        <v>1.1370414306195533E-2</v>
      </c>
      <c r="P35" s="53">
        <f t="shared" si="10"/>
        <v>1.1349040850081812E-2</v>
      </c>
      <c r="Q35" s="53">
        <f t="shared" si="10"/>
        <v>7.2177831308256465E-3</v>
      </c>
      <c r="R35" s="53">
        <f t="shared" si="10"/>
        <v>8.7036681197643316E-3</v>
      </c>
      <c r="S35" s="53">
        <f t="shared" si="10"/>
        <v>7.8522890701763059E-3</v>
      </c>
      <c r="T35" s="53">
        <f t="shared" si="10"/>
        <v>7.6592451800725431E-3</v>
      </c>
      <c r="U35" s="53">
        <f t="shared" si="10"/>
        <v>7.4981490438098628E-3</v>
      </c>
      <c r="V35" s="53">
        <f t="shared" si="10"/>
        <v>8.2871539477729957E-3</v>
      </c>
      <c r="W35" s="53">
        <f t="shared" si="10"/>
        <v>1.0941102418507801E-2</v>
      </c>
      <c r="X35" s="53">
        <f t="shared" si="10"/>
        <v>1.9853851124571192E-2</v>
      </c>
      <c r="Y35" s="53">
        <f t="shared" si="10"/>
        <v>1.9321395141819291E-2</v>
      </c>
      <c r="Z35" s="53">
        <f t="shared" si="10"/>
        <v>1.6365697442378528E-2</v>
      </c>
      <c r="AA35" s="53">
        <f t="shared" ref="AA35:AC35" si="24">AA15/AA$25*100</f>
        <v>1.6996112841682044E-2</v>
      </c>
      <c r="AB35" s="53">
        <f t="shared" si="24"/>
        <v>1.4634398935658578E-2</v>
      </c>
      <c r="AC35" s="53">
        <f t="shared" si="24"/>
        <v>1.2078508839728238E-2</v>
      </c>
      <c r="AD35" s="88"/>
      <c r="AE35" s="88"/>
      <c r="AF35" s="88"/>
      <c r="AG35" s="88"/>
      <c r="AH35" s="88"/>
      <c r="AI35" s="88"/>
    </row>
    <row r="36" spans="1:35" ht="12.75" customHeight="1" x14ac:dyDescent="0.2">
      <c r="B36" s="42" t="s">
        <v>1002</v>
      </c>
      <c r="C36" s="53">
        <f t="shared" ref="C36:I36" si="25">C16/C$25*100</f>
        <v>1.5252623536952643</v>
      </c>
      <c r="D36" s="53">
        <f t="shared" si="25"/>
        <v>1.268913016849587</v>
      </c>
      <c r="E36" s="53">
        <f t="shared" si="25"/>
        <v>1.8458222161730895</v>
      </c>
      <c r="F36" s="53">
        <f t="shared" si="25"/>
        <v>1.4641376815340013</v>
      </c>
      <c r="G36" s="53">
        <f t="shared" si="25"/>
        <v>1.4764068668399351</v>
      </c>
      <c r="H36" s="53">
        <f t="shared" si="25"/>
        <v>1.9218571879601323</v>
      </c>
      <c r="I36" s="53">
        <f t="shared" si="25"/>
        <v>2.4436275339552154</v>
      </c>
      <c r="J36" s="53">
        <f t="shared" si="13"/>
        <v>1.1506310893729705</v>
      </c>
      <c r="K36" s="53">
        <f t="shared" si="13"/>
        <v>0.90618135465423988</v>
      </c>
      <c r="L36" s="53">
        <f t="shared" si="13"/>
        <v>1.5418229869017739</v>
      </c>
      <c r="M36" s="53">
        <f t="shared" si="10"/>
        <v>1.3568808120477811</v>
      </c>
      <c r="N36" s="53">
        <f t="shared" si="10"/>
        <v>1.3630864268441971</v>
      </c>
      <c r="O36" s="53">
        <f t="shared" si="10"/>
        <v>1.2677044215715179</v>
      </c>
      <c r="P36" s="53">
        <f t="shared" si="10"/>
        <v>1.0156553814087472</v>
      </c>
      <c r="Q36" s="53">
        <f t="shared" si="10"/>
        <v>0.61807740332619987</v>
      </c>
      <c r="R36" s="53">
        <f t="shared" si="10"/>
        <v>1.0220362062865818</v>
      </c>
      <c r="S36" s="53">
        <f t="shared" si="10"/>
        <v>0.97678793884496162</v>
      </c>
      <c r="T36" s="53">
        <f t="shared" si="10"/>
        <v>0.82312319213654594</v>
      </c>
      <c r="U36" s="53">
        <f t="shared" si="10"/>
        <v>0.54693610225981082</v>
      </c>
      <c r="V36" s="53">
        <f t="shared" si="10"/>
        <v>0.44190633306630722</v>
      </c>
      <c r="W36" s="53">
        <f t="shared" si="10"/>
        <v>0.41398223323765071</v>
      </c>
      <c r="X36" s="53">
        <f t="shared" si="10"/>
        <v>0.29753275866541729</v>
      </c>
      <c r="Y36" s="53">
        <f t="shared" si="10"/>
        <v>0.35958533876974469</v>
      </c>
      <c r="Z36" s="53">
        <f t="shared" si="10"/>
        <v>0.33346729635446248</v>
      </c>
      <c r="AA36" s="53">
        <f t="shared" ref="AA36:AC36" si="26">AA16/AA$25*100</f>
        <v>0.342132075901876</v>
      </c>
      <c r="AB36" s="53">
        <f t="shared" si="26"/>
        <v>0.25587035115293244</v>
      </c>
      <c r="AC36" s="53">
        <f t="shared" si="26"/>
        <v>0.64464891750242714</v>
      </c>
      <c r="AD36" s="88"/>
      <c r="AE36" s="88"/>
      <c r="AF36" s="88"/>
      <c r="AG36" s="88"/>
      <c r="AH36" s="88"/>
      <c r="AI36" s="88"/>
    </row>
    <row r="37" spans="1:35" ht="12.75" customHeight="1" x14ac:dyDescent="0.2">
      <c r="B37" s="42" t="s">
        <v>1000</v>
      </c>
      <c r="C37" s="53">
        <f t="shared" ref="C37:I37" si="27">C17/C$25*100</f>
        <v>1.5697253059622556</v>
      </c>
      <c r="D37" s="53">
        <f t="shared" si="27"/>
        <v>1.3973574737300261</v>
      </c>
      <c r="E37" s="53">
        <f t="shared" si="27"/>
        <v>2.0831752919222049</v>
      </c>
      <c r="F37" s="53">
        <f t="shared" si="27"/>
        <v>1.8282724649389797</v>
      </c>
      <c r="G37" s="53">
        <f t="shared" si="27"/>
        <v>1.9290446408176196</v>
      </c>
      <c r="H37" s="53">
        <f t="shared" si="27"/>
        <v>2.0157104315471619</v>
      </c>
      <c r="I37" s="53">
        <f t="shared" si="27"/>
        <v>2.600151011081413</v>
      </c>
      <c r="J37" s="53">
        <f t="shared" si="13"/>
        <v>1.3200300803225378</v>
      </c>
      <c r="K37" s="53">
        <f t="shared" si="13"/>
        <v>1.0727836411315352</v>
      </c>
      <c r="L37" s="53">
        <f t="shared" si="13"/>
        <v>1.7928098805108186</v>
      </c>
      <c r="M37" s="53">
        <f t="shared" si="10"/>
        <v>1.5561810895343817</v>
      </c>
      <c r="N37" s="53">
        <f t="shared" si="10"/>
        <v>1.5271927330687893</v>
      </c>
      <c r="O37" s="53">
        <f t="shared" si="10"/>
        <v>1.4417110866932938</v>
      </c>
      <c r="P37" s="53">
        <f t="shared" si="10"/>
        <v>1.1465416739973751</v>
      </c>
      <c r="Q37" s="53">
        <f t="shared" si="10"/>
        <v>0.73450570624894163</v>
      </c>
      <c r="R37" s="53">
        <f t="shared" si="10"/>
        <v>1.1977477414112681</v>
      </c>
      <c r="S37" s="53">
        <f t="shared" si="10"/>
        <v>1.1226646518398176</v>
      </c>
      <c r="T37" s="53">
        <f t="shared" si="10"/>
        <v>1.0089329834503677</v>
      </c>
      <c r="U37" s="53">
        <f t="shared" si="10"/>
        <v>0.70728801078973147</v>
      </c>
      <c r="V37" s="53">
        <f t="shared" si="10"/>
        <v>0.58894519469934381</v>
      </c>
      <c r="W37" s="53">
        <f t="shared" si="10"/>
        <v>0.60874591456171456</v>
      </c>
      <c r="X37" s="53">
        <f t="shared" si="10"/>
        <v>0.50667973517331544</v>
      </c>
      <c r="Y37" s="53">
        <f t="shared" si="10"/>
        <v>0.58123015568481229</v>
      </c>
      <c r="Z37" s="53">
        <f t="shared" si="10"/>
        <v>0.55960174216908076</v>
      </c>
      <c r="AA37" s="53">
        <f t="shared" ref="AA37:AC37" si="28">AA17/AA$25*100</f>
        <v>0.59857361004265053</v>
      </c>
      <c r="AB37" s="53">
        <f t="shared" si="28"/>
        <v>0.55925329315269423</v>
      </c>
      <c r="AC37" s="53">
        <f t="shared" si="28"/>
        <v>0.84700748649546731</v>
      </c>
      <c r="AD37" s="88"/>
      <c r="AE37" s="88"/>
      <c r="AF37" s="88"/>
      <c r="AG37" s="88"/>
      <c r="AH37" s="88"/>
      <c r="AI37" s="88"/>
    </row>
    <row r="38" spans="1:35" ht="12.75" customHeight="1" x14ac:dyDescent="0.2">
      <c r="B38" s="42" t="s">
        <v>1001</v>
      </c>
      <c r="C38" s="53">
        <f t="shared" ref="C38:I38" si="29">C18/C$25*100</f>
        <v>3.2561046331483552</v>
      </c>
      <c r="D38" s="53">
        <f t="shared" si="29"/>
        <v>2.8240222691104919</v>
      </c>
      <c r="E38" s="53">
        <f t="shared" si="29"/>
        <v>4.0669846524279896</v>
      </c>
      <c r="F38" s="53">
        <f t="shared" si="29"/>
        <v>3.9464028802982338</v>
      </c>
      <c r="G38" s="53">
        <f t="shared" si="29"/>
        <v>3.6721192208624465</v>
      </c>
      <c r="H38" s="53">
        <f t="shared" si="29"/>
        <v>5.0787566784470251</v>
      </c>
      <c r="I38" s="53">
        <f t="shared" si="29"/>
        <v>5.910264241985109</v>
      </c>
      <c r="J38" s="53">
        <f t="shared" si="13"/>
        <v>3.3009401010937669</v>
      </c>
      <c r="K38" s="53">
        <f t="shared" si="13"/>
        <v>2.9836257729086233</v>
      </c>
      <c r="L38" s="53">
        <f t="shared" si="13"/>
        <v>4.6004965339736268</v>
      </c>
      <c r="M38" s="53">
        <f t="shared" si="10"/>
        <v>4.4769099525883256</v>
      </c>
      <c r="N38" s="53">
        <f t="shared" si="10"/>
        <v>5.2168609663515104</v>
      </c>
      <c r="O38" s="53">
        <f t="shared" si="10"/>
        <v>5.4769892016025317</v>
      </c>
      <c r="P38" s="53">
        <f t="shared" si="10"/>
        <v>4.8478887404849225</v>
      </c>
      <c r="Q38" s="53">
        <f t="shared" si="10"/>
        <v>4.3759606406791312</v>
      </c>
      <c r="R38" s="53">
        <f t="shared" si="10"/>
        <v>7.1481695556344222</v>
      </c>
      <c r="S38" s="53">
        <f t="shared" si="10"/>
        <v>6.7240191649738321</v>
      </c>
      <c r="T38" s="53">
        <f t="shared" si="10"/>
        <v>6.5371587822035861</v>
      </c>
      <c r="U38" s="53">
        <f t="shared" si="10"/>
        <v>5.9907043604856947</v>
      </c>
      <c r="V38" s="53">
        <f t="shared" si="10"/>
        <v>5.7387279415921508</v>
      </c>
      <c r="W38" s="53">
        <f t="shared" si="10"/>
        <v>5.5714272378795675</v>
      </c>
      <c r="X38" s="53">
        <f t="shared" si="10"/>
        <v>5.0420230415037688</v>
      </c>
      <c r="Y38" s="53">
        <f t="shared" si="10"/>
        <v>5.2686717158441825</v>
      </c>
      <c r="Z38" s="53">
        <f t="shared" si="10"/>
        <v>6.0991567338022641</v>
      </c>
      <c r="AA38" s="53">
        <f t="shared" ref="AA38:AC38" si="30">AA18/AA$25*100</f>
        <v>6.0619388732711252</v>
      </c>
      <c r="AB38" s="53">
        <f t="shared" si="30"/>
        <v>5.0972955568541067</v>
      </c>
      <c r="AC38" s="53">
        <f t="shared" si="30"/>
        <v>5.5212364587270297</v>
      </c>
      <c r="AD38" s="88"/>
      <c r="AE38" s="88"/>
      <c r="AF38" s="88"/>
      <c r="AG38" s="88"/>
      <c r="AH38" s="88"/>
      <c r="AI38" s="88"/>
    </row>
    <row r="39" spans="1:35" ht="12.75" customHeight="1" x14ac:dyDescent="0.2">
      <c r="A39" s="88">
        <v>2</v>
      </c>
      <c r="B39" s="42" t="s">
        <v>998</v>
      </c>
      <c r="C39" s="53">
        <f t="shared" ref="C39:I39" si="31">C19/C$25*100</f>
        <v>22.571758185558835</v>
      </c>
      <c r="D39" s="53">
        <f t="shared" si="31"/>
        <v>26.042995604707048</v>
      </c>
      <c r="E39" s="53">
        <f t="shared" si="31"/>
        <v>23.599702935823984</v>
      </c>
      <c r="F39" s="53">
        <f t="shared" si="31"/>
        <v>21.875002971310138</v>
      </c>
      <c r="G39" s="53">
        <f t="shared" si="31"/>
        <v>23.493690247868063</v>
      </c>
      <c r="H39" s="53">
        <f t="shared" si="31"/>
        <v>24.939679317051283</v>
      </c>
      <c r="I39" s="53">
        <f t="shared" si="31"/>
        <v>25.92138408858516</v>
      </c>
      <c r="J39" s="53">
        <f t="shared" si="13"/>
        <v>24.495504839056558</v>
      </c>
      <c r="K39" s="53">
        <f t="shared" si="13"/>
        <v>19.82497783584931</v>
      </c>
      <c r="L39" s="53">
        <f t="shared" si="13"/>
        <v>16.527560425796139</v>
      </c>
      <c r="M39" s="53">
        <f t="shared" si="10"/>
        <v>14.369201657414891</v>
      </c>
      <c r="N39" s="53">
        <f t="shared" si="10"/>
        <v>13.414941740332168</v>
      </c>
      <c r="O39" s="53">
        <f t="shared" si="10"/>
        <v>12.099359705778324</v>
      </c>
      <c r="P39" s="53">
        <f t="shared" si="10"/>
        <v>12.067391062148426</v>
      </c>
      <c r="Q39" s="53">
        <f t="shared" si="10"/>
        <v>13.755596410487334</v>
      </c>
      <c r="R39" s="53">
        <f t="shared" si="10"/>
        <v>13.352084087574207</v>
      </c>
      <c r="S39" s="53">
        <f t="shared" si="10"/>
        <v>10.742268700852673</v>
      </c>
      <c r="T39" s="53">
        <f t="shared" si="10"/>
        <v>10.624773310610836</v>
      </c>
      <c r="U39" s="53">
        <f t="shared" si="10"/>
        <v>9.6412941122444717</v>
      </c>
      <c r="V39" s="53">
        <f t="shared" si="10"/>
        <v>9.1413232661535506</v>
      </c>
      <c r="W39" s="53">
        <f t="shared" si="10"/>
        <v>8.3687020378338648</v>
      </c>
      <c r="X39" s="53">
        <f t="shared" si="10"/>
        <v>8.5869230519175979</v>
      </c>
      <c r="Y39" s="53">
        <f t="shared" si="10"/>
        <v>8.1672341835771949</v>
      </c>
      <c r="Z39" s="53">
        <f t="shared" si="10"/>
        <v>8.5307924892139972</v>
      </c>
      <c r="AA39" s="53">
        <f t="shared" ref="AA39:AC39" si="32">AA19/AA$25*100</f>
        <v>8.5921053643776091</v>
      </c>
      <c r="AB39" s="53">
        <f t="shared" si="32"/>
        <v>8.4581985317111403</v>
      </c>
      <c r="AC39" s="53">
        <f t="shared" si="32"/>
        <v>10.845854010755644</v>
      </c>
      <c r="AD39" s="88"/>
      <c r="AE39" s="88"/>
      <c r="AF39" s="88"/>
      <c r="AG39" s="88"/>
      <c r="AH39" s="88"/>
      <c r="AI39" s="88"/>
    </row>
    <row r="40" spans="1:35" ht="12.75" customHeight="1" x14ac:dyDescent="0.2">
      <c r="A40" s="88">
        <v>3</v>
      </c>
      <c r="B40" s="42" t="s">
        <v>29</v>
      </c>
      <c r="C40" s="53">
        <f t="shared" ref="C40:I40" si="33">C20/C$25*100</f>
        <v>17.602874003343295</v>
      </c>
      <c r="D40" s="53">
        <f t="shared" si="33"/>
        <v>13.758115665550926</v>
      </c>
      <c r="E40" s="53">
        <f t="shared" si="33"/>
        <v>14.708837213813405</v>
      </c>
      <c r="F40" s="53">
        <f t="shared" si="33"/>
        <v>15.034221082517957</v>
      </c>
      <c r="G40" s="53">
        <f t="shared" si="33"/>
        <v>13.265981589770112</v>
      </c>
      <c r="H40" s="53">
        <f t="shared" si="33"/>
        <v>12.956580339082056</v>
      </c>
      <c r="I40" s="53">
        <f t="shared" si="33"/>
        <v>12.183006839454077</v>
      </c>
      <c r="J40" s="53">
        <f t="shared" si="13"/>
        <v>9.2136698315632906</v>
      </c>
      <c r="K40" s="53">
        <f t="shared" si="13"/>
        <v>7.3726744697832567</v>
      </c>
      <c r="L40" s="53">
        <f t="shared" si="13"/>
        <v>7.9990945696971014</v>
      </c>
      <c r="M40" s="53">
        <f t="shared" si="10"/>
        <v>6.2321778150961835</v>
      </c>
      <c r="N40" s="53">
        <f t="shared" si="10"/>
        <v>5.7103120166705237</v>
      </c>
      <c r="O40" s="53">
        <f t="shared" si="10"/>
        <v>4.7093733562980109</v>
      </c>
      <c r="P40" s="53">
        <f t="shared" si="10"/>
        <v>3.3182488282447089</v>
      </c>
      <c r="Q40" s="53">
        <f t="shared" si="10"/>
        <v>2.9274910803804137</v>
      </c>
      <c r="R40" s="53">
        <f t="shared" si="10"/>
        <v>3.0831808234362819</v>
      </c>
      <c r="S40" s="53">
        <f t="shared" si="10"/>
        <v>2.6405307833975229</v>
      </c>
      <c r="T40" s="53">
        <f t="shared" si="10"/>
        <v>3.0558163517766825</v>
      </c>
      <c r="U40" s="53">
        <f t="shared" si="10"/>
        <v>4.1903132367594429</v>
      </c>
      <c r="V40" s="53">
        <f t="shared" si="10"/>
        <v>3.3347153054965002</v>
      </c>
      <c r="W40" s="53">
        <f t="shared" si="10"/>
        <v>3.1665618610256319</v>
      </c>
      <c r="X40" s="53">
        <f t="shared" si="10"/>
        <v>3.8133337305038713</v>
      </c>
      <c r="Y40" s="53">
        <f t="shared" si="10"/>
        <v>3.4532736006394464</v>
      </c>
      <c r="Z40" s="53">
        <f t="shared" si="10"/>
        <v>2.7866210745628699</v>
      </c>
      <c r="AA40" s="53">
        <f t="shared" ref="AA40:AC40" si="34">AA20/AA$25*100</f>
        <v>2.4165671645522799</v>
      </c>
      <c r="AB40" s="53">
        <f t="shared" si="34"/>
        <v>1.1516220211738533</v>
      </c>
      <c r="AC40" s="53">
        <f t="shared" si="34"/>
        <v>3.784574625718562</v>
      </c>
      <c r="AD40" s="88"/>
      <c r="AE40" s="88"/>
      <c r="AF40" s="88"/>
      <c r="AG40" s="88"/>
      <c r="AH40" s="88"/>
      <c r="AI40" s="88"/>
    </row>
    <row r="41" spans="1:35" ht="12.75" customHeight="1" x14ac:dyDescent="0.2">
      <c r="A41" s="88">
        <v>4</v>
      </c>
      <c r="B41" s="42" t="s">
        <v>52</v>
      </c>
      <c r="C41" s="53">
        <f t="shared" ref="C41:I41" si="35">C21/C$25*100</f>
        <v>3.2958072123227171</v>
      </c>
      <c r="D41" s="53">
        <f t="shared" si="35"/>
        <v>3.6233078096569922</v>
      </c>
      <c r="E41" s="53">
        <f t="shared" si="35"/>
        <v>3.7945209964539255</v>
      </c>
      <c r="F41" s="53">
        <f t="shared" si="35"/>
        <v>4.1810954805684784</v>
      </c>
      <c r="G41" s="53">
        <f t="shared" si="35"/>
        <v>3.9637379314910146</v>
      </c>
      <c r="H41" s="53">
        <f t="shared" si="35"/>
        <v>3.9714718511910081</v>
      </c>
      <c r="I41" s="53">
        <f t="shared" si="35"/>
        <v>4.1528366408048525</v>
      </c>
      <c r="J41" s="53">
        <f t="shared" si="13"/>
        <v>3.8819670332263447</v>
      </c>
      <c r="K41" s="53">
        <f t="shared" si="13"/>
        <v>3.9629921223389686</v>
      </c>
      <c r="L41" s="53">
        <f t="shared" si="13"/>
        <v>4.1305960401300572</v>
      </c>
      <c r="M41" s="53">
        <f t="shared" si="10"/>
        <v>3.7730345451627159</v>
      </c>
      <c r="N41" s="53">
        <f t="shared" si="10"/>
        <v>3.6925918501364361</v>
      </c>
      <c r="O41" s="53">
        <f t="shared" si="10"/>
        <v>3.8279571784284179</v>
      </c>
      <c r="P41" s="53">
        <f t="shared" si="10"/>
        <v>3.912644770949278</v>
      </c>
      <c r="Q41" s="53">
        <f t="shared" si="10"/>
        <v>3.8990440267554765</v>
      </c>
      <c r="R41" s="53">
        <f t="shared" si="10"/>
        <v>3.5055339358221222</v>
      </c>
      <c r="S41" s="53">
        <f t="shared" si="10"/>
        <v>3.8549901824491828</v>
      </c>
      <c r="T41" s="53">
        <f t="shared" si="10"/>
        <v>3.7950522584252999</v>
      </c>
      <c r="U41" s="53">
        <f t="shared" si="10"/>
        <v>3.5302232741487791</v>
      </c>
      <c r="V41" s="53">
        <f t="shared" si="10"/>
        <v>3.6265468813888444</v>
      </c>
      <c r="W41" s="53">
        <f t="shared" si="10"/>
        <v>3.9209416668739632</v>
      </c>
      <c r="X41" s="53">
        <f t="shared" si="10"/>
        <v>4.0413708226926079</v>
      </c>
      <c r="Y41" s="53">
        <f t="shared" si="10"/>
        <v>3.9531565179196972</v>
      </c>
      <c r="Z41" s="53">
        <f t="shared" si="10"/>
        <v>3.5061198395251814</v>
      </c>
      <c r="AA41" s="53">
        <f t="shared" ref="AA41:AC41" si="36">AA21/AA$25*100</f>
        <v>3.8239866252715862</v>
      </c>
      <c r="AB41" s="53">
        <f t="shared" si="36"/>
        <v>5.6453283801209926</v>
      </c>
      <c r="AC41" s="53">
        <f t="shared" si="36"/>
        <v>4.0130565606935376</v>
      </c>
      <c r="AD41" s="88"/>
      <c r="AE41" s="88"/>
      <c r="AF41" s="88"/>
      <c r="AG41" s="88"/>
      <c r="AH41" s="88"/>
      <c r="AI41" s="88"/>
    </row>
    <row r="42" spans="1:35" ht="12.75" customHeight="1" x14ac:dyDescent="0.2">
      <c r="A42" s="88">
        <v>5</v>
      </c>
      <c r="B42" s="42" t="s">
        <v>47</v>
      </c>
      <c r="C42" s="53">
        <f t="shared" ref="C42:I42" si="37">C22/C$25*100</f>
        <v>5.9513019480040299</v>
      </c>
      <c r="D42" s="53">
        <f t="shared" si="37"/>
        <v>5.1167405331870386</v>
      </c>
      <c r="E42" s="53">
        <f t="shared" si="37"/>
        <v>5.0602535189263715</v>
      </c>
      <c r="F42" s="53">
        <f t="shared" si="37"/>
        <v>5.2271085926995546</v>
      </c>
      <c r="G42" s="53">
        <f t="shared" si="37"/>
        <v>4.9044653155146989</v>
      </c>
      <c r="H42" s="53">
        <f t="shared" si="37"/>
        <v>4.7317906728624548</v>
      </c>
      <c r="I42" s="53">
        <f t="shared" si="37"/>
        <v>4.1649579376656609</v>
      </c>
      <c r="J42" s="53">
        <f t="shared" si="13"/>
        <v>3.21463491734165</v>
      </c>
      <c r="K42" s="53">
        <f t="shared" si="13"/>
        <v>3.7663361654340464</v>
      </c>
      <c r="L42" s="53">
        <f t="shared" si="13"/>
        <v>3.8020546729809119</v>
      </c>
      <c r="M42" s="53">
        <f t="shared" si="10"/>
        <v>3.7607079639468246</v>
      </c>
      <c r="N42" s="53">
        <f t="shared" si="10"/>
        <v>3.6421543347701673</v>
      </c>
      <c r="O42" s="53">
        <f t="shared" si="10"/>
        <v>3.780960285425341</v>
      </c>
      <c r="P42" s="53">
        <f t="shared" si="10"/>
        <v>4.1559732419717426</v>
      </c>
      <c r="Q42" s="53">
        <f t="shared" si="10"/>
        <v>4.1839278437703324</v>
      </c>
      <c r="R42" s="53">
        <f t="shared" si="10"/>
        <v>4.4328918594471283</v>
      </c>
      <c r="S42" s="53">
        <f t="shared" ref="M42:AC45" si="38">S22/S$25*100</f>
        <v>4.7216995962990236</v>
      </c>
      <c r="T42" s="53">
        <f t="shared" si="38"/>
        <v>3.8150581925778928</v>
      </c>
      <c r="U42" s="53">
        <f t="shared" si="38"/>
        <v>3.613274089448073</v>
      </c>
      <c r="V42" s="53">
        <f t="shared" si="38"/>
        <v>3.7547335388691176</v>
      </c>
      <c r="W42" s="53">
        <f t="shared" si="38"/>
        <v>3.5493705641878677</v>
      </c>
      <c r="X42" s="53">
        <f t="shared" si="38"/>
        <v>3.6167699641432369</v>
      </c>
      <c r="Y42" s="53">
        <f t="shared" si="38"/>
        <v>3.5428172058385692</v>
      </c>
      <c r="Z42" s="53">
        <f t="shared" si="38"/>
        <v>3.4832633688256598</v>
      </c>
      <c r="AA42" s="53">
        <f t="shared" si="38"/>
        <v>3.5885792992959709</v>
      </c>
      <c r="AB42" s="53">
        <f t="shared" si="38"/>
        <v>6.1018916555106042</v>
      </c>
      <c r="AC42" s="53">
        <f t="shared" si="38"/>
        <v>4.1184318681313981</v>
      </c>
      <c r="AD42" s="88"/>
      <c r="AE42" s="88"/>
      <c r="AF42" s="88"/>
      <c r="AG42" s="88"/>
      <c r="AH42" s="88"/>
      <c r="AI42" s="88"/>
    </row>
    <row r="43" spans="1:35" ht="12.75" customHeight="1" x14ac:dyDescent="0.2">
      <c r="B43" s="42" t="s">
        <v>19</v>
      </c>
      <c r="C43" s="53">
        <f t="shared" ref="C43:I43" si="39">C23/C$25*100</f>
        <v>72.509161981039753</v>
      </c>
      <c r="D43" s="53">
        <f t="shared" si="39"/>
        <v>70.470482656802062</v>
      </c>
      <c r="E43" s="53">
        <f t="shared" si="39"/>
        <v>68.733187772765476</v>
      </c>
      <c r="F43" s="53">
        <f t="shared" si="39"/>
        <v>68.39405704975114</v>
      </c>
      <c r="G43" s="53">
        <f t="shared" si="39"/>
        <v>67.883671904431168</v>
      </c>
      <c r="H43" s="53">
        <f t="shared" si="39"/>
        <v>67.039454853212447</v>
      </c>
      <c r="I43" s="53">
        <f t="shared" si="39"/>
        <v>66.837792091274821</v>
      </c>
      <c r="J43" s="53">
        <f t="shared" si="13"/>
        <v>64.858204096484968</v>
      </c>
      <c r="K43" s="53">
        <f t="shared" si="13"/>
        <v>65.825431039507748</v>
      </c>
      <c r="L43" s="53">
        <f t="shared" si="13"/>
        <v>62.732975138071623</v>
      </c>
      <c r="M43" s="53">
        <f t="shared" si="38"/>
        <v>59.844419695978331</v>
      </c>
      <c r="N43" s="53">
        <f t="shared" si="38"/>
        <v>58.61083738672086</v>
      </c>
      <c r="O43" s="53">
        <f t="shared" si="38"/>
        <v>55.559424125681019</v>
      </c>
      <c r="P43" s="53">
        <f t="shared" si="38"/>
        <v>53.723983272170372</v>
      </c>
      <c r="Q43" s="53">
        <f t="shared" si="38"/>
        <v>53.704171472414387</v>
      </c>
      <c r="R43" s="53">
        <f t="shared" si="38"/>
        <v>56.537998493594124</v>
      </c>
      <c r="S43" s="53">
        <f t="shared" si="38"/>
        <v>53.613092281300609</v>
      </c>
      <c r="T43" s="53">
        <f t="shared" si="38"/>
        <v>52.115583916010181</v>
      </c>
      <c r="U43" s="53">
        <f t="shared" si="38"/>
        <v>50.393211775744284</v>
      </c>
      <c r="V43" s="53">
        <f t="shared" si="38"/>
        <v>48.537334239402988</v>
      </c>
      <c r="W43" s="53">
        <f t="shared" si="38"/>
        <v>50.011671512543728</v>
      </c>
      <c r="X43" s="53">
        <f t="shared" si="38"/>
        <v>49.889852466205092</v>
      </c>
      <c r="Y43" s="53">
        <f t="shared" si="38"/>
        <v>46.822950671317429</v>
      </c>
      <c r="Z43" s="53">
        <f t="shared" si="38"/>
        <v>51.132659776273748</v>
      </c>
      <c r="AA43" s="53">
        <f t="shared" si="38"/>
        <v>48.885889165357092</v>
      </c>
      <c r="AB43" s="53">
        <f t="shared" si="38"/>
        <v>52.66003540982652</v>
      </c>
      <c r="AC43" s="53">
        <f t="shared" si="38"/>
        <v>52.768585791416086</v>
      </c>
      <c r="AD43" s="88"/>
      <c r="AE43" s="88"/>
      <c r="AF43" s="88"/>
      <c r="AG43" s="88"/>
      <c r="AH43" s="88"/>
      <c r="AI43" s="88"/>
    </row>
    <row r="44" spans="1:35" ht="12.75" customHeight="1" x14ac:dyDescent="0.2">
      <c r="B44" s="42" t="s">
        <v>20</v>
      </c>
      <c r="C44" s="53">
        <f t="shared" ref="C44:I44" si="40">C24/C$25*100</f>
        <v>27.49083801896025</v>
      </c>
      <c r="D44" s="53">
        <f t="shared" si="40"/>
        <v>29.529517343197931</v>
      </c>
      <c r="E44" s="53">
        <f t="shared" si="40"/>
        <v>31.266812227234524</v>
      </c>
      <c r="F44" s="53">
        <f t="shared" si="40"/>
        <v>31.605942950248849</v>
      </c>
      <c r="G44" s="53">
        <f t="shared" si="40"/>
        <v>32.116328095568832</v>
      </c>
      <c r="H44" s="53">
        <f t="shared" si="40"/>
        <v>32.960545146787553</v>
      </c>
      <c r="I44" s="53">
        <f t="shared" si="40"/>
        <v>33.162207908725165</v>
      </c>
      <c r="J44" s="53">
        <f t="shared" si="13"/>
        <v>35.141795903515032</v>
      </c>
      <c r="K44" s="53">
        <f t="shared" si="13"/>
        <v>34.174568960492252</v>
      </c>
      <c r="L44" s="53">
        <f t="shared" si="13"/>
        <v>37.267024861928377</v>
      </c>
      <c r="M44" s="53">
        <f t="shared" si="38"/>
        <v>40.155580304021669</v>
      </c>
      <c r="N44" s="53">
        <f t="shared" si="38"/>
        <v>41.38916261327914</v>
      </c>
      <c r="O44" s="53">
        <f t="shared" si="38"/>
        <v>44.440575874318974</v>
      </c>
      <c r="P44" s="53">
        <f t="shared" si="38"/>
        <v>46.276016727829628</v>
      </c>
      <c r="Q44" s="53">
        <f t="shared" si="38"/>
        <v>46.295828527585613</v>
      </c>
      <c r="R44" s="53">
        <f t="shared" si="38"/>
        <v>43.462001506405876</v>
      </c>
      <c r="S44" s="53">
        <f t="shared" si="38"/>
        <v>46.386907718699383</v>
      </c>
      <c r="T44" s="53">
        <f t="shared" si="38"/>
        <v>47.884416083989819</v>
      </c>
      <c r="U44" s="53">
        <f t="shared" si="38"/>
        <v>49.606788224255716</v>
      </c>
      <c r="V44" s="53">
        <f t="shared" si="38"/>
        <v>51.462665760597012</v>
      </c>
      <c r="W44" s="53">
        <f t="shared" si="38"/>
        <v>49.988328487456265</v>
      </c>
      <c r="X44" s="53">
        <f t="shared" si="38"/>
        <v>50.110147533794915</v>
      </c>
      <c r="Y44" s="53">
        <f t="shared" si="38"/>
        <v>53.177049328682571</v>
      </c>
      <c r="Z44" s="53">
        <f t="shared" si="38"/>
        <v>48.867340223726259</v>
      </c>
      <c r="AA44" s="53">
        <f t="shared" si="38"/>
        <v>51.114110834642901</v>
      </c>
      <c r="AB44" s="53">
        <f t="shared" si="38"/>
        <v>47.33996459017348</v>
      </c>
      <c r="AC44" s="53">
        <f t="shared" si="38"/>
        <v>47.231414208583928</v>
      </c>
      <c r="AD44" s="88"/>
      <c r="AE44" s="88"/>
      <c r="AF44" s="88"/>
      <c r="AG44" s="88"/>
      <c r="AH44" s="88"/>
      <c r="AI44" s="88"/>
    </row>
    <row r="45" spans="1:35" ht="12.75" customHeight="1" x14ac:dyDescent="0.2">
      <c r="B45" s="42" t="s">
        <v>11</v>
      </c>
      <c r="C45" s="53">
        <f t="shared" ref="C45:I45" si="41">C25/C$25*100</f>
        <v>100</v>
      </c>
      <c r="D45" s="53">
        <f t="shared" si="41"/>
        <v>100</v>
      </c>
      <c r="E45" s="53">
        <f t="shared" si="41"/>
        <v>100</v>
      </c>
      <c r="F45" s="53">
        <f t="shared" si="41"/>
        <v>100</v>
      </c>
      <c r="G45" s="53">
        <f t="shared" si="41"/>
        <v>100</v>
      </c>
      <c r="H45" s="53">
        <f t="shared" si="41"/>
        <v>100</v>
      </c>
      <c r="I45" s="53">
        <f t="shared" si="41"/>
        <v>100</v>
      </c>
      <c r="J45" s="53">
        <f t="shared" si="13"/>
        <v>100</v>
      </c>
      <c r="K45" s="53">
        <f t="shared" si="13"/>
        <v>100</v>
      </c>
      <c r="L45" s="53">
        <f t="shared" si="13"/>
        <v>100</v>
      </c>
      <c r="M45" s="53">
        <f t="shared" si="38"/>
        <v>100</v>
      </c>
      <c r="N45" s="53">
        <f t="shared" si="38"/>
        <v>100</v>
      </c>
      <c r="O45" s="53">
        <f t="shared" si="38"/>
        <v>100</v>
      </c>
      <c r="P45" s="53">
        <f t="shared" si="38"/>
        <v>100</v>
      </c>
      <c r="Q45" s="53">
        <f t="shared" si="38"/>
        <v>100</v>
      </c>
      <c r="R45" s="53">
        <f t="shared" si="38"/>
        <v>100</v>
      </c>
      <c r="S45" s="53">
        <f t="shared" si="38"/>
        <v>100</v>
      </c>
      <c r="T45" s="53">
        <f t="shared" si="38"/>
        <v>100</v>
      </c>
      <c r="U45" s="53">
        <f t="shared" si="38"/>
        <v>100</v>
      </c>
      <c r="V45" s="53">
        <f t="shared" si="38"/>
        <v>100</v>
      </c>
      <c r="W45" s="53">
        <f t="shared" si="38"/>
        <v>100</v>
      </c>
      <c r="X45" s="53">
        <f t="shared" si="38"/>
        <v>100</v>
      </c>
      <c r="Y45" s="53">
        <f t="shared" si="38"/>
        <v>100</v>
      </c>
      <c r="Z45" s="53">
        <f t="shared" si="38"/>
        <v>100</v>
      </c>
      <c r="AA45" s="53">
        <f t="shared" si="38"/>
        <v>100</v>
      </c>
      <c r="AB45" s="53">
        <f t="shared" si="38"/>
        <v>100</v>
      </c>
      <c r="AC45" s="53">
        <f t="shared" si="38"/>
        <v>100</v>
      </c>
      <c r="AD45" s="88"/>
      <c r="AE45" s="88"/>
      <c r="AF45" s="88"/>
      <c r="AG45" s="88"/>
      <c r="AH45" s="88"/>
      <c r="AI45" s="88"/>
    </row>
    <row r="46" spans="1:35" ht="12.75" customHeight="1" x14ac:dyDescent="0.2">
      <c r="B46" s="42"/>
      <c r="C46" s="272"/>
      <c r="D46" s="272"/>
      <c r="E46" s="272"/>
      <c r="F46" s="272"/>
      <c r="G46" s="272"/>
      <c r="H46" s="272"/>
      <c r="I46" s="272"/>
      <c r="J46" s="272"/>
      <c r="K46" s="272"/>
      <c r="L46" s="272"/>
      <c r="M46" s="272"/>
      <c r="N46" s="272"/>
      <c r="O46" s="272"/>
      <c r="P46" s="272"/>
      <c r="Q46" s="272"/>
      <c r="R46" s="272"/>
      <c r="S46" s="272"/>
      <c r="T46" s="272"/>
      <c r="U46" s="272"/>
      <c r="V46" s="272"/>
      <c r="W46" s="272"/>
      <c r="X46" s="272"/>
      <c r="Y46" s="272"/>
      <c r="Z46" s="272"/>
      <c r="AA46" s="272"/>
      <c r="AB46" s="272"/>
      <c r="AC46" s="272"/>
      <c r="AD46" s="88"/>
      <c r="AE46" s="88"/>
      <c r="AF46" s="88"/>
      <c r="AG46" s="88"/>
      <c r="AH46" s="88"/>
      <c r="AI46" s="88"/>
    </row>
    <row r="47" spans="1:35" ht="12.75" customHeight="1" x14ac:dyDescent="0.2">
      <c r="B47" s="42"/>
      <c r="C47" s="269" t="s">
        <v>16</v>
      </c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269"/>
      <c r="T47" s="269"/>
      <c r="U47" s="269"/>
      <c r="V47" s="269"/>
      <c r="W47" s="269"/>
      <c r="X47" s="269"/>
      <c r="Y47" s="269"/>
      <c r="Z47" s="269"/>
      <c r="AA47" s="269"/>
      <c r="AB47" s="269"/>
      <c r="AC47" s="269"/>
      <c r="AD47" s="88"/>
      <c r="AE47" s="88"/>
      <c r="AF47" s="88"/>
      <c r="AG47" s="88"/>
      <c r="AH47" s="88"/>
      <c r="AI47" s="88"/>
    </row>
    <row r="48" spans="1:35" ht="12.75" customHeight="1" x14ac:dyDescent="0.2">
      <c r="B48" s="42"/>
      <c r="C48" s="54"/>
      <c r="D48" s="54"/>
      <c r="E48" s="54"/>
      <c r="F48" s="54"/>
      <c r="G48" s="54"/>
      <c r="H48" s="55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88"/>
      <c r="AE48" s="88"/>
      <c r="AF48" s="88"/>
      <c r="AG48" s="88"/>
      <c r="AH48" s="88"/>
      <c r="AI48" s="88"/>
    </row>
    <row r="49" spans="1:35" ht="12.75" customHeight="1" x14ac:dyDescent="0.2">
      <c r="A49" s="88">
        <v>1</v>
      </c>
      <c r="B49" s="42" t="s">
        <v>39</v>
      </c>
      <c r="C49" s="54" t="s">
        <v>12</v>
      </c>
      <c r="D49" s="56">
        <f t="shared" ref="D49:H49" si="42">IF(C9=0,"--",((D9/C9)*100-100))</f>
        <v>17.184249981346397</v>
      </c>
      <c r="E49" s="56">
        <f t="shared" si="42"/>
        <v>3.437715676729411</v>
      </c>
      <c r="F49" s="56">
        <f t="shared" si="42"/>
        <v>2.8738307274843322</v>
      </c>
      <c r="G49" s="56">
        <f t="shared" si="42"/>
        <v>11.150277957234934</v>
      </c>
      <c r="H49" s="56">
        <f t="shared" si="42"/>
        <v>-23.295109957440943</v>
      </c>
      <c r="I49" s="56">
        <f>IF(H9=0,"--",((I9/H9)*100-100))</f>
        <v>-0.44093307816052629</v>
      </c>
      <c r="J49" s="56">
        <f t="shared" ref="J49:M49" si="43">IF(I9=0,"--",((J9/I9)*100-100))</f>
        <v>135.67939480172083</v>
      </c>
      <c r="K49" s="56">
        <f t="shared" si="43"/>
        <v>47.125123757863349</v>
      </c>
      <c r="L49" s="56">
        <f t="shared" si="43"/>
        <v>-5.142577821552166</v>
      </c>
      <c r="M49" s="56">
        <f t="shared" si="43"/>
        <v>36.074310583175674</v>
      </c>
      <c r="N49" s="56">
        <f t="shared" ref="N49:AB49" si="44">IF(M9=0,"--",((N9/M9)*100-100))</f>
        <v>18.189907190443691</v>
      </c>
      <c r="O49" s="56">
        <f t="shared" si="44"/>
        <v>13.861408188694185</v>
      </c>
      <c r="P49" s="56">
        <f t="shared" si="44"/>
        <v>58.393006344981444</v>
      </c>
      <c r="Q49" s="56">
        <f t="shared" si="44"/>
        <v>-6.4473146729911974</v>
      </c>
      <c r="R49" s="56">
        <f t="shared" si="44"/>
        <v>5.0538574922693584</v>
      </c>
      <c r="S49" s="56">
        <f t="shared" si="44"/>
        <v>50.773328110037937</v>
      </c>
      <c r="T49" s="56">
        <f t="shared" si="44"/>
        <v>2.9559920388830818</v>
      </c>
      <c r="U49" s="56">
        <f t="shared" si="44"/>
        <v>4.2349721740404931</v>
      </c>
      <c r="V49" s="56">
        <f t="shared" si="44"/>
        <v>-0.18664813077781162</v>
      </c>
      <c r="W49" s="56">
        <f t="shared" si="44"/>
        <v>11.887209627645106</v>
      </c>
      <c r="X49" s="56">
        <f t="shared" si="44"/>
        <v>-6.578476866692256</v>
      </c>
      <c r="Y49" s="56">
        <f t="shared" si="44"/>
        <v>5.9190538980508336</v>
      </c>
      <c r="Z49" s="56">
        <f t="shared" si="44"/>
        <v>10.753546315035138</v>
      </c>
      <c r="AA49" s="56">
        <f t="shared" si="44"/>
        <v>-7.8214441923053641</v>
      </c>
      <c r="AB49" s="56">
        <f t="shared" si="44"/>
        <v>72.482908334571391</v>
      </c>
      <c r="AC49" s="56">
        <f>IFERROR(POWER(AB9/C9,1/26)*100-100,"--")</f>
        <v>14.154287830367622</v>
      </c>
      <c r="AD49" s="88"/>
      <c r="AE49" s="88"/>
      <c r="AF49" s="88"/>
      <c r="AG49" s="88"/>
      <c r="AH49" s="88"/>
      <c r="AI49" s="88"/>
    </row>
    <row r="50" spans="1:35" ht="12.75" customHeight="1" x14ac:dyDescent="0.2">
      <c r="B50" s="42" t="s">
        <v>999</v>
      </c>
      <c r="C50" s="54" t="s">
        <v>12</v>
      </c>
      <c r="D50" s="56">
        <f t="shared" ref="D50:I50" si="45">IF(C10=0,"--",((D10/C10)*100-100))</f>
        <v>64.490237062998318</v>
      </c>
      <c r="E50" s="56">
        <f t="shared" si="45"/>
        <v>60.624040386432142</v>
      </c>
      <c r="F50" s="56">
        <f t="shared" si="45"/>
        <v>76.553786072809345</v>
      </c>
      <c r="G50" s="56">
        <f t="shared" si="45"/>
        <v>54.092329167733169</v>
      </c>
      <c r="H50" s="56">
        <f t="shared" si="45"/>
        <v>58.840626722436298</v>
      </c>
      <c r="I50" s="56">
        <f t="shared" si="45"/>
        <v>49.786322369299086</v>
      </c>
      <c r="J50" s="56">
        <f t="shared" ref="J50:M50" si="46">IF(I10=0,"--",((J10/I10)*100-100))</f>
        <v>24.39236277428023</v>
      </c>
      <c r="K50" s="56">
        <f t="shared" si="46"/>
        <v>-2.9132776539047853</v>
      </c>
      <c r="L50" s="56">
        <f t="shared" si="46"/>
        <v>31.203337790801413</v>
      </c>
      <c r="M50" s="56">
        <f t="shared" si="46"/>
        <v>-6.0916787395308631</v>
      </c>
      <c r="N50" s="56">
        <f t="shared" ref="N50:Z65" si="47">IF(M10=0,"--",((N10/M10)*100-100))</f>
        <v>62.334859259011495</v>
      </c>
      <c r="O50" s="56">
        <f t="shared" si="47"/>
        <v>21.212408003784716</v>
      </c>
      <c r="P50" s="56">
        <f t="shared" si="47"/>
        <v>15.320433907404791</v>
      </c>
      <c r="Q50" s="56">
        <f t="shared" si="47"/>
        <v>5.6410436497671412E-2</v>
      </c>
      <c r="R50" s="56">
        <f t="shared" si="47"/>
        <v>54.46229702522939</v>
      </c>
      <c r="S50" s="56">
        <f t="shared" si="47"/>
        <v>45.109396298263192</v>
      </c>
      <c r="T50" s="56">
        <f t="shared" si="47"/>
        <v>6.6223850680859044</v>
      </c>
      <c r="U50" s="56">
        <f t="shared" si="47"/>
        <v>6.5115518380448805</v>
      </c>
      <c r="V50" s="56">
        <f t="shared" si="47"/>
        <v>7.8433627508749169</v>
      </c>
      <c r="W50" s="56">
        <f t="shared" si="47"/>
        <v>16.088009759100004</v>
      </c>
      <c r="X50" s="56">
        <f t="shared" si="47"/>
        <v>-8.9023427711863548</v>
      </c>
      <c r="Y50" s="56">
        <f t="shared" si="47"/>
        <v>36.391471433061724</v>
      </c>
      <c r="Z50" s="56">
        <f t="shared" si="47"/>
        <v>-4.1333331103881363</v>
      </c>
      <c r="AA50" s="56">
        <f t="shared" ref="AA50:AA65" si="48">IF(Z10=0,"--",((AA10/Z10)*100-100))</f>
        <v>7.4958282553992319</v>
      </c>
      <c r="AB50" s="56">
        <f t="shared" ref="AB50:AB65" si="49">IF(AA10=0,"--",((AB10/AA10)*100-100))</f>
        <v>43.065280573672283</v>
      </c>
      <c r="AC50" s="56">
        <f t="shared" ref="AC50:AC54" si="50">IFERROR(POWER(AB10/C10,1/26)*100-100,"--")</f>
        <v>25.092209788744498</v>
      </c>
      <c r="AD50" s="88"/>
      <c r="AE50" s="88"/>
      <c r="AF50" s="88"/>
      <c r="AG50" s="88"/>
      <c r="AH50" s="88"/>
      <c r="AI50" s="88"/>
    </row>
    <row r="51" spans="1:35" ht="12.75" customHeight="1" x14ac:dyDescent="0.2">
      <c r="B51" s="42" t="s">
        <v>991</v>
      </c>
      <c r="C51" s="54" t="s">
        <v>12</v>
      </c>
      <c r="D51" s="56">
        <f t="shared" ref="D51:I51" si="51">IF(C11=0,"--",((D11/C11)*100-100))</f>
        <v>822.97918770152717</v>
      </c>
      <c r="E51" s="56">
        <f t="shared" si="51"/>
        <v>60.624040386432142</v>
      </c>
      <c r="F51" s="56">
        <f t="shared" si="51"/>
        <v>76.553786072809345</v>
      </c>
      <c r="G51" s="56">
        <f t="shared" si="51"/>
        <v>54.092329167733169</v>
      </c>
      <c r="H51" s="56">
        <f t="shared" si="51"/>
        <v>-95.250496015222907</v>
      </c>
      <c r="I51" s="56">
        <f t="shared" si="51"/>
        <v>25.712145839850933</v>
      </c>
      <c r="J51" s="56">
        <f t="shared" ref="J51:M51" si="52">IF(I11=0,"--",((J11/I11)*100-100))</f>
        <v>51.55897824997615</v>
      </c>
      <c r="K51" s="56">
        <f t="shared" si="52"/>
        <v>3.7798686322305031</v>
      </c>
      <c r="L51" s="56">
        <f t="shared" si="52"/>
        <v>47.870053050363651</v>
      </c>
      <c r="M51" s="56">
        <f t="shared" si="52"/>
        <v>68.714982115619563</v>
      </c>
      <c r="N51" s="56">
        <f t="shared" si="47"/>
        <v>22.289224314871973</v>
      </c>
      <c r="O51" s="56">
        <f t="shared" si="47"/>
        <v>34.249783786670832</v>
      </c>
      <c r="P51" s="56">
        <f t="shared" si="47"/>
        <v>11.519166910026343</v>
      </c>
      <c r="Q51" s="56">
        <f t="shared" si="47"/>
        <v>-10.024554478260157</v>
      </c>
      <c r="R51" s="56">
        <f t="shared" si="47"/>
        <v>47.402341500341606</v>
      </c>
      <c r="S51" s="56">
        <f t="shared" si="47"/>
        <v>40.414289446465972</v>
      </c>
      <c r="T51" s="56">
        <f t="shared" si="47"/>
        <v>12.433989947891504</v>
      </c>
      <c r="U51" s="56">
        <f t="shared" si="47"/>
        <v>8.2671276496172368</v>
      </c>
      <c r="V51" s="56">
        <f t="shared" si="47"/>
        <v>0.77028171772737153</v>
      </c>
      <c r="W51" s="56">
        <f t="shared" si="47"/>
        <v>21.703368405663397</v>
      </c>
      <c r="X51" s="56">
        <f t="shared" si="47"/>
        <v>30.045569754654366</v>
      </c>
      <c r="Y51" s="56">
        <f t="shared" si="47"/>
        <v>16.779747365108307</v>
      </c>
      <c r="Z51" s="56">
        <f t="shared" si="47"/>
        <v>-4.9542284163822075</v>
      </c>
      <c r="AA51" s="56">
        <f t="shared" si="48"/>
        <v>15.560831801289268</v>
      </c>
      <c r="AB51" s="56">
        <f t="shared" si="49"/>
        <v>38.755079991258157</v>
      </c>
      <c r="AC51" s="56">
        <f t="shared" si="50"/>
        <v>19.871245042142419</v>
      </c>
      <c r="AD51" s="88"/>
      <c r="AE51" s="88"/>
      <c r="AF51" s="88"/>
      <c r="AG51" s="88"/>
      <c r="AH51" s="88"/>
      <c r="AI51" s="88"/>
    </row>
    <row r="52" spans="1:35" ht="12.75" customHeight="1" x14ac:dyDescent="0.2">
      <c r="B52" s="42" t="s">
        <v>992</v>
      </c>
      <c r="C52" s="54" t="s">
        <v>12</v>
      </c>
      <c r="D52" s="56">
        <f t="shared" ref="D52:I52" si="53">IF(C12=0,"--",((D12/C12)*100-100))</f>
        <v>-72.863065564169133</v>
      </c>
      <c r="E52" s="56">
        <f t="shared" si="53"/>
        <v>679.71076065529201</v>
      </c>
      <c r="F52" s="56">
        <f t="shared" si="53"/>
        <v>7.9470285279623596</v>
      </c>
      <c r="G52" s="56">
        <f t="shared" si="53"/>
        <v>132.93039220635001</v>
      </c>
      <c r="H52" s="56">
        <f t="shared" si="53"/>
        <v>62.357343587200916</v>
      </c>
      <c r="I52" s="56">
        <f t="shared" si="53"/>
        <v>166.87771518753846</v>
      </c>
      <c r="J52" s="56">
        <f t="shared" ref="J52:M52" si="54">IF(I12=0,"--",((J12/I12)*100-100))</f>
        <v>115.55203285976327</v>
      </c>
      <c r="K52" s="56">
        <f t="shared" si="54"/>
        <v>17.196126180799936</v>
      </c>
      <c r="L52" s="56">
        <f t="shared" si="54"/>
        <v>53.959425514189519</v>
      </c>
      <c r="M52" s="56">
        <f t="shared" si="54"/>
        <v>-21.780189967390271</v>
      </c>
      <c r="N52" s="56">
        <f t="shared" si="47"/>
        <v>-56.0101003093366</v>
      </c>
      <c r="O52" s="56">
        <f t="shared" si="47"/>
        <v>-26.115146414493012</v>
      </c>
      <c r="P52" s="56">
        <f t="shared" si="47"/>
        <v>8.3809687209855497</v>
      </c>
      <c r="Q52" s="56">
        <f t="shared" si="47"/>
        <v>-4.7700919296260906</v>
      </c>
      <c r="R52" s="56">
        <f t="shared" si="47"/>
        <v>62.006551284086981</v>
      </c>
      <c r="S52" s="56">
        <f t="shared" si="47"/>
        <v>28.953112763817529</v>
      </c>
      <c r="T52" s="56">
        <f t="shared" si="47"/>
        <v>13.754453313956176</v>
      </c>
      <c r="U52" s="56">
        <f t="shared" si="47"/>
        <v>19.440940566569083</v>
      </c>
      <c r="V52" s="56">
        <f t="shared" si="47"/>
        <v>23.918253393182681</v>
      </c>
      <c r="W52" s="56">
        <f t="shared" si="47"/>
        <v>55.803301953117881</v>
      </c>
      <c r="X52" s="56">
        <f t="shared" si="47"/>
        <v>-42.992861330531809</v>
      </c>
      <c r="Y52" s="56">
        <f t="shared" si="47"/>
        <v>33.621007284672459</v>
      </c>
      <c r="Z52" s="56">
        <f t="shared" si="47"/>
        <v>9.4587975926231564</v>
      </c>
      <c r="AA52" s="56">
        <f t="shared" si="48"/>
        <v>19.708931339232265</v>
      </c>
      <c r="AB52" s="56">
        <f t="shared" si="49"/>
        <v>113.08257990126188</v>
      </c>
      <c r="AC52" s="56">
        <f t="shared" si="50"/>
        <v>24.099993634664216</v>
      </c>
      <c r="AD52" s="88"/>
      <c r="AE52" s="88"/>
      <c r="AF52" s="88"/>
      <c r="AG52" s="88"/>
      <c r="AH52" s="88"/>
      <c r="AI52" s="88"/>
    </row>
    <row r="53" spans="1:35" ht="12.75" customHeight="1" x14ac:dyDescent="0.2">
      <c r="B53" s="42" t="s">
        <v>993</v>
      </c>
      <c r="C53" s="54" t="s">
        <v>12</v>
      </c>
      <c r="D53" s="56">
        <f t="shared" ref="D53:I53" si="55">IF(C13=0,"--",((D13/C13)*100-100))</f>
        <v>46.639596670897816</v>
      </c>
      <c r="E53" s="56">
        <f t="shared" si="55"/>
        <v>233.53981841682361</v>
      </c>
      <c r="F53" s="56">
        <f t="shared" si="55"/>
        <v>-22.357982195342089</v>
      </c>
      <c r="G53" s="56">
        <f t="shared" si="55"/>
        <v>7.2585267637036708</v>
      </c>
      <c r="H53" s="56">
        <f t="shared" si="55"/>
        <v>-70.152903381027187</v>
      </c>
      <c r="I53" s="56">
        <f t="shared" si="55"/>
        <v>99.674153115792251</v>
      </c>
      <c r="J53" s="56">
        <f t="shared" ref="J53:M53" si="56">IF(I13=0,"--",((J13/I13)*100-100))</f>
        <v>35.161313303538776</v>
      </c>
      <c r="K53" s="56">
        <f t="shared" si="56"/>
        <v>-9.9946870227720126</v>
      </c>
      <c r="L53" s="56">
        <f t="shared" si="56"/>
        <v>98.324683857865153</v>
      </c>
      <c r="M53" s="56">
        <f t="shared" si="56"/>
        <v>48.958118025756988</v>
      </c>
      <c r="N53" s="56">
        <f t="shared" si="47"/>
        <v>47.926704238649307</v>
      </c>
      <c r="O53" s="56">
        <f t="shared" si="47"/>
        <v>60.561322892479666</v>
      </c>
      <c r="P53" s="56">
        <f t="shared" si="47"/>
        <v>20.914803499842336</v>
      </c>
      <c r="Q53" s="56">
        <f t="shared" si="47"/>
        <v>-10.741351579280433</v>
      </c>
      <c r="R53" s="56">
        <f t="shared" si="47"/>
        <v>64.247360180330702</v>
      </c>
      <c r="S53" s="56">
        <f t="shared" si="47"/>
        <v>11.620260170004059</v>
      </c>
      <c r="T53" s="56">
        <f t="shared" si="47"/>
        <v>-22.136133804890264</v>
      </c>
      <c r="U53" s="56">
        <f t="shared" si="47"/>
        <v>15.214534956370002</v>
      </c>
      <c r="V53" s="56">
        <f t="shared" si="47"/>
        <v>13.577281513841882</v>
      </c>
      <c r="W53" s="56">
        <f t="shared" si="47"/>
        <v>30.024209025515717</v>
      </c>
      <c r="X53" s="56">
        <f t="shared" si="47"/>
        <v>3.2960788450214977</v>
      </c>
      <c r="Y53" s="56">
        <f t="shared" si="47"/>
        <v>28.132398024718043</v>
      </c>
      <c r="Z53" s="56">
        <f t="shared" si="47"/>
        <v>-6.6080254745854603</v>
      </c>
      <c r="AA53" s="56">
        <f t="shared" si="48"/>
        <v>9.645542212439139</v>
      </c>
      <c r="AB53" s="56">
        <f t="shared" si="49"/>
        <v>93.673594396713526</v>
      </c>
      <c r="AC53" s="56">
        <f t="shared" si="50"/>
        <v>21.017412315666007</v>
      </c>
      <c r="AD53" s="88"/>
      <c r="AE53" s="88"/>
      <c r="AF53" s="88"/>
      <c r="AG53" s="88"/>
      <c r="AH53" s="88"/>
      <c r="AI53" s="88"/>
    </row>
    <row r="54" spans="1:35" ht="12.75" customHeight="1" x14ac:dyDescent="0.2">
      <c r="B54" s="42" t="s">
        <v>994</v>
      </c>
      <c r="C54" s="54" t="s">
        <v>12</v>
      </c>
      <c r="D54" s="56">
        <f t="shared" ref="D54:I54" si="57">IF(C14=0,"--",((D14/C14)*100-100))</f>
        <v>-50.353723536591424</v>
      </c>
      <c r="E54" s="56">
        <f t="shared" si="57"/>
        <v>384.68844514405981</v>
      </c>
      <c r="F54" s="56">
        <f t="shared" si="57"/>
        <v>241.27955490357789</v>
      </c>
      <c r="G54" s="56">
        <f t="shared" si="57"/>
        <v>-77.523882572200165</v>
      </c>
      <c r="H54" s="56">
        <f t="shared" si="57"/>
        <v>178.3203354191312</v>
      </c>
      <c r="I54" s="56">
        <f t="shared" si="57"/>
        <v>-14.737053216092065</v>
      </c>
      <c r="J54" s="56">
        <f t="shared" ref="J54:M54" si="58">IF(I14=0,"--",((J14/I14)*100-100))</f>
        <v>34.371285014831528</v>
      </c>
      <c r="K54" s="56">
        <f t="shared" si="58"/>
        <v>-40.95353659931471</v>
      </c>
      <c r="L54" s="56">
        <f t="shared" si="58"/>
        <v>42.841212676573548</v>
      </c>
      <c r="M54" s="56">
        <f t="shared" si="58"/>
        <v>2.5708908317747472</v>
      </c>
      <c r="N54" s="56">
        <f t="shared" si="47"/>
        <v>78.131168838634409</v>
      </c>
      <c r="O54" s="56">
        <f t="shared" si="47"/>
        <v>39.235343777107659</v>
      </c>
      <c r="P54" s="56">
        <f t="shared" si="47"/>
        <v>27.191730879501435</v>
      </c>
      <c r="Q54" s="56">
        <f t="shared" si="47"/>
        <v>-24.227039041969931</v>
      </c>
      <c r="R54" s="56">
        <f t="shared" si="47"/>
        <v>45.876607862126235</v>
      </c>
      <c r="S54" s="56">
        <f t="shared" si="47"/>
        <v>54.480342399427116</v>
      </c>
      <c r="T54" s="56">
        <f t="shared" si="47"/>
        <v>334.89106377166075</v>
      </c>
      <c r="U54" s="56">
        <f t="shared" si="47"/>
        <v>-39.004086401770479</v>
      </c>
      <c r="V54" s="56">
        <f t="shared" si="47"/>
        <v>-60.771826163750411</v>
      </c>
      <c r="W54" s="56">
        <f t="shared" si="47"/>
        <v>36.546697014429128</v>
      </c>
      <c r="X54" s="56">
        <f t="shared" si="47"/>
        <v>0.4954628077312293</v>
      </c>
      <c r="Y54" s="56">
        <f t="shared" si="47"/>
        <v>27.591449435977793</v>
      </c>
      <c r="Z54" s="56">
        <f t="shared" si="47"/>
        <v>-5.3251107483442865</v>
      </c>
      <c r="AA54" s="56">
        <f t="shared" si="48"/>
        <v>28.105157089543439</v>
      </c>
      <c r="AB54" s="56">
        <f t="shared" si="49"/>
        <v>198.29600930624355</v>
      </c>
      <c r="AC54" s="56">
        <f t="shared" si="50"/>
        <v>22.12763942651614</v>
      </c>
      <c r="AD54" s="88"/>
      <c r="AE54" s="88"/>
      <c r="AF54" s="88"/>
      <c r="AG54" s="88"/>
      <c r="AH54" s="88"/>
      <c r="AI54" s="88"/>
    </row>
    <row r="55" spans="1:35" ht="12.75" customHeight="1" x14ac:dyDescent="0.2">
      <c r="B55" s="42" t="s">
        <v>995</v>
      </c>
      <c r="C55" s="54" t="s">
        <v>12</v>
      </c>
      <c r="D55" s="56" t="str">
        <f t="shared" ref="D55:I55" si="59">IF(C15=0,"--",((D15/C15)*100-100))</f>
        <v>--</v>
      </c>
      <c r="E55" s="56" t="str">
        <f t="shared" si="59"/>
        <v>--</v>
      </c>
      <c r="F55" s="56">
        <f t="shared" si="59"/>
        <v>-63.765099650083677</v>
      </c>
      <c r="G55" s="56">
        <f t="shared" si="59"/>
        <v>429.87504828443309</v>
      </c>
      <c r="H55" s="56">
        <f t="shared" si="59"/>
        <v>-91.923385952929209</v>
      </c>
      <c r="I55" s="56">
        <f t="shared" si="59"/>
        <v>512.7462522564947</v>
      </c>
      <c r="J55" s="56">
        <f t="shared" ref="J55:M55" si="60">IF(I15=0,"--",((J15/I15)*100-100))</f>
        <v>109.7332522095555</v>
      </c>
      <c r="K55" s="56">
        <f t="shared" si="60"/>
        <v>87.335771159850708</v>
      </c>
      <c r="L55" s="56">
        <f t="shared" si="60"/>
        <v>6.7279017738892151</v>
      </c>
      <c r="M55" s="56">
        <f t="shared" si="60"/>
        <v>-6.2568250511258441</v>
      </c>
      <c r="N55" s="56">
        <f t="shared" si="47"/>
        <v>141.1550367389498</v>
      </c>
      <c r="O55" s="56">
        <f t="shared" si="47"/>
        <v>-13.195542045236891</v>
      </c>
      <c r="P55" s="56">
        <f t="shared" si="47"/>
        <v>59.606130439959941</v>
      </c>
      <c r="Q55" s="56">
        <f t="shared" si="47"/>
        <v>-38.419750268990036</v>
      </c>
      <c r="R55" s="56">
        <f t="shared" si="47"/>
        <v>24.381741982867993</v>
      </c>
      <c r="S55" s="56">
        <f t="shared" si="47"/>
        <v>36.497191938477613</v>
      </c>
      <c r="T55" s="56">
        <f t="shared" si="47"/>
        <v>3.0788375220700743</v>
      </c>
      <c r="U55" s="56">
        <f t="shared" si="47"/>
        <v>5.7899096145331868</v>
      </c>
      <c r="V55" s="56">
        <f t="shared" si="47"/>
        <v>12.653927395435446</v>
      </c>
      <c r="W55" s="56">
        <f t="shared" si="47"/>
        <v>33.237915037787957</v>
      </c>
      <c r="X55" s="56">
        <f t="shared" si="47"/>
        <v>73.936258353041808</v>
      </c>
      <c r="Y55" s="56">
        <f t="shared" si="47"/>
        <v>13.881758432412681</v>
      </c>
      <c r="Z55" s="56">
        <f t="shared" si="47"/>
        <v>-21.243127926325016</v>
      </c>
      <c r="AA55" s="56">
        <f t="shared" si="48"/>
        <v>4.8461135549853367</v>
      </c>
      <c r="AB55" s="56">
        <f t="shared" si="49"/>
        <v>38.297296117782423</v>
      </c>
      <c r="AC55" s="56">
        <f>IFERROR(POWER(AB15/E15,1/24)*100-100,"--")</f>
        <v>17.534994549038487</v>
      </c>
      <c r="AD55" s="88"/>
      <c r="AE55" s="88"/>
      <c r="AF55" s="88"/>
      <c r="AG55" s="88"/>
      <c r="AH55" s="88"/>
      <c r="AI55" s="88"/>
    </row>
    <row r="56" spans="1:35" ht="12.75" customHeight="1" x14ac:dyDescent="0.2">
      <c r="B56" s="42" t="s">
        <v>1002</v>
      </c>
      <c r="C56" s="54" t="s">
        <v>12</v>
      </c>
      <c r="D56" s="56">
        <f t="shared" ref="D56:I56" si="61">IF(C16=0,"--",((D16/C16)*100-100))</f>
        <v>1.1938691906790808</v>
      </c>
      <c r="E56" s="56">
        <f t="shared" si="61"/>
        <v>64.240814988668376</v>
      </c>
      <c r="F56" s="56">
        <f t="shared" si="61"/>
        <v>-21.222269081873264</v>
      </c>
      <c r="G56" s="56">
        <f t="shared" si="61"/>
        <v>9.3468427748488949</v>
      </c>
      <c r="H56" s="56">
        <f t="shared" si="61"/>
        <v>20.793983951654724</v>
      </c>
      <c r="I56" s="56">
        <f t="shared" si="61"/>
        <v>34.057525012023547</v>
      </c>
      <c r="J56" s="56">
        <f t="shared" ref="J56:M56" si="62">IF(I16=0,"--",((J16/I16)*100-100))</f>
        <v>-22.428630082583453</v>
      </c>
      <c r="K56" s="56">
        <f t="shared" si="62"/>
        <v>-13.864895505085926</v>
      </c>
      <c r="L56" s="56">
        <f t="shared" si="62"/>
        <v>75.487453252571214</v>
      </c>
      <c r="M56" s="56">
        <f t="shared" si="62"/>
        <v>12.895634997790168</v>
      </c>
      <c r="N56" s="56">
        <f t="shared" si="47"/>
        <v>20.045899377213175</v>
      </c>
      <c r="O56" s="56">
        <f t="shared" si="47"/>
        <v>11.130692028620246</v>
      </c>
      <c r="P56" s="56">
        <f t="shared" si="47"/>
        <v>28.113550596786837</v>
      </c>
      <c r="Q56" s="56">
        <f t="shared" si="47"/>
        <v>-41.075857865683219</v>
      </c>
      <c r="R56" s="56">
        <f t="shared" si="47"/>
        <v>70.561715781808175</v>
      </c>
      <c r="S56" s="56">
        <f t="shared" si="47"/>
        <v>44.598493284465604</v>
      </c>
      <c r="T56" s="56">
        <f t="shared" si="47"/>
        <v>-10.947858165847762</v>
      </c>
      <c r="U56" s="56">
        <f t="shared" si="47"/>
        <v>-28.19612171638633</v>
      </c>
      <c r="V56" s="56">
        <f t="shared" si="47"/>
        <v>-17.645253759593174</v>
      </c>
      <c r="W56" s="56">
        <f t="shared" si="47"/>
        <v>-5.4582517985011663</v>
      </c>
      <c r="X56" s="56">
        <f t="shared" si="47"/>
        <v>-31.109469058666733</v>
      </c>
      <c r="Y56" s="56">
        <f t="shared" si="47"/>
        <v>41.425469820855142</v>
      </c>
      <c r="Z56" s="56">
        <f t="shared" si="47"/>
        <v>-13.772916706958867</v>
      </c>
      <c r="AA56" s="56">
        <f t="shared" si="48"/>
        <v>3.5804498594630445</v>
      </c>
      <c r="AB56" s="56">
        <f t="shared" si="49"/>
        <v>20.119793768119479</v>
      </c>
      <c r="AC56" s="56">
        <f>IFERROR(POWER(AB16/C16,1/26)*100-100,"--")</f>
        <v>5.4426970055325938</v>
      </c>
      <c r="AD56" s="88"/>
      <c r="AE56" s="88"/>
      <c r="AF56" s="88"/>
      <c r="AG56" s="88"/>
      <c r="AH56" s="88"/>
      <c r="AI56" s="88"/>
    </row>
    <row r="57" spans="1:35" ht="12.75" customHeight="1" x14ac:dyDescent="0.2">
      <c r="B57" s="42" t="s">
        <v>1000</v>
      </c>
      <c r="C57" s="54" t="s">
        <v>12</v>
      </c>
      <c r="D57" s="56">
        <f t="shared" ref="D57:I57" si="63">IF(C17=0,"--",((D17/C17)*100-100))</f>
        <v>8.2806272067822704</v>
      </c>
      <c r="E57" s="56">
        <f t="shared" si="63"/>
        <v>68.322188393720694</v>
      </c>
      <c r="F57" s="56">
        <f t="shared" si="63"/>
        <v>-12.838133649882948</v>
      </c>
      <c r="G57" s="56">
        <f t="shared" si="63"/>
        <v>14.415132755940746</v>
      </c>
      <c r="H57" s="56">
        <f t="shared" si="63"/>
        <v>-3.0347515416368225</v>
      </c>
      <c r="I57" s="56">
        <f t="shared" si="63"/>
        <v>36.002761836094862</v>
      </c>
      <c r="J57" s="56">
        <f t="shared" ref="J57:M57" si="64">IF(I17=0,"--",((J17/I17)*100-100))</f>
        <v>-16.365469507802473</v>
      </c>
      <c r="K57" s="56">
        <f t="shared" si="64"/>
        <v>-11.114794336163541</v>
      </c>
      <c r="L57" s="56">
        <f t="shared" si="64"/>
        <v>72.364876206660256</v>
      </c>
      <c r="M57" s="56">
        <f t="shared" si="64"/>
        <v>11.351446322892642</v>
      </c>
      <c r="N57" s="56">
        <f t="shared" si="47"/>
        <v>17.273355811452376</v>
      </c>
      <c r="O57" s="56">
        <f t="shared" si="47"/>
        <v>12.803817239940301</v>
      </c>
      <c r="P57" s="56">
        <f t="shared" si="47"/>
        <v>27.168135971865112</v>
      </c>
      <c r="Q57" s="56">
        <f t="shared" si="47"/>
        <v>-37.969953698582806</v>
      </c>
      <c r="R57" s="56">
        <f t="shared" si="47"/>
        <v>68.200904811557194</v>
      </c>
      <c r="S57" s="56">
        <f t="shared" si="47"/>
        <v>41.812478886852404</v>
      </c>
      <c r="T57" s="56">
        <f t="shared" si="47"/>
        <v>-5.0287639068562555</v>
      </c>
      <c r="U57" s="56">
        <f t="shared" si="47"/>
        <v>-24.245205282771039</v>
      </c>
      <c r="V57" s="56">
        <f t="shared" si="47"/>
        <v>-15.12621206191389</v>
      </c>
      <c r="W57" s="56">
        <f t="shared" si="47"/>
        <v>4.3117732366048074</v>
      </c>
      <c r="X57" s="56">
        <f t="shared" si="47"/>
        <v>-20.218183318165345</v>
      </c>
      <c r="Y57" s="56">
        <f t="shared" si="47"/>
        <v>34.237868209217822</v>
      </c>
      <c r="Z57" s="56">
        <f t="shared" si="47"/>
        <v>-10.479326063884031</v>
      </c>
      <c r="AA57" s="56">
        <f t="shared" si="48"/>
        <v>7.9880643425729261</v>
      </c>
      <c r="AB57" s="56">
        <f t="shared" si="49"/>
        <v>50.064992074910009</v>
      </c>
      <c r="AC57" s="56">
        <f t="shared" ref="AC57:AC65" si="65">IFERROR(POWER(AB17/C17,1/26)*100-100,"--")</f>
        <v>8.5419549646931614</v>
      </c>
      <c r="AD57" s="88"/>
      <c r="AE57" s="88"/>
      <c r="AF57" s="88"/>
      <c r="AG57" s="88"/>
      <c r="AH57" s="88"/>
      <c r="AI57" s="88"/>
    </row>
    <row r="58" spans="1:35" ht="12.75" customHeight="1" x14ac:dyDescent="0.2">
      <c r="B58" s="42" t="s">
        <v>1001</v>
      </c>
      <c r="C58" s="54" t="s">
        <v>12</v>
      </c>
      <c r="D58" s="56">
        <f t="shared" ref="D58:I58" si="66">IF(C18=0,"--",((D18/C18)*100-100))</f>
        <v>5.4961632314919768</v>
      </c>
      <c r="E58" s="56">
        <f t="shared" si="66"/>
        <v>62.602602211853366</v>
      </c>
      <c r="F58" s="56">
        <f t="shared" si="66"/>
        <v>-3.630345002043029</v>
      </c>
      <c r="G58" s="56">
        <f t="shared" si="66"/>
        <v>0.90146289218408526</v>
      </c>
      <c r="H58" s="56">
        <f t="shared" si="66"/>
        <v>28.342614702727076</v>
      </c>
      <c r="I58" s="56">
        <f t="shared" si="66"/>
        <v>22.694979190456351</v>
      </c>
      <c r="J58" s="56">
        <f t="shared" ref="J58:M58" si="67">IF(I18=0,"--",((J18/I18)*100-100))</f>
        <v>-7.9908301239577639</v>
      </c>
      <c r="K58" s="56">
        <f t="shared" si="67"/>
        <v>-1.1428983452858432</v>
      </c>
      <c r="L58" s="56">
        <f t="shared" si="67"/>
        <v>59.032920691168755</v>
      </c>
      <c r="M58" s="56">
        <f t="shared" si="67"/>
        <v>24.837084439677895</v>
      </c>
      <c r="N58" s="56">
        <f t="shared" si="47"/>
        <v>39.250428691656168</v>
      </c>
      <c r="O58" s="56">
        <f t="shared" si="47"/>
        <v>25.450393833266929</v>
      </c>
      <c r="P58" s="56">
        <f t="shared" si="47"/>
        <v>41.539435187827024</v>
      </c>
      <c r="Q58" s="56">
        <f t="shared" si="47"/>
        <v>-12.598771095395918</v>
      </c>
      <c r="R58" s="56">
        <f t="shared" si="47"/>
        <v>68.492114135510803</v>
      </c>
      <c r="S58" s="56">
        <f t="shared" si="47"/>
        <v>42.319319200795007</v>
      </c>
      <c r="T58" s="56">
        <f t="shared" si="47"/>
        <v>2.7400825741806329</v>
      </c>
      <c r="U58" s="56">
        <f t="shared" si="47"/>
        <v>-0.9704049229561349</v>
      </c>
      <c r="V58" s="56">
        <f t="shared" si="47"/>
        <v>-2.3588810538535938</v>
      </c>
      <c r="W58" s="56">
        <f t="shared" si="47"/>
        <v>-2.0232616004448545</v>
      </c>
      <c r="X58" s="56">
        <f t="shared" si="47"/>
        <v>-13.254928585421354</v>
      </c>
      <c r="Y58" s="56">
        <f t="shared" si="47"/>
        <v>22.280373357579222</v>
      </c>
      <c r="Z58" s="56">
        <f t="shared" si="47"/>
        <v>7.6368744800742121</v>
      </c>
      <c r="AA58" s="56">
        <f t="shared" si="48"/>
        <v>0.34113465662134956</v>
      </c>
      <c r="AB58" s="56">
        <f t="shared" si="49"/>
        <v>35.056866262793392</v>
      </c>
      <c r="AC58" s="56">
        <f t="shared" si="65"/>
        <v>14.900757613516546</v>
      </c>
      <c r="AD58" s="88"/>
      <c r="AE58" s="88"/>
      <c r="AF58" s="88"/>
      <c r="AG58" s="88"/>
      <c r="AH58" s="88"/>
      <c r="AI58" s="88"/>
    </row>
    <row r="59" spans="1:35" ht="12.75" customHeight="1" x14ac:dyDescent="0.2">
      <c r="A59" s="88">
        <v>2</v>
      </c>
      <c r="B59" s="42" t="s">
        <v>998</v>
      </c>
      <c r="C59" s="54" t="s">
        <v>12</v>
      </c>
      <c r="D59" s="56">
        <f t="shared" ref="D59:I59" si="68">IF(C19=0,"--",((D19/C19)*100-100))</f>
        <v>40.34354715104763</v>
      </c>
      <c r="E59" s="56">
        <f t="shared" si="68"/>
        <v>2.3148504341990304</v>
      </c>
      <c r="F59" s="56">
        <f t="shared" si="68"/>
        <v>-7.9438086713168872</v>
      </c>
      <c r="G59" s="56">
        <f t="shared" si="68"/>
        <v>16.46226368048076</v>
      </c>
      <c r="H59" s="56">
        <f t="shared" si="68"/>
        <v>-1.4923688444817316</v>
      </c>
      <c r="I59" s="56">
        <f t="shared" si="68"/>
        <v>9.5833623829890087</v>
      </c>
      <c r="J59" s="56">
        <f t="shared" ref="J59:M59" si="69">IF(I19=0,"--",((J19/I19)*100-100))</f>
        <v>55.678476962791876</v>
      </c>
      <c r="K59" s="56">
        <f t="shared" si="69"/>
        <v>-11.482837628619123</v>
      </c>
      <c r="L59" s="56">
        <f t="shared" si="69"/>
        <v>-14.014995107062617</v>
      </c>
      <c r="M59" s="56">
        <f t="shared" si="69"/>
        <v>11.530552065870395</v>
      </c>
      <c r="N59" s="56">
        <f t="shared" si="47"/>
        <v>11.56341216081394</v>
      </c>
      <c r="O59" s="56">
        <f t="shared" si="47"/>
        <v>7.7737524287031476</v>
      </c>
      <c r="P59" s="56">
        <f t="shared" si="47"/>
        <v>59.484212199430885</v>
      </c>
      <c r="Q59" s="56">
        <f t="shared" si="47"/>
        <v>10.372991677587805</v>
      </c>
      <c r="R59" s="56">
        <f t="shared" si="47"/>
        <v>0.12159851440232217</v>
      </c>
      <c r="S59" s="56">
        <f t="shared" si="47"/>
        <v>21.724139500876944</v>
      </c>
      <c r="T59" s="56">
        <f t="shared" si="47"/>
        <v>4.5209818318168118</v>
      </c>
      <c r="U59" s="56">
        <f t="shared" si="47"/>
        <v>-1.9400182968651762</v>
      </c>
      <c r="V59" s="56">
        <f t="shared" si="47"/>
        <v>-3.3573711789786671</v>
      </c>
      <c r="W59" s="56">
        <f t="shared" si="47"/>
        <v>-7.6108036504478349</v>
      </c>
      <c r="X59" s="56">
        <f t="shared" si="47"/>
        <v>-1.6473849293516309</v>
      </c>
      <c r="Y59" s="56">
        <f t="shared" si="47"/>
        <v>11.300696064860347</v>
      </c>
      <c r="Z59" s="56">
        <f t="shared" si="47"/>
        <v>-2.8804205768713445</v>
      </c>
      <c r="AA59" s="56">
        <f t="shared" si="48"/>
        <v>1.6827925738102607</v>
      </c>
      <c r="AB59" s="56">
        <f t="shared" si="49"/>
        <v>58.112674855046095</v>
      </c>
      <c r="AC59" s="56">
        <f t="shared" si="65"/>
        <v>8.7529405288494786</v>
      </c>
      <c r="AD59" s="88"/>
      <c r="AE59" s="88"/>
      <c r="AF59" s="88"/>
      <c r="AG59" s="88"/>
      <c r="AH59" s="88"/>
      <c r="AI59" s="88"/>
    </row>
    <row r="60" spans="1:35" ht="12.75" customHeight="1" x14ac:dyDescent="0.2">
      <c r="A60" s="88">
        <v>3</v>
      </c>
      <c r="B60" s="42" t="s">
        <v>29</v>
      </c>
      <c r="C60" s="54" t="s">
        <v>12</v>
      </c>
      <c r="D60" s="56">
        <f t="shared" ref="D60:I60" si="70">IF(C20=0,"--",((D20/C20)*100-100))</f>
        <v>-4.9302665645764705</v>
      </c>
      <c r="E60" s="56">
        <f t="shared" si="70"/>
        <v>20.709780550388729</v>
      </c>
      <c r="F60" s="56">
        <f t="shared" si="70"/>
        <v>1.511211074017254</v>
      </c>
      <c r="G60" s="56">
        <f t="shared" si="70"/>
        <v>-4.3157257190346314</v>
      </c>
      <c r="H60" s="56">
        <f t="shared" si="70"/>
        <v>-9.3680652246236775</v>
      </c>
      <c r="I60" s="56">
        <f t="shared" si="70"/>
        <v>-0.86171647909334581</v>
      </c>
      <c r="J60" s="56">
        <f t="shared" ref="J60:M60" si="71">IF(I20=0,"--",((J20/I20)*100-100))</f>
        <v>24.588662719367477</v>
      </c>
      <c r="K60" s="56">
        <f t="shared" si="71"/>
        <v>-12.482766576273946</v>
      </c>
      <c r="L60" s="56">
        <f t="shared" si="71"/>
        <v>11.903185544711945</v>
      </c>
      <c r="M60" s="56">
        <f t="shared" si="71"/>
        <v>-5.3182338354801573E-2</v>
      </c>
      <c r="N60" s="56">
        <f t="shared" si="47"/>
        <v>9.4928198380777928</v>
      </c>
      <c r="O60" s="56">
        <f t="shared" si="47"/>
        <v>-1.4531628461002697</v>
      </c>
      <c r="P60" s="56">
        <f t="shared" si="47"/>
        <v>12.671097845703613</v>
      </c>
      <c r="Q60" s="56">
        <f t="shared" si="47"/>
        <v>-14.57531088522444</v>
      </c>
      <c r="R60" s="56">
        <f t="shared" si="47"/>
        <v>8.6329458877220588</v>
      </c>
      <c r="S60" s="56">
        <f t="shared" si="47"/>
        <v>29.575233227723601</v>
      </c>
      <c r="T60" s="56">
        <f t="shared" si="47"/>
        <v>22.297008781316194</v>
      </c>
      <c r="U60" s="56">
        <f t="shared" si="47"/>
        <v>48.181977959463723</v>
      </c>
      <c r="V60" s="56">
        <f t="shared" si="47"/>
        <v>-18.883860565238805</v>
      </c>
      <c r="W60" s="56">
        <f t="shared" si="47"/>
        <v>-4.1700271413346712</v>
      </c>
      <c r="X60" s="56">
        <f t="shared" si="47"/>
        <v>15.431219586282552</v>
      </c>
      <c r="Y60" s="56">
        <f t="shared" si="47"/>
        <v>5.9708985033491047</v>
      </c>
      <c r="Z60" s="56">
        <f t="shared" si="47"/>
        <v>-24.969238826301023</v>
      </c>
      <c r="AA60" s="56">
        <f t="shared" si="48"/>
        <v>-12.449586481257427</v>
      </c>
      <c r="AB60" s="56">
        <f t="shared" si="49"/>
        <v>-23.458054637708571</v>
      </c>
      <c r="AC60" s="56">
        <f t="shared" si="65"/>
        <v>1.6922126062198117</v>
      </c>
      <c r="AD60" s="88"/>
      <c r="AE60" s="88"/>
      <c r="AF60" s="88"/>
      <c r="AG60" s="88"/>
      <c r="AH60" s="88"/>
      <c r="AI60" s="88"/>
    </row>
    <row r="61" spans="1:35" ht="12.75" customHeight="1" x14ac:dyDescent="0.2">
      <c r="A61" s="88">
        <v>4</v>
      </c>
      <c r="B61" s="42" t="s">
        <v>52</v>
      </c>
      <c r="C61" s="54" t="s">
        <v>12</v>
      </c>
      <c r="D61" s="56">
        <f t="shared" ref="D61:I61" si="72">IF(C21=0,"--",((D21/C21)*100-100))</f>
        <v>33.724299212057474</v>
      </c>
      <c r="E61" s="56">
        <f t="shared" si="72"/>
        <v>18.242827226393317</v>
      </c>
      <c r="F61" s="56">
        <f t="shared" si="72"/>
        <v>9.4320521106786401</v>
      </c>
      <c r="G61" s="56">
        <f t="shared" si="72"/>
        <v>2.800909468314444</v>
      </c>
      <c r="H61" s="56">
        <f t="shared" si="72"/>
        <v>-7.0227268023324712</v>
      </c>
      <c r="I61" s="56">
        <f t="shared" si="72"/>
        <v>10.247984464022664</v>
      </c>
      <c r="J61" s="56">
        <f t="shared" ref="J61:M61" si="73">IF(I21=0,"--",((J21/I21)*100-100))</f>
        <v>53.99526310607078</v>
      </c>
      <c r="K61" s="56">
        <f t="shared" si="73"/>
        <v>11.653549316527048</v>
      </c>
      <c r="L61" s="56">
        <f t="shared" si="73"/>
        <v>7.5019129589305464</v>
      </c>
      <c r="M61" s="56">
        <f t="shared" si="73"/>
        <v>17.178523937295481</v>
      </c>
      <c r="N61" s="56">
        <f t="shared" si="47"/>
        <v>16.951598666710211</v>
      </c>
      <c r="O61" s="56">
        <f t="shared" si="47"/>
        <v>23.872576546209686</v>
      </c>
      <c r="P61" s="56">
        <f t="shared" si="47"/>
        <v>63.444401032743485</v>
      </c>
      <c r="Q61" s="56">
        <f t="shared" si="47"/>
        <v>-3.5095137045132816</v>
      </c>
      <c r="R61" s="56">
        <f t="shared" si="47"/>
        <v>-7.2627575870516949</v>
      </c>
      <c r="S61" s="56">
        <f t="shared" si="47"/>
        <v>66.379134628379575</v>
      </c>
      <c r="T61" s="56">
        <f t="shared" si="47"/>
        <v>4.0337620146874826</v>
      </c>
      <c r="U61" s="56">
        <f t="shared" si="47"/>
        <v>0.52187077221903166</v>
      </c>
      <c r="V61" s="56">
        <f t="shared" si="47"/>
        <v>4.7095085605550366</v>
      </c>
      <c r="W61" s="56">
        <f t="shared" si="47"/>
        <v>9.1111759456578625</v>
      </c>
      <c r="X61" s="56">
        <f t="shared" si="47"/>
        <v>-1.2027704399150707</v>
      </c>
      <c r="Y61" s="56">
        <f t="shared" si="47"/>
        <v>14.46580084617537</v>
      </c>
      <c r="Z61" s="56">
        <f t="shared" si="47"/>
        <v>-17.533954347513344</v>
      </c>
      <c r="AA61" s="56">
        <f t="shared" si="48"/>
        <v>10.110023968671527</v>
      </c>
      <c r="AB61" s="56">
        <f t="shared" si="49"/>
        <v>137.11621280979043</v>
      </c>
      <c r="AC61" s="56">
        <f t="shared" si="65"/>
        <v>15.299174490217467</v>
      </c>
      <c r="AD61" s="88"/>
      <c r="AE61" s="88"/>
      <c r="AF61" s="88"/>
      <c r="AG61" s="88"/>
      <c r="AH61" s="88"/>
      <c r="AI61" s="88"/>
    </row>
    <row r="62" spans="1:35" ht="12.75" customHeight="1" x14ac:dyDescent="0.2">
      <c r="A62" s="88">
        <v>5</v>
      </c>
      <c r="B62" s="42" t="s">
        <v>47</v>
      </c>
      <c r="C62" s="54" t="s">
        <v>12</v>
      </c>
      <c r="D62" s="56">
        <f t="shared" ref="D62:I62" si="74">IF(C22=0,"--",((D22/C22)*100-100))</f>
        <v>4.5799210602280596</v>
      </c>
      <c r="E62" s="56">
        <f t="shared" si="74"/>
        <v>11.661113901037083</v>
      </c>
      <c r="F62" s="56">
        <f t="shared" si="74"/>
        <v>2.5889690250988622</v>
      </c>
      <c r="G62" s="56">
        <f t="shared" si="74"/>
        <v>1.7448074783617358</v>
      </c>
      <c r="H62" s="56">
        <f t="shared" si="74"/>
        <v>-10.47092333475311</v>
      </c>
      <c r="I62" s="56">
        <f t="shared" si="74"/>
        <v>-7.1969188485494016</v>
      </c>
      <c r="J62" s="56">
        <f t="shared" ref="J62:M62" si="75">IF(I22=0,"--",((J22/I22)*100-100))</f>
        <v>27.151475687217825</v>
      </c>
      <c r="K62" s="56">
        <f t="shared" si="75"/>
        <v>28.141141942332808</v>
      </c>
      <c r="L62" s="56">
        <f t="shared" si="75"/>
        <v>4.1180328752900266</v>
      </c>
      <c r="M62" s="56">
        <f t="shared" si="75"/>
        <v>26.888194546323362</v>
      </c>
      <c r="N62" s="56">
        <f t="shared" si="47"/>
        <v>15.732243620404063</v>
      </c>
      <c r="O62" s="56">
        <f t="shared" si="47"/>
        <v>24.046118007777679</v>
      </c>
      <c r="P62" s="56">
        <f t="shared" si="47"/>
        <v>75.766994163514539</v>
      </c>
      <c r="Q62" s="56">
        <f t="shared" si="47"/>
        <v>-2.5216387451340125</v>
      </c>
      <c r="R62" s="56">
        <f t="shared" si="47"/>
        <v>9.2851347123869061</v>
      </c>
      <c r="S62" s="56">
        <f t="shared" si="47"/>
        <v>61.153958081562877</v>
      </c>
      <c r="T62" s="56">
        <f t="shared" si="47"/>
        <v>-14.614793488101924</v>
      </c>
      <c r="U62" s="56">
        <f t="shared" si="47"/>
        <v>2.3471819412692128</v>
      </c>
      <c r="V62" s="56">
        <f t="shared" si="47"/>
        <v>5.9188396210362271</v>
      </c>
      <c r="W62" s="56">
        <f t="shared" si="47"/>
        <v>-4.6008791305452803</v>
      </c>
      <c r="X62" s="56">
        <f t="shared" si="47"/>
        <v>-2.3266709922005191</v>
      </c>
      <c r="Y62" s="56">
        <f t="shared" si="47"/>
        <v>14.627362793770843</v>
      </c>
      <c r="Z62" s="56">
        <f t="shared" si="47"/>
        <v>-8.582363042366552</v>
      </c>
      <c r="AA62" s="56">
        <f t="shared" si="48"/>
        <v>4.0096137903627067</v>
      </c>
      <c r="AB62" s="56">
        <f t="shared" si="49"/>
        <v>173.10543924323849</v>
      </c>
      <c r="AC62" s="56">
        <f t="shared" si="65"/>
        <v>13.04571010173099</v>
      </c>
      <c r="AD62" s="88"/>
      <c r="AE62" s="88"/>
      <c r="AF62" s="88"/>
      <c r="AG62" s="88"/>
      <c r="AH62" s="88"/>
      <c r="AI62" s="88"/>
    </row>
    <row r="63" spans="1:35" ht="12.75" customHeight="1" x14ac:dyDescent="0.2">
      <c r="B63" s="42" t="s">
        <v>19</v>
      </c>
      <c r="C63" s="54" t="s">
        <v>12</v>
      </c>
      <c r="D63" s="56">
        <f t="shared" ref="D63:I63" si="76">IF(C23=0,"--",((D23/C23)*100-100))</f>
        <v>18.217361079020165</v>
      </c>
      <c r="E63" s="56">
        <f t="shared" si="76"/>
        <v>10.124085663348254</v>
      </c>
      <c r="F63" s="56">
        <f t="shared" si="76"/>
        <v>-1.1758020995080898</v>
      </c>
      <c r="G63" s="56">
        <f t="shared" si="76"/>
        <v>7.6289414384375362</v>
      </c>
      <c r="H63" s="56">
        <f t="shared" si="76"/>
        <v>-8.3578229939448363</v>
      </c>
      <c r="I63" s="56">
        <f t="shared" si="76"/>
        <v>5.1160228172440867</v>
      </c>
      <c r="J63" s="56">
        <f t="shared" ref="J63:M63" si="77">IF(I23=0,"--",((J23/I23)*100-100))</f>
        <v>59.861244991360365</v>
      </c>
      <c r="K63" s="56">
        <f t="shared" si="77"/>
        <v>11.001784259713119</v>
      </c>
      <c r="L63" s="56">
        <f t="shared" si="77"/>
        <v>-1.7055832365207522</v>
      </c>
      <c r="M63" s="56">
        <f t="shared" si="77"/>
        <v>22.376419173614437</v>
      </c>
      <c r="N63" s="56">
        <f t="shared" si="47"/>
        <v>17.03611681116621</v>
      </c>
      <c r="O63" s="56">
        <f t="shared" si="47"/>
        <v>13.271125617139944</v>
      </c>
      <c r="P63" s="56">
        <f t="shared" si="47"/>
        <v>54.624094129393654</v>
      </c>
      <c r="Q63" s="56">
        <f t="shared" si="47"/>
        <v>-3.2086400737650962</v>
      </c>
      <c r="R63" s="56">
        <f t="shared" si="47"/>
        <v>8.5901793190534335</v>
      </c>
      <c r="S63" s="56">
        <f t="shared" si="47"/>
        <v>43.469699147436273</v>
      </c>
      <c r="T63" s="56">
        <f t="shared" si="47"/>
        <v>2.7250994314024837</v>
      </c>
      <c r="U63" s="56">
        <f t="shared" si="47"/>
        <v>4.4914076560883132</v>
      </c>
      <c r="V63" s="56">
        <f t="shared" si="47"/>
        <v>-1.8254587074856659</v>
      </c>
      <c r="W63" s="56">
        <f t="shared" si="47"/>
        <v>3.9842588844103375</v>
      </c>
      <c r="X63" s="56">
        <f t="shared" si="47"/>
        <v>-4.3803178738856019</v>
      </c>
      <c r="Y63" s="56">
        <f t="shared" si="47"/>
        <v>9.8264641593956981</v>
      </c>
      <c r="Z63" s="56">
        <f t="shared" si="47"/>
        <v>1.5388006429366072</v>
      </c>
      <c r="AA63" s="56">
        <f t="shared" si="48"/>
        <v>-3.4788731494281251</v>
      </c>
      <c r="AB63" s="56">
        <f t="shared" si="49"/>
        <v>73.015906781323622</v>
      </c>
      <c r="AC63" s="56">
        <f t="shared" si="65"/>
        <v>11.556254122613339</v>
      </c>
      <c r="AD63" s="88"/>
      <c r="AE63" s="88"/>
      <c r="AF63" s="88"/>
      <c r="AG63" s="88"/>
      <c r="AH63" s="88"/>
      <c r="AI63" s="88"/>
    </row>
    <row r="64" spans="1:35" ht="12.75" customHeight="1" x14ac:dyDescent="0.2">
      <c r="A64" s="224"/>
      <c r="B64" s="224" t="s">
        <v>20</v>
      </c>
      <c r="C64" s="54" t="s">
        <v>12</v>
      </c>
      <c r="D64" s="56">
        <f t="shared" ref="D64:I64" si="78">IF(C24=0,"--",((D24/C24)*100-100))</f>
        <v>30.65777853750987</v>
      </c>
      <c r="E64" s="56">
        <f t="shared" si="78"/>
        <v>19.550206901114905</v>
      </c>
      <c r="F64" s="56">
        <f t="shared" si="78"/>
        <v>0.39141247615089014</v>
      </c>
      <c r="G64" s="56">
        <f t="shared" si="78"/>
        <v>10.189254177533783</v>
      </c>
      <c r="H64" s="56">
        <f t="shared" si="78"/>
        <v>-4.7645256437556327</v>
      </c>
      <c r="I64" s="56">
        <f t="shared" si="78"/>
        <v>6.0782511717198702</v>
      </c>
      <c r="J64" s="56">
        <f t="shared" ref="J64:M64" si="79">IF(I24=0,"--",((J24/I24)*100-100))</f>
        <v>74.574529925271236</v>
      </c>
      <c r="K64" s="56">
        <f t="shared" si="79"/>
        <v>6.3604731361429572</v>
      </c>
      <c r="L64" s="56">
        <f t="shared" si="79"/>
        <v>12.473019526027755</v>
      </c>
      <c r="M64" s="56">
        <f t="shared" si="79"/>
        <v>38.226448342780458</v>
      </c>
      <c r="N64" s="56">
        <f t="shared" si="47"/>
        <v>23.170405399169596</v>
      </c>
      <c r="O64" s="56">
        <f t="shared" si="47"/>
        <v>28.301710138738088</v>
      </c>
      <c r="P64" s="56">
        <f t="shared" si="47"/>
        <v>66.511023415566569</v>
      </c>
      <c r="Q64" s="56">
        <f t="shared" si="47"/>
        <v>-3.1314793075963649</v>
      </c>
      <c r="R64" s="56">
        <f t="shared" si="47"/>
        <v>-3.1664167390450615</v>
      </c>
      <c r="S64" s="56">
        <f t="shared" si="47"/>
        <v>61.478780209645123</v>
      </c>
      <c r="T64" s="56">
        <f t="shared" si="47"/>
        <v>9.0884052694793382</v>
      </c>
      <c r="U64" s="56">
        <f t="shared" si="47"/>
        <v>11.949733227804529</v>
      </c>
      <c r="V64" s="56">
        <f t="shared" si="47"/>
        <v>5.7416707825577191</v>
      </c>
      <c r="W64" s="56">
        <f t="shared" si="47"/>
        <v>-1.972373485304729</v>
      </c>
      <c r="X64" s="56">
        <f t="shared" si="47"/>
        <v>-3.9132482149485099</v>
      </c>
      <c r="Y64" s="56">
        <f t="shared" si="47"/>
        <v>24.182099293026042</v>
      </c>
      <c r="Z64" s="56">
        <f t="shared" si="47"/>
        <v>-14.554953660624321</v>
      </c>
      <c r="AA64" s="56">
        <f t="shared" si="48"/>
        <v>5.598891049251705</v>
      </c>
      <c r="AB64" s="56">
        <f t="shared" si="49"/>
        <v>48.756353427729124</v>
      </c>
      <c r="AC64" s="56">
        <f t="shared" si="65"/>
        <v>15.322790272668357</v>
      </c>
      <c r="AD64" s="88"/>
      <c r="AE64" s="88"/>
      <c r="AF64" s="88"/>
      <c r="AG64" s="88"/>
      <c r="AH64" s="88"/>
      <c r="AI64" s="88"/>
    </row>
    <row r="65" spans="1:35" ht="12.75" customHeight="1" x14ac:dyDescent="0.2">
      <c r="A65" s="224"/>
      <c r="B65" s="224" t="s">
        <v>11</v>
      </c>
      <c r="C65" s="54" t="s">
        <v>12</v>
      </c>
      <c r="D65" s="56">
        <f t="shared" ref="D65:I65" si="80">IF(C25=0,"--",((D25/C25)*100-100))</f>
        <v>21.637336091416032</v>
      </c>
      <c r="E65" s="56">
        <f t="shared" si="80"/>
        <v>12.907573769045428</v>
      </c>
      <c r="F65" s="56">
        <f t="shared" si="80"/>
        <v>-0.68578406093894273</v>
      </c>
      <c r="G65" s="56">
        <f t="shared" si="80"/>
        <v>8.4381524221042383</v>
      </c>
      <c r="H65" s="56">
        <f t="shared" si="80"/>
        <v>-7.2037878275086911</v>
      </c>
      <c r="I65" s="56">
        <f t="shared" si="80"/>
        <v>5.4331785284362724</v>
      </c>
      <c r="J65" s="56">
        <f t="shared" ref="J65:M65" si="81">IF(I25=0,"--",((J25/I25)*100-100))</f>
        <v>64.740495131347018</v>
      </c>
      <c r="K65" s="56">
        <f t="shared" si="81"/>
        <v>9.3707441774209457</v>
      </c>
      <c r="L65" s="56">
        <f t="shared" si="81"/>
        <v>3.1398931422006484</v>
      </c>
      <c r="M65" s="56">
        <f t="shared" si="81"/>
        <v>28.283253484710428</v>
      </c>
      <c r="N65" s="56">
        <f t="shared" si="47"/>
        <v>19.499375991202356</v>
      </c>
      <c r="O65" s="56">
        <f t="shared" si="47"/>
        <v>19.492158686510578</v>
      </c>
      <c r="P65" s="56">
        <f t="shared" si="47"/>
        <v>59.906713957941975</v>
      </c>
      <c r="Q65" s="56">
        <f t="shared" si="47"/>
        <v>-3.1729331447055245</v>
      </c>
      <c r="R65" s="56">
        <f t="shared" si="47"/>
        <v>3.1473657673152644</v>
      </c>
      <c r="S65" s="56">
        <f t="shared" si="47"/>
        <v>51.296806229983332</v>
      </c>
      <c r="T65" s="56">
        <f t="shared" si="47"/>
        <v>5.676840238369806</v>
      </c>
      <c r="U65" s="56">
        <f t="shared" si="47"/>
        <v>8.06278330574753</v>
      </c>
      <c r="V65" s="56">
        <f t="shared" si="47"/>
        <v>1.9283511932953559</v>
      </c>
      <c r="W65" s="56">
        <f t="shared" si="47"/>
        <v>0.91881707739634066</v>
      </c>
      <c r="X65" s="56">
        <f t="shared" si="47"/>
        <v>-4.1468375585108959</v>
      </c>
      <c r="Y65" s="56">
        <f t="shared" si="47"/>
        <v>17.020094104271166</v>
      </c>
      <c r="Z65" s="56">
        <f t="shared" si="47"/>
        <v>-7.0193830219049573</v>
      </c>
      <c r="AA65" s="56">
        <f t="shared" si="48"/>
        <v>0.9571887662483789</v>
      </c>
      <c r="AB65" s="56">
        <f t="shared" si="49"/>
        <v>60.615851792178006</v>
      </c>
      <c r="AC65" s="56">
        <f t="shared" si="65"/>
        <v>12.937113107642588</v>
      </c>
      <c r="AD65" s="88"/>
      <c r="AE65" s="88"/>
      <c r="AF65" s="88"/>
      <c r="AG65" s="88"/>
      <c r="AH65" s="88"/>
      <c r="AI65" s="88"/>
    </row>
    <row r="66" spans="1:35" ht="12.75" customHeight="1" x14ac:dyDescent="0.2">
      <c r="A66" s="224"/>
      <c r="B66" s="224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6"/>
      <c r="AA66" s="56"/>
      <c r="AB66" s="56"/>
      <c r="AC66" s="53"/>
      <c r="AD66" s="88"/>
      <c r="AE66" s="88"/>
      <c r="AF66" s="88"/>
      <c r="AG66" s="88"/>
      <c r="AH66" s="88"/>
      <c r="AI66" s="88"/>
    </row>
    <row r="67" spans="1:35" ht="12.75" customHeight="1" x14ac:dyDescent="0.2">
      <c r="A67" s="224"/>
      <c r="B67" s="224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88"/>
      <c r="AE67" s="88"/>
      <c r="AF67" s="88"/>
      <c r="AG67" s="88"/>
      <c r="AH67" s="88"/>
      <c r="AI67" s="88"/>
    </row>
    <row r="68" spans="1:35" ht="12.75" customHeight="1" thickBot="1" x14ac:dyDescent="0.25">
      <c r="A68" s="218"/>
      <c r="B68" s="218"/>
      <c r="C68" s="218"/>
      <c r="D68" s="218"/>
      <c r="E68" s="218"/>
      <c r="F68" s="218"/>
      <c r="G68" s="218"/>
      <c r="H68" s="218"/>
      <c r="I68" s="218"/>
      <c r="J68" s="218"/>
      <c r="K68" s="218"/>
      <c r="L68" s="218"/>
      <c r="M68" s="218"/>
      <c r="N68" s="218"/>
      <c r="O68" s="218"/>
      <c r="P68" s="218"/>
      <c r="Q68" s="218"/>
      <c r="R68" s="218"/>
      <c r="S68" s="218"/>
      <c r="T68" s="218"/>
      <c r="U68" s="218"/>
      <c r="V68" s="218"/>
      <c r="W68" s="218"/>
      <c r="X68" s="218"/>
      <c r="Y68" s="218"/>
      <c r="Z68" s="218"/>
      <c r="AA68" s="218"/>
      <c r="AB68" s="218"/>
      <c r="AC68" s="218"/>
      <c r="AD68" s="88"/>
      <c r="AE68" s="88"/>
      <c r="AF68" s="88"/>
      <c r="AG68" s="88"/>
      <c r="AH68" s="88"/>
      <c r="AI68" s="88"/>
    </row>
    <row r="69" spans="1:35" ht="12.75" customHeight="1" thickTop="1" x14ac:dyDescent="0.2">
      <c r="A69" s="91" t="s">
        <v>1030</v>
      </c>
      <c r="B69" s="42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88"/>
      <c r="AE69" s="88"/>
      <c r="AF69" s="88"/>
      <c r="AG69" s="88"/>
      <c r="AH69" s="88"/>
      <c r="AI69" s="88"/>
    </row>
    <row r="70" spans="1:35" ht="12.75" customHeight="1" x14ac:dyDescent="0.2">
      <c r="B70" s="42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88"/>
      <c r="AE70" s="88"/>
      <c r="AF70" s="88"/>
      <c r="AG70" s="88"/>
      <c r="AH70" s="88"/>
      <c r="AI70" s="88"/>
    </row>
    <row r="71" spans="1:35" ht="12.75" customHeight="1" x14ac:dyDescent="0.2">
      <c r="B71" s="42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88"/>
      <c r="AE71" s="88"/>
      <c r="AF71" s="88"/>
      <c r="AG71" s="88"/>
      <c r="AH71" s="88"/>
      <c r="AI71" s="88"/>
    </row>
    <row r="72" spans="1:35" ht="12.75" customHeight="1" x14ac:dyDescent="0.2">
      <c r="A72" s="26"/>
      <c r="B72" s="42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88"/>
      <c r="AE72" s="88"/>
      <c r="AF72" s="88"/>
      <c r="AG72" s="88"/>
      <c r="AH72" s="88"/>
      <c r="AI72" s="88"/>
    </row>
    <row r="73" spans="1:35" ht="12.75" customHeight="1" x14ac:dyDescent="0.2">
      <c r="B73" s="27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88"/>
      <c r="AE73" s="88"/>
      <c r="AF73" s="88"/>
      <c r="AG73" s="88"/>
      <c r="AH73" s="88"/>
      <c r="AI73" s="88"/>
    </row>
    <row r="74" spans="1:35" ht="12.75" customHeight="1" x14ac:dyDescent="0.2">
      <c r="B74" s="42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88"/>
      <c r="AE74" s="88"/>
      <c r="AF74" s="88"/>
      <c r="AG74" s="88"/>
      <c r="AH74" s="88"/>
      <c r="AI74" s="88"/>
    </row>
    <row r="75" spans="1:35" ht="12.75" customHeight="1" x14ac:dyDescent="0.2">
      <c r="B75" s="42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88"/>
      <c r="AE75" s="88"/>
      <c r="AF75" s="88"/>
      <c r="AG75" s="88"/>
      <c r="AH75" s="88"/>
      <c r="AI75" s="88"/>
    </row>
    <row r="76" spans="1:35" ht="12.75" customHeight="1" x14ac:dyDescent="0.2">
      <c r="B76" s="42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88"/>
      <c r="AE76" s="88"/>
      <c r="AF76" s="88"/>
      <c r="AG76" s="88"/>
      <c r="AH76" s="88"/>
      <c r="AI76" s="88"/>
    </row>
    <row r="77" spans="1:35" ht="12.75" customHeight="1" x14ac:dyDescent="0.2">
      <c r="B77" s="42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88"/>
      <c r="AE77" s="88"/>
      <c r="AF77" s="88"/>
      <c r="AG77" s="88"/>
      <c r="AH77" s="88"/>
      <c r="AI77" s="88"/>
    </row>
    <row r="78" spans="1:35" x14ac:dyDescent="0.2">
      <c r="C78" s="53"/>
      <c r="D78" s="53"/>
      <c r="E78" s="53"/>
      <c r="F78" s="53"/>
      <c r="G78" s="53"/>
      <c r="H78" s="53"/>
      <c r="I78" s="53"/>
      <c r="J78" s="88"/>
      <c r="K78" s="259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230"/>
      <c r="AA78" s="241"/>
      <c r="AB78" s="263"/>
      <c r="AC78" s="88"/>
      <c r="AD78" s="88"/>
      <c r="AE78" s="88"/>
      <c r="AF78" s="88"/>
      <c r="AG78" s="88"/>
      <c r="AH78" s="88"/>
      <c r="AI78" s="88"/>
    </row>
    <row r="79" spans="1:35" x14ac:dyDescent="0.2">
      <c r="C79" s="53"/>
      <c r="D79" s="53"/>
      <c r="E79" s="53"/>
      <c r="F79" s="53"/>
      <c r="G79" s="53"/>
      <c r="H79" s="53"/>
      <c r="I79" s="53"/>
      <c r="J79" s="88"/>
      <c r="K79" s="259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230"/>
      <c r="AA79" s="241"/>
      <c r="AB79" s="263"/>
      <c r="AC79" s="88"/>
      <c r="AD79" s="88"/>
      <c r="AE79" s="88"/>
      <c r="AF79" s="88"/>
      <c r="AG79" s="88"/>
      <c r="AH79" s="88"/>
      <c r="AI79" s="88"/>
    </row>
    <row r="80" spans="1:35" x14ac:dyDescent="0.2">
      <c r="C80" s="53"/>
      <c r="D80" s="53"/>
      <c r="E80" s="53"/>
      <c r="F80" s="53"/>
      <c r="G80" s="53"/>
      <c r="H80" s="53"/>
      <c r="I80" s="53"/>
      <c r="J80" s="88"/>
      <c r="K80" s="259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230"/>
      <c r="AA80" s="241"/>
      <c r="AB80" s="263"/>
      <c r="AC80" s="88"/>
      <c r="AD80" s="88"/>
      <c r="AE80" s="88"/>
      <c r="AF80" s="88"/>
      <c r="AG80" s="88"/>
      <c r="AH80" s="88"/>
      <c r="AI80" s="88"/>
    </row>
    <row r="81" spans="3:35" x14ac:dyDescent="0.2">
      <c r="C81" s="58"/>
      <c r="D81" s="58"/>
      <c r="E81" s="58"/>
      <c r="F81" s="58"/>
      <c r="G81" s="58"/>
      <c r="H81" s="58"/>
      <c r="I81" s="58"/>
      <c r="J81" s="88"/>
      <c r="K81" s="259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230"/>
      <c r="AA81" s="241"/>
      <c r="AB81" s="263"/>
      <c r="AC81" s="88"/>
      <c r="AD81" s="88"/>
      <c r="AE81" s="88"/>
      <c r="AF81" s="88"/>
      <c r="AG81" s="88"/>
      <c r="AH81" s="88"/>
      <c r="AI81" s="88"/>
    </row>
    <row r="82" spans="3:35" x14ac:dyDescent="0.2">
      <c r="C82" s="58"/>
      <c r="D82" s="58"/>
      <c r="E82" s="58"/>
      <c r="F82" s="58"/>
      <c r="G82" s="58"/>
      <c r="H82" s="58"/>
      <c r="I82" s="58"/>
      <c r="J82" s="88"/>
      <c r="K82" s="259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230"/>
      <c r="AA82" s="241"/>
      <c r="AB82" s="263"/>
      <c r="AC82" s="88"/>
      <c r="AD82" s="88"/>
      <c r="AE82" s="88"/>
      <c r="AF82" s="88"/>
      <c r="AG82" s="88"/>
      <c r="AH82" s="88"/>
      <c r="AI82" s="88"/>
    </row>
    <row r="83" spans="3:35" x14ac:dyDescent="0.2">
      <c r="C83" s="28"/>
      <c r="D83" s="28"/>
      <c r="E83" s="28"/>
      <c r="F83" s="28"/>
      <c r="G83" s="28"/>
      <c r="H83" s="28"/>
      <c r="I83" s="28"/>
    </row>
    <row r="84" spans="3:35" x14ac:dyDescent="0.2">
      <c r="C84" s="28"/>
      <c r="D84" s="28"/>
      <c r="E84" s="28"/>
      <c r="F84" s="28"/>
      <c r="G84" s="28"/>
      <c r="H84" s="28"/>
      <c r="I84" s="28"/>
    </row>
    <row r="85" spans="3:35" x14ac:dyDescent="0.2">
      <c r="C85" s="28"/>
      <c r="D85" s="28"/>
      <c r="E85" s="28"/>
      <c r="F85" s="28"/>
      <c r="G85" s="28"/>
      <c r="H85" s="28"/>
      <c r="I85" s="28"/>
    </row>
    <row r="86" spans="3:35" x14ac:dyDescent="0.2">
      <c r="C86" s="28"/>
      <c r="D86" s="28"/>
      <c r="E86" s="28"/>
      <c r="F86" s="28"/>
      <c r="G86" s="28"/>
      <c r="H86" s="28"/>
      <c r="I86" s="28"/>
    </row>
    <row r="87" spans="3:35" x14ac:dyDescent="0.2">
      <c r="C87" s="28"/>
      <c r="D87" s="28"/>
      <c r="E87" s="28"/>
      <c r="F87" s="28"/>
      <c r="G87" s="28"/>
      <c r="H87" s="28"/>
      <c r="I87" s="28"/>
    </row>
    <row r="88" spans="3:35" x14ac:dyDescent="0.2">
      <c r="C88" s="28"/>
      <c r="D88" s="28"/>
      <c r="E88" s="28"/>
      <c r="F88" s="28"/>
      <c r="G88" s="28"/>
      <c r="H88" s="28"/>
      <c r="I88" s="28"/>
    </row>
    <row r="89" spans="3:35" x14ac:dyDescent="0.2">
      <c r="C89" s="28"/>
      <c r="D89" s="28"/>
      <c r="E89" s="28"/>
      <c r="F89" s="28"/>
      <c r="G89" s="28"/>
      <c r="H89" s="28"/>
      <c r="I89" s="28"/>
    </row>
  </sheetData>
  <mergeCells count="7">
    <mergeCell ref="C47:AC47"/>
    <mergeCell ref="C7:AC7"/>
    <mergeCell ref="C27:AC27"/>
    <mergeCell ref="C2:AC2"/>
    <mergeCell ref="C4:AC4"/>
    <mergeCell ref="C26:AC26"/>
    <mergeCell ref="C46:AC46"/>
  </mergeCells>
  <phoneticPr fontId="0" type="noConversion"/>
  <hyperlinks>
    <hyperlink ref="A1" location="ÍNDICE!A1" display="INDICE"/>
  </hyperlinks>
  <pageMargins left="0.75" right="0.75" top="1" bottom="1" header="0" footer="0"/>
  <ignoredErrors>
    <ignoredError sqref="I17:AB17 C17 D17:H17" formulaRange="1"/>
    <ignoredError sqref="AC55" formula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89"/>
  <sheetViews>
    <sheetView zoomScaleNormal="100" workbookViewId="0"/>
  </sheetViews>
  <sheetFormatPr baseColWidth="10" defaultColWidth="12.42578125" defaultRowHeight="12.75" x14ac:dyDescent="0.2"/>
  <cols>
    <col min="1" max="1" width="5.42578125" style="88" customWidth="1"/>
    <col min="2" max="2" width="18" style="16" customWidth="1"/>
    <col min="3" max="3" width="11.7109375" style="16" customWidth="1"/>
    <col min="4" max="7" width="11.7109375" style="217" customWidth="1"/>
    <col min="8" max="10" width="11.7109375" style="16" customWidth="1"/>
    <col min="11" max="11" width="11.7109375" style="217" customWidth="1"/>
    <col min="12" max="25" width="11.7109375" style="16" customWidth="1"/>
    <col min="26" max="28" width="11.7109375" style="217" customWidth="1"/>
    <col min="29" max="29" width="11.7109375" style="16" customWidth="1"/>
    <col min="30" max="16384" width="12.42578125" style="16"/>
  </cols>
  <sheetData>
    <row r="1" spans="1:35" x14ac:dyDescent="0.2">
      <c r="A1" s="9" t="s">
        <v>59</v>
      </c>
    </row>
    <row r="2" spans="1:35" ht="12.75" customHeight="1" x14ac:dyDescent="0.2">
      <c r="A2" s="16"/>
      <c r="B2" s="63"/>
      <c r="C2" s="267" t="s">
        <v>6</v>
      </c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7"/>
      <c r="U2" s="267"/>
      <c r="V2" s="267"/>
      <c r="W2" s="267"/>
      <c r="X2" s="267"/>
      <c r="Y2" s="267"/>
      <c r="Z2" s="267"/>
      <c r="AA2" s="267"/>
      <c r="AB2" s="267"/>
      <c r="AC2" s="267"/>
    </row>
    <row r="3" spans="1:35" ht="12.75" customHeight="1" x14ac:dyDescent="0.2">
      <c r="B3" s="88"/>
      <c r="C3" s="88"/>
      <c r="D3" s="260"/>
      <c r="E3" s="260"/>
      <c r="F3" s="260"/>
      <c r="G3" s="260"/>
      <c r="H3" s="88"/>
      <c r="I3" s="88"/>
      <c r="J3" s="88"/>
      <c r="K3" s="259"/>
      <c r="L3" s="88"/>
    </row>
    <row r="4" spans="1:35" ht="12.75" customHeight="1" x14ac:dyDescent="0.2">
      <c r="A4" s="16"/>
      <c r="B4" s="63"/>
      <c r="C4" s="267" t="s">
        <v>1040</v>
      </c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267"/>
      <c r="U4" s="267"/>
      <c r="V4" s="267"/>
      <c r="W4" s="267"/>
      <c r="X4" s="267"/>
      <c r="Y4" s="267"/>
      <c r="Z4" s="267"/>
      <c r="AA4" s="267"/>
      <c r="AB4" s="267"/>
      <c r="AC4" s="267"/>
    </row>
    <row r="5" spans="1:35" ht="12.75" customHeight="1" thickBot="1" x14ac:dyDescent="0.25">
      <c r="A5" s="17"/>
      <c r="B5" s="18"/>
      <c r="C5" s="18"/>
      <c r="D5" s="219"/>
      <c r="E5" s="219"/>
      <c r="F5" s="219"/>
      <c r="G5" s="219"/>
      <c r="H5" s="18"/>
      <c r="I5" s="18"/>
      <c r="J5" s="18"/>
      <c r="K5" s="219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219"/>
      <c r="AA5" s="219"/>
      <c r="AB5" s="219"/>
      <c r="AC5" s="18"/>
    </row>
    <row r="6" spans="1:35" s="20" customFormat="1" ht="12.75" customHeight="1" thickTop="1" x14ac:dyDescent="0.2">
      <c r="A6" s="89"/>
      <c r="B6" s="41"/>
      <c r="C6" s="10">
        <v>1995</v>
      </c>
      <c r="D6" s="215">
        <v>1996</v>
      </c>
      <c r="E6" s="215">
        <v>1997</v>
      </c>
      <c r="F6" s="215">
        <v>1998</v>
      </c>
      <c r="G6" s="215">
        <v>1999</v>
      </c>
      <c r="H6" s="215">
        <v>2000</v>
      </c>
      <c r="I6" s="10">
        <v>2001</v>
      </c>
      <c r="J6" s="10">
        <v>2002</v>
      </c>
      <c r="K6" s="215">
        <v>2003</v>
      </c>
      <c r="L6" s="10">
        <v>2004</v>
      </c>
      <c r="M6" s="10">
        <v>2005</v>
      </c>
      <c r="N6" s="10">
        <v>2006</v>
      </c>
      <c r="O6" s="10">
        <v>2007</v>
      </c>
      <c r="P6" s="10">
        <v>2008</v>
      </c>
      <c r="Q6" s="10">
        <v>2009</v>
      </c>
      <c r="R6" s="10">
        <v>2010</v>
      </c>
      <c r="S6" s="10">
        <v>2011</v>
      </c>
      <c r="T6" s="10">
        <v>2012</v>
      </c>
      <c r="U6" s="10">
        <v>2013</v>
      </c>
      <c r="V6" s="10">
        <v>2014</v>
      </c>
      <c r="W6" s="10">
        <v>2015</v>
      </c>
      <c r="X6" s="10">
        <v>2016</v>
      </c>
      <c r="Y6" s="10">
        <v>2018</v>
      </c>
      <c r="Z6" s="215">
        <v>2018</v>
      </c>
      <c r="AA6" s="215">
        <v>2019</v>
      </c>
      <c r="AB6" s="215">
        <v>2020</v>
      </c>
      <c r="AC6" s="10" t="s">
        <v>1028</v>
      </c>
    </row>
    <row r="7" spans="1:35" ht="12.75" customHeight="1" thickBot="1" x14ac:dyDescent="0.25">
      <c r="A7" s="89"/>
      <c r="B7" s="41"/>
      <c r="C7" s="268" t="s">
        <v>14</v>
      </c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  <c r="AB7" s="268"/>
      <c r="AC7" s="268"/>
    </row>
    <row r="8" spans="1:35" ht="12.75" customHeight="1" thickTop="1" x14ac:dyDescent="0.2">
      <c r="A8" s="89"/>
      <c r="B8" s="41"/>
      <c r="C8" s="21"/>
      <c r="D8" s="21"/>
      <c r="E8" s="21"/>
      <c r="F8" s="21"/>
      <c r="G8" s="21"/>
      <c r="H8" s="88"/>
      <c r="I8" s="88"/>
      <c r="J8" s="88"/>
      <c r="K8" s="259"/>
      <c r="L8" s="88"/>
    </row>
    <row r="9" spans="1:35" ht="12.75" customHeight="1" x14ac:dyDescent="0.2">
      <c r="A9" s="88">
        <v>1</v>
      </c>
      <c r="B9" s="42" t="s">
        <v>39</v>
      </c>
      <c r="C9" s="21">
        <v>22.981290000000001</v>
      </c>
      <c r="D9" s="21">
        <v>23.506785999999998</v>
      </c>
      <c r="E9" s="21">
        <v>22.480069000000004</v>
      </c>
      <c r="F9" s="21">
        <v>19.312078000000003</v>
      </c>
      <c r="G9" s="21">
        <v>16.713925000000003</v>
      </c>
      <c r="H9" s="21">
        <v>14.637342</v>
      </c>
      <c r="I9" s="21">
        <v>16.649146000000002</v>
      </c>
      <c r="J9" s="21">
        <v>17.985156</v>
      </c>
      <c r="K9" s="21">
        <v>19.239237000000006</v>
      </c>
      <c r="L9" s="21">
        <v>24.469099</v>
      </c>
      <c r="M9" s="21">
        <v>33.691172000000002</v>
      </c>
      <c r="N9" s="21">
        <v>32.969589999999997</v>
      </c>
      <c r="O9" s="21">
        <v>41.825318000000003</v>
      </c>
      <c r="P9" s="21">
        <v>63.499701000000002</v>
      </c>
      <c r="Q9" s="21">
        <v>53.981132000000002</v>
      </c>
      <c r="R9" s="21">
        <v>60.143900000000002</v>
      </c>
      <c r="S9" s="21">
        <v>107.51243600000004</v>
      </c>
      <c r="T9" s="21">
        <v>104.02531000000003</v>
      </c>
      <c r="U9" s="22">
        <v>87.527052999999995</v>
      </c>
      <c r="V9" s="22">
        <v>90.201096000000007</v>
      </c>
      <c r="W9" s="22">
        <v>94.031967999999992</v>
      </c>
      <c r="X9" s="22">
        <v>98.979652000000016</v>
      </c>
      <c r="Y9" s="22">
        <v>91.675076000000018</v>
      </c>
      <c r="Z9" s="22">
        <v>113.37817200000002</v>
      </c>
      <c r="AA9" s="22">
        <v>111.97410700000003</v>
      </c>
      <c r="AB9" s="22">
        <v>136.35358400000001</v>
      </c>
      <c r="AC9" s="22">
        <f>SUM(C9:AB9)</f>
        <v>1519.743395</v>
      </c>
      <c r="AD9" s="88"/>
      <c r="AE9" s="88"/>
      <c r="AF9" s="88"/>
      <c r="AG9" s="88"/>
      <c r="AH9" s="88"/>
      <c r="AI9" s="88"/>
    </row>
    <row r="10" spans="1:35" ht="12.75" customHeight="1" x14ac:dyDescent="0.2">
      <c r="B10" s="42" t="s">
        <v>999</v>
      </c>
      <c r="C10" s="21">
        <v>6.9781999999999997E-2</v>
      </c>
      <c r="D10" s="21">
        <v>3.1864000000000003E-2</v>
      </c>
      <c r="E10" s="21">
        <v>6.5775E-2</v>
      </c>
      <c r="F10" s="21">
        <v>3.5494999999999999E-2</v>
      </c>
      <c r="G10" s="21">
        <v>2.8919E-2</v>
      </c>
      <c r="H10" s="21">
        <v>3.9094000000000004E-2</v>
      </c>
      <c r="I10" s="21">
        <v>3.8429999999999996E-3</v>
      </c>
      <c r="J10" s="21">
        <v>2.5969999999999999E-3</v>
      </c>
      <c r="K10" s="21">
        <v>4.7529999999999985E-3</v>
      </c>
      <c r="L10" s="21">
        <v>0.15092899999999998</v>
      </c>
      <c r="M10" s="21">
        <v>0.21145499999999998</v>
      </c>
      <c r="N10" s="21">
        <v>1.0230429999999997</v>
      </c>
      <c r="O10" s="21">
        <v>1.1177869999999999</v>
      </c>
      <c r="P10" s="21">
        <v>0.47013399999999994</v>
      </c>
      <c r="Q10" s="21">
        <v>0.34673900000000002</v>
      </c>
      <c r="R10" s="21">
        <v>0.28107800000000005</v>
      </c>
      <c r="S10" s="21">
        <v>0.40285099999999996</v>
      </c>
      <c r="T10" s="21">
        <v>0.448044</v>
      </c>
      <c r="U10" s="22">
        <v>0.56925900000000007</v>
      </c>
      <c r="V10" s="22">
        <v>2.3289900000000001</v>
      </c>
      <c r="W10" s="22">
        <v>2.8936060000000001</v>
      </c>
      <c r="X10" s="22">
        <v>4.7200660000000001</v>
      </c>
      <c r="Y10" s="22">
        <v>5.4728899999999996</v>
      </c>
      <c r="Z10" s="22">
        <v>10.608535</v>
      </c>
      <c r="AA10" s="22">
        <v>14.172911000000001</v>
      </c>
      <c r="AB10" s="22">
        <v>23.749893</v>
      </c>
      <c r="AC10" s="22">
        <f t="shared" ref="AC10:AC25" si="0">SUM(C10:AB10)</f>
        <v>69.250332</v>
      </c>
      <c r="AD10" s="88"/>
      <c r="AE10" s="88"/>
      <c r="AF10" s="88"/>
      <c r="AG10" s="88"/>
      <c r="AH10" s="88"/>
      <c r="AI10" s="88"/>
    </row>
    <row r="11" spans="1:35" ht="12.75" customHeight="1" x14ac:dyDescent="0.2">
      <c r="B11" s="42" t="s">
        <v>991</v>
      </c>
      <c r="C11" s="21"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6.9999999999999999E-6</v>
      </c>
      <c r="J11" s="21">
        <v>0</v>
      </c>
      <c r="K11" s="21">
        <v>0</v>
      </c>
      <c r="L11" s="21">
        <v>1.0920000000000001E-3</v>
      </c>
      <c r="M11" s="21">
        <v>2.2000000000000001E-4</v>
      </c>
      <c r="N11" s="21">
        <v>9.0000000000000002E-6</v>
      </c>
      <c r="O11" s="21">
        <v>3.4200000000000002E-4</v>
      </c>
      <c r="P11" s="21">
        <v>5.5400000000000002E-4</v>
      </c>
      <c r="Q11" s="21">
        <v>5.9999999999999995E-4</v>
      </c>
      <c r="R11" s="21">
        <v>2.6549999999999998E-3</v>
      </c>
      <c r="S11" s="21">
        <v>1.5703999999999999E-2</v>
      </c>
      <c r="T11" s="21">
        <v>4.1099999999999999E-3</v>
      </c>
      <c r="U11" s="22">
        <v>7.2700000000000004E-3</v>
      </c>
      <c r="V11" s="22">
        <v>3.091E-3</v>
      </c>
      <c r="W11" s="22">
        <v>4.8989999999999997E-3</v>
      </c>
      <c r="X11" s="22">
        <v>6.1129999999999997E-2</v>
      </c>
      <c r="Y11" s="22">
        <v>5.9029999999999985E-3</v>
      </c>
      <c r="Z11" s="22">
        <v>8.2649999999999998E-3</v>
      </c>
      <c r="AA11" s="22">
        <v>1.8022000000000003E-2</v>
      </c>
      <c r="AB11" s="22">
        <v>0.18646300000000002</v>
      </c>
      <c r="AC11" s="22">
        <f t="shared" si="0"/>
        <v>0.32033600000000001</v>
      </c>
      <c r="AD11" s="88"/>
      <c r="AE11" s="88"/>
      <c r="AF11" s="88"/>
      <c r="AG11" s="88"/>
      <c r="AH11" s="88"/>
      <c r="AI11" s="88"/>
    </row>
    <row r="12" spans="1:35" ht="12.75" customHeight="1" x14ac:dyDescent="0.2">
      <c r="B12" s="42" t="s">
        <v>992</v>
      </c>
      <c r="C12" s="21"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v>0</v>
      </c>
      <c r="J12" s="21">
        <v>0</v>
      </c>
      <c r="K12" s="21">
        <v>1.5699999999999999E-4</v>
      </c>
      <c r="L12" s="21">
        <v>4.15E-4</v>
      </c>
      <c r="M12" s="21">
        <v>1.35E-4</v>
      </c>
      <c r="N12" s="21">
        <v>8.83E-4</v>
      </c>
      <c r="O12" s="21">
        <v>1.467E-3</v>
      </c>
      <c r="P12" s="21">
        <v>0</v>
      </c>
      <c r="Q12" s="21">
        <v>0</v>
      </c>
      <c r="R12" s="21">
        <v>4.75E-4</v>
      </c>
      <c r="S12" s="21">
        <v>1.9070000000000001E-3</v>
      </c>
      <c r="T12" s="21">
        <v>0</v>
      </c>
      <c r="U12" s="22">
        <v>2.0209999999999998E-3</v>
      </c>
      <c r="V12" s="22">
        <v>0</v>
      </c>
      <c r="W12" s="22">
        <v>1.3752E-2</v>
      </c>
      <c r="X12" s="22">
        <v>5.3020000000000003E-3</v>
      </c>
      <c r="Y12" s="22">
        <v>1.8477E-2</v>
      </c>
      <c r="Z12" s="22">
        <v>3.6000000000000004E-2</v>
      </c>
      <c r="AA12" s="22">
        <v>3.3109000000000006E-2</v>
      </c>
      <c r="AB12" s="22">
        <v>0.175483</v>
      </c>
      <c r="AC12" s="22">
        <f t="shared" si="0"/>
        <v>0.28958300000000003</v>
      </c>
      <c r="AD12" s="88"/>
      <c r="AE12" s="88"/>
      <c r="AF12" s="88"/>
      <c r="AG12" s="88"/>
      <c r="AH12" s="88"/>
      <c r="AI12" s="88"/>
    </row>
    <row r="13" spans="1:35" ht="12.75" customHeight="1" x14ac:dyDescent="0.2">
      <c r="B13" s="42" t="s">
        <v>993</v>
      </c>
      <c r="C13" s="21">
        <v>0</v>
      </c>
      <c r="D13" s="21">
        <v>0</v>
      </c>
      <c r="E13" s="21">
        <v>4.2299999999999998E-4</v>
      </c>
      <c r="F13" s="21">
        <v>0</v>
      </c>
      <c r="G13" s="21">
        <v>0</v>
      </c>
      <c r="H13" s="21">
        <v>0</v>
      </c>
      <c r="I13" s="21">
        <v>0</v>
      </c>
      <c r="J13" s="21">
        <v>0</v>
      </c>
      <c r="K13" s="21">
        <v>3.3000000000000003E-5</v>
      </c>
      <c r="L13" s="21">
        <v>2.72E-4</v>
      </c>
      <c r="M13" s="21">
        <v>9.2199999999999997E-4</v>
      </c>
      <c r="N13" s="21">
        <v>4.6435999999999998E-2</v>
      </c>
      <c r="O13" s="21">
        <v>7.8399999999999997E-4</v>
      </c>
      <c r="P13" s="21">
        <v>9.0200000000000002E-3</v>
      </c>
      <c r="Q13" s="21">
        <v>7.8460000000000005E-3</v>
      </c>
      <c r="R13" s="21">
        <v>3.39E-4</v>
      </c>
      <c r="S13" s="21">
        <v>1.029E-3</v>
      </c>
      <c r="T13" s="21">
        <v>1.5664000000000001E-2</v>
      </c>
      <c r="U13" s="22">
        <v>2.9510000000000002E-2</v>
      </c>
      <c r="V13" s="22">
        <v>5.0509999999999999E-3</v>
      </c>
      <c r="W13" s="22">
        <v>2.349E-3</v>
      </c>
      <c r="X13" s="22">
        <v>1.6559999999999999E-3</v>
      </c>
      <c r="Y13" s="22">
        <v>5.6300000000000002E-4</v>
      </c>
      <c r="Z13" s="22">
        <v>7.791000000000001E-3</v>
      </c>
      <c r="AA13" s="22">
        <v>1.2180000000000001E-3</v>
      </c>
      <c r="AB13" s="22">
        <v>0.27415799999999996</v>
      </c>
      <c r="AC13" s="22">
        <f t="shared" si="0"/>
        <v>0.40506399999999998</v>
      </c>
      <c r="AD13" s="88"/>
      <c r="AE13" s="88"/>
      <c r="AF13" s="88"/>
      <c r="AG13" s="88"/>
      <c r="AH13" s="88"/>
      <c r="AI13" s="88"/>
    </row>
    <row r="14" spans="1:35" ht="12.75" customHeight="1" x14ac:dyDescent="0.2">
      <c r="B14" s="42" t="s">
        <v>994</v>
      </c>
      <c r="C14" s="21"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v>0</v>
      </c>
      <c r="J14" s="21">
        <v>1.0000000000000001E-5</v>
      </c>
      <c r="K14" s="21">
        <v>1.1329999999999999E-3</v>
      </c>
      <c r="L14" s="21">
        <v>0</v>
      </c>
      <c r="M14" s="21">
        <v>0</v>
      </c>
      <c r="N14" s="21">
        <v>3.6240000000000001E-3</v>
      </c>
      <c r="O14" s="21">
        <v>1.1246000000000001E-2</v>
      </c>
      <c r="P14" s="21">
        <v>9.0259999999999993E-3</v>
      </c>
      <c r="Q14" s="21">
        <v>1.5265000000000001E-2</v>
      </c>
      <c r="R14" s="21">
        <v>3.7439999999999999E-3</v>
      </c>
      <c r="S14" s="21">
        <v>3.215E-3</v>
      </c>
      <c r="T14" s="21">
        <v>1.2448000000000001E-2</v>
      </c>
      <c r="U14" s="22">
        <v>1.2984000000000001E-2</v>
      </c>
      <c r="V14" s="22">
        <v>5.4039999999999999E-3</v>
      </c>
      <c r="W14" s="22">
        <v>2.7085999999999999E-2</v>
      </c>
      <c r="X14" s="22">
        <v>1.3154000000000001E-2</v>
      </c>
      <c r="Y14" s="22">
        <v>3.751E-3</v>
      </c>
      <c r="Z14" s="22">
        <v>1.0164000000000001E-2</v>
      </c>
      <c r="AA14" s="22">
        <v>1.9293000000000001E-2</v>
      </c>
      <c r="AB14" s="22">
        <v>0.292908</v>
      </c>
      <c r="AC14" s="22">
        <f t="shared" si="0"/>
        <v>0.44445500000000004</v>
      </c>
      <c r="AD14" s="88"/>
      <c r="AE14" s="88"/>
      <c r="AF14" s="88"/>
      <c r="AG14" s="88"/>
      <c r="AH14" s="88"/>
      <c r="AI14" s="88"/>
    </row>
    <row r="15" spans="1:35" ht="12.75" customHeight="1" x14ac:dyDescent="0.2">
      <c r="B15" s="42" t="s">
        <v>995</v>
      </c>
      <c r="C15" s="21">
        <v>2.9420000000000002E-3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v>0</v>
      </c>
      <c r="J15" s="21">
        <v>0</v>
      </c>
      <c r="K15" s="21">
        <v>1.9000000000000001E-5</v>
      </c>
      <c r="L15" s="21">
        <v>4.2009999999999999E-3</v>
      </c>
      <c r="M15" s="21">
        <v>0</v>
      </c>
      <c r="N15" s="21">
        <v>4.2422000000000001E-2</v>
      </c>
      <c r="O15" s="21">
        <v>0</v>
      </c>
      <c r="P15" s="21">
        <v>0</v>
      </c>
      <c r="Q15" s="21">
        <v>0</v>
      </c>
      <c r="R15" s="21">
        <v>1.84E-4</v>
      </c>
      <c r="S15" s="21">
        <v>1.2470000000000001E-3</v>
      </c>
      <c r="T15" s="21">
        <v>0</v>
      </c>
      <c r="U15" s="22">
        <v>0</v>
      </c>
      <c r="V15" s="22">
        <v>0</v>
      </c>
      <c r="W15" s="22">
        <v>2.5170000000000001E-3</v>
      </c>
      <c r="X15" s="22">
        <v>0</v>
      </c>
      <c r="Y15" s="22">
        <v>2.7799999999999998E-4</v>
      </c>
      <c r="Z15" s="22">
        <v>0</v>
      </c>
      <c r="AA15" s="22">
        <v>1.11E-4</v>
      </c>
      <c r="AB15" s="22">
        <v>0.83281400000000005</v>
      </c>
      <c r="AC15" s="22">
        <f t="shared" si="0"/>
        <v>0.88673500000000005</v>
      </c>
      <c r="AD15" s="88"/>
      <c r="AE15" s="88"/>
      <c r="AF15" s="88"/>
      <c r="AG15" s="88"/>
      <c r="AH15" s="88"/>
      <c r="AI15" s="88"/>
    </row>
    <row r="16" spans="1:35" ht="12.75" customHeight="1" x14ac:dyDescent="0.2">
      <c r="B16" s="42" t="s">
        <v>1002</v>
      </c>
      <c r="C16" s="21">
        <v>1.9380000000000001E-3</v>
      </c>
      <c r="D16" s="21">
        <v>0</v>
      </c>
      <c r="E16" s="21">
        <v>0</v>
      </c>
      <c r="F16" s="21">
        <v>0</v>
      </c>
      <c r="G16" s="21">
        <v>1.7900000000000001E-4</v>
      </c>
      <c r="H16" s="21">
        <v>2.3E-5</v>
      </c>
      <c r="I16" s="21">
        <v>1.01E-4</v>
      </c>
      <c r="J16" s="21">
        <v>1.18E-4</v>
      </c>
      <c r="K16" s="21">
        <v>0</v>
      </c>
      <c r="L16" s="21">
        <v>1.46E-4</v>
      </c>
      <c r="M16" s="21">
        <v>0</v>
      </c>
      <c r="N16" s="21">
        <v>2.3809999999999999E-3</v>
      </c>
      <c r="O16" s="21">
        <v>3.21E-4</v>
      </c>
      <c r="P16" s="21">
        <v>1.2300000000000001E-4</v>
      </c>
      <c r="Q16" s="21">
        <v>6.7599999999999995E-4</v>
      </c>
      <c r="R16" s="21">
        <v>7.5600000000000005E-4</v>
      </c>
      <c r="S16" s="21">
        <v>3.934E-3</v>
      </c>
      <c r="T16" s="21">
        <v>2.3817000000000001E-2</v>
      </c>
      <c r="U16" s="22">
        <v>2.2422999999999998E-2</v>
      </c>
      <c r="V16" s="22">
        <v>0</v>
      </c>
      <c r="W16" s="22">
        <v>6.1600000000000001E-4</v>
      </c>
      <c r="X16" s="22">
        <v>0</v>
      </c>
      <c r="Y16" s="22">
        <v>1.0352999999999999E-2</v>
      </c>
      <c r="Z16" s="22">
        <v>4.6E-5</v>
      </c>
      <c r="AA16" s="22">
        <v>6.7070000000000003E-3</v>
      </c>
      <c r="AB16" s="22">
        <v>0.76325200000000004</v>
      </c>
      <c r="AC16" s="22">
        <f t="shared" si="0"/>
        <v>0.83791000000000004</v>
      </c>
      <c r="AD16" s="88"/>
      <c r="AE16" s="88"/>
      <c r="AF16" s="88"/>
      <c r="AG16" s="88"/>
      <c r="AH16" s="88"/>
      <c r="AI16" s="88"/>
    </row>
    <row r="17" spans="1:35" ht="12.75" customHeight="1" x14ac:dyDescent="0.2">
      <c r="B17" s="42" t="s">
        <v>1000</v>
      </c>
      <c r="C17" s="21">
        <f>SUM(C11:C16)</f>
        <v>4.8800000000000007E-3</v>
      </c>
      <c r="D17" s="21">
        <f t="shared" ref="D17:G17" si="1">SUM(D11:D16)</f>
        <v>0</v>
      </c>
      <c r="E17" s="21">
        <f t="shared" si="1"/>
        <v>4.2299999999999998E-4</v>
      </c>
      <c r="F17" s="21">
        <f t="shared" si="1"/>
        <v>0</v>
      </c>
      <c r="G17" s="21">
        <f t="shared" si="1"/>
        <v>1.7900000000000001E-4</v>
      </c>
      <c r="H17" s="21">
        <f t="shared" ref="H17:AB17" si="2">SUM(H11:H16)</f>
        <v>2.3E-5</v>
      </c>
      <c r="I17" s="21">
        <f t="shared" si="2"/>
        <v>1.08E-4</v>
      </c>
      <c r="J17" s="21">
        <f t="shared" si="2"/>
        <v>1.2799999999999999E-4</v>
      </c>
      <c r="K17" s="21">
        <f t="shared" si="2"/>
        <v>1.3419999999999999E-3</v>
      </c>
      <c r="L17" s="21">
        <f t="shared" si="2"/>
        <v>6.1260000000000004E-3</v>
      </c>
      <c r="M17" s="21">
        <f t="shared" si="2"/>
        <v>1.2769999999999999E-3</v>
      </c>
      <c r="N17" s="21">
        <f t="shared" si="2"/>
        <v>9.5754999999999993E-2</v>
      </c>
      <c r="O17" s="21">
        <f t="shared" si="2"/>
        <v>1.4160000000000001E-2</v>
      </c>
      <c r="P17" s="21">
        <f t="shared" si="2"/>
        <v>1.8723E-2</v>
      </c>
      <c r="Q17" s="21">
        <f t="shared" si="2"/>
        <v>2.4387000000000002E-2</v>
      </c>
      <c r="R17" s="21">
        <f t="shared" si="2"/>
        <v>8.1530000000000005E-3</v>
      </c>
      <c r="S17" s="21">
        <f t="shared" si="2"/>
        <v>2.7035999999999998E-2</v>
      </c>
      <c r="T17" s="21">
        <f t="shared" si="2"/>
        <v>5.6039000000000005E-2</v>
      </c>
      <c r="U17" s="21">
        <f t="shared" si="2"/>
        <v>7.4207999999999996E-2</v>
      </c>
      <c r="V17" s="21">
        <f t="shared" si="2"/>
        <v>1.3545999999999999E-2</v>
      </c>
      <c r="W17" s="21">
        <f t="shared" si="2"/>
        <v>5.1219000000000001E-2</v>
      </c>
      <c r="X17" s="21">
        <f t="shared" si="2"/>
        <v>8.1241999999999995E-2</v>
      </c>
      <c r="Y17" s="21">
        <f t="shared" si="2"/>
        <v>3.9324999999999999E-2</v>
      </c>
      <c r="Z17" s="21">
        <f t="shared" si="2"/>
        <v>6.2266000000000002E-2</v>
      </c>
      <c r="AA17" s="21">
        <f>SUM(AA11:AA16)</f>
        <v>7.8460000000000016E-2</v>
      </c>
      <c r="AB17" s="21">
        <f t="shared" si="2"/>
        <v>2.5250780000000002</v>
      </c>
      <c r="AC17" s="22">
        <f t="shared" si="0"/>
        <v>3.1840830000000002</v>
      </c>
      <c r="AD17" s="88"/>
      <c r="AE17" s="88"/>
      <c r="AF17" s="88"/>
      <c r="AG17" s="88"/>
      <c r="AH17" s="88"/>
      <c r="AI17" s="88"/>
    </row>
    <row r="18" spans="1:35" ht="12.75" customHeight="1" x14ac:dyDescent="0.2">
      <c r="B18" s="42" t="s">
        <v>1001</v>
      </c>
      <c r="C18" s="21">
        <v>0.14816199999999999</v>
      </c>
      <c r="D18" s="21">
        <v>9.9030000000000007E-2</v>
      </c>
      <c r="E18" s="21">
        <v>0.11748699999999998</v>
      </c>
      <c r="F18" s="21">
        <v>6.1501E-2</v>
      </c>
      <c r="G18" s="21">
        <v>0.87334000000000012</v>
      </c>
      <c r="H18" s="21">
        <v>9.5188999999999996E-2</v>
      </c>
      <c r="I18" s="21">
        <v>0.19508400000000001</v>
      </c>
      <c r="J18" s="21">
        <v>7.1136000000000005E-2</v>
      </c>
      <c r="K18" s="21">
        <v>0.19903399999999999</v>
      </c>
      <c r="L18" s="21">
        <v>0.45900400000000002</v>
      </c>
      <c r="M18" s="21">
        <v>0.55515000000000003</v>
      </c>
      <c r="N18" s="21">
        <v>1.5767310000000001</v>
      </c>
      <c r="O18" s="21">
        <v>2.0004430000000002</v>
      </c>
      <c r="P18" s="21">
        <v>2.0480230000000001</v>
      </c>
      <c r="Q18" s="21">
        <v>0.89582099999999998</v>
      </c>
      <c r="R18" s="21">
        <v>1.0263990000000001</v>
      </c>
      <c r="S18" s="21">
        <v>0.69502200000000003</v>
      </c>
      <c r="T18" s="21">
        <v>1.3260019999999999</v>
      </c>
      <c r="U18" s="21">
        <v>1.5232589999999999</v>
      </c>
      <c r="V18" s="21">
        <v>3.4418169999999999</v>
      </c>
      <c r="W18" s="21">
        <v>9.2169310000000007</v>
      </c>
      <c r="X18" s="21">
        <v>9.6706350000000008</v>
      </c>
      <c r="Y18" s="22">
        <v>13.421234999999999</v>
      </c>
      <c r="Z18" s="22">
        <v>19.362072999999995</v>
      </c>
      <c r="AA18" s="22">
        <v>23.224005999999999</v>
      </c>
      <c r="AB18" s="22">
        <v>69.234815000000012</v>
      </c>
      <c r="AC18" s="22">
        <f t="shared" si="0"/>
        <v>161.537329</v>
      </c>
      <c r="AD18" s="88"/>
      <c r="AE18" s="88"/>
      <c r="AF18" s="88"/>
      <c r="AG18" s="88"/>
      <c r="AH18" s="88"/>
      <c r="AI18" s="88"/>
    </row>
    <row r="19" spans="1:35" ht="12.75" customHeight="1" x14ac:dyDescent="0.2">
      <c r="A19" s="88">
        <v>2</v>
      </c>
      <c r="B19" s="42" t="s">
        <v>998</v>
      </c>
      <c r="C19" s="21">
        <v>77.719640999999996</v>
      </c>
      <c r="D19" s="21">
        <v>74.55554699999999</v>
      </c>
      <c r="E19" s="21">
        <v>76.36131899999998</v>
      </c>
      <c r="F19" s="21">
        <v>69.770242999999994</v>
      </c>
      <c r="G19" s="21">
        <v>75.03618000000003</v>
      </c>
      <c r="H19" s="21">
        <v>87.302993000000001</v>
      </c>
      <c r="I19" s="21">
        <v>87.912301999999997</v>
      </c>
      <c r="J19" s="21">
        <v>102.41399199999999</v>
      </c>
      <c r="K19" s="21">
        <v>119.11472500000005</v>
      </c>
      <c r="L19" s="21">
        <v>129.690122</v>
      </c>
      <c r="M19" s="21">
        <v>134.39107799999999</v>
      </c>
      <c r="N19" s="21">
        <v>130.24029999999999</v>
      </c>
      <c r="O19" s="21">
        <v>136.33489299999999</v>
      </c>
      <c r="P19" s="21">
        <v>170.75814</v>
      </c>
      <c r="Q19" s="21">
        <v>154.119021</v>
      </c>
      <c r="R19" s="21">
        <v>172.3921</v>
      </c>
      <c r="S19" s="21">
        <v>192.86274900000001</v>
      </c>
      <c r="T19" s="21">
        <v>175.122848</v>
      </c>
      <c r="U19" s="22">
        <v>147.12690799999999</v>
      </c>
      <c r="V19" s="22">
        <v>150.62740299999999</v>
      </c>
      <c r="W19" s="22">
        <v>1274.550428</v>
      </c>
      <c r="X19" s="22">
        <v>1209.5986529999998</v>
      </c>
      <c r="Y19" s="22">
        <v>1414.8482470000001</v>
      </c>
      <c r="Z19" s="22">
        <v>1307.165892</v>
      </c>
      <c r="AA19" s="22">
        <v>1140.0506309999998</v>
      </c>
      <c r="AB19" s="22">
        <v>931.03518300000007</v>
      </c>
      <c r="AC19" s="22">
        <f t="shared" si="0"/>
        <v>9741.101537999999</v>
      </c>
      <c r="AD19" s="88"/>
      <c r="AE19" s="88"/>
      <c r="AF19" s="88"/>
      <c r="AG19" s="88"/>
      <c r="AH19" s="88"/>
      <c r="AI19" s="88"/>
    </row>
    <row r="20" spans="1:35" ht="12.75" customHeight="1" x14ac:dyDescent="0.2">
      <c r="A20" s="88">
        <v>3</v>
      </c>
      <c r="B20" s="42" t="s">
        <v>48</v>
      </c>
      <c r="C20" s="21">
        <v>74.915668999999994</v>
      </c>
      <c r="D20" s="21">
        <v>126.88134400000001</v>
      </c>
      <c r="E20" s="21">
        <v>119.99541700000003</v>
      </c>
      <c r="F20" s="21">
        <v>106.91926899999996</v>
      </c>
      <c r="G20" s="21">
        <v>120.27552799999998</v>
      </c>
      <c r="H20" s="21">
        <v>117.220738</v>
      </c>
      <c r="I20" s="21">
        <v>116.651809</v>
      </c>
      <c r="J20" s="21">
        <v>115.612621</v>
      </c>
      <c r="K20" s="21">
        <v>148.061879</v>
      </c>
      <c r="L20" s="21">
        <v>131.60467499999999</v>
      </c>
      <c r="M20" s="21">
        <v>139.067871</v>
      </c>
      <c r="N20" s="21">
        <v>140.97125800000001</v>
      </c>
      <c r="O20" s="21">
        <v>128.879333</v>
      </c>
      <c r="P20" s="21">
        <v>159.801964</v>
      </c>
      <c r="Q20" s="21">
        <v>146.89627999999999</v>
      </c>
      <c r="R20" s="21">
        <v>149.54929999999999</v>
      </c>
      <c r="S20" s="21">
        <v>175.461602</v>
      </c>
      <c r="T20" s="21">
        <v>177.087402</v>
      </c>
      <c r="U20" s="22">
        <v>196.30991299999999</v>
      </c>
      <c r="V20" s="22">
        <v>187.57833199999999</v>
      </c>
      <c r="W20" s="22">
        <v>344.28628200000003</v>
      </c>
      <c r="X20" s="22">
        <v>352.11399800000004</v>
      </c>
      <c r="Y20" s="22">
        <v>268.95086999999995</v>
      </c>
      <c r="Z20" s="22">
        <v>217.63183099999992</v>
      </c>
      <c r="AA20" s="22">
        <v>174.36039100000002</v>
      </c>
      <c r="AB20" s="22">
        <v>369.871081</v>
      </c>
      <c r="AC20" s="22">
        <f t="shared" si="0"/>
        <v>4506.9566570000006</v>
      </c>
      <c r="AD20" s="88"/>
      <c r="AE20" s="88"/>
      <c r="AF20" s="88"/>
      <c r="AG20" s="88"/>
      <c r="AH20" s="88"/>
      <c r="AI20" s="88"/>
    </row>
    <row r="21" spans="1:35" ht="12.75" customHeight="1" x14ac:dyDescent="0.2">
      <c r="A21" s="88">
        <v>4</v>
      </c>
      <c r="B21" s="42" t="s">
        <v>1003</v>
      </c>
      <c r="C21" s="21">
        <v>141.50242700000001</v>
      </c>
      <c r="D21" s="21">
        <v>160.68566200000009</v>
      </c>
      <c r="E21" s="21">
        <v>162.80093099999999</v>
      </c>
      <c r="F21" s="21">
        <v>157.30640099999999</v>
      </c>
      <c r="G21" s="21">
        <v>145.32412299999996</v>
      </c>
      <c r="H21" s="21">
        <v>131.52476999999999</v>
      </c>
      <c r="I21" s="21">
        <v>112.685889</v>
      </c>
      <c r="J21" s="21">
        <v>118.680785</v>
      </c>
      <c r="K21" s="21">
        <v>122.71177299999998</v>
      </c>
      <c r="L21" s="21">
        <v>131.070953</v>
      </c>
      <c r="M21" s="21">
        <v>137.02393000000001</v>
      </c>
      <c r="N21" s="21">
        <v>130.63422800000001</v>
      </c>
      <c r="O21" s="21">
        <v>119.619416</v>
      </c>
      <c r="P21" s="21">
        <v>130.97207599999999</v>
      </c>
      <c r="Q21" s="21">
        <v>119.181704</v>
      </c>
      <c r="R21" s="21">
        <v>120.4564</v>
      </c>
      <c r="S21" s="21">
        <v>149.10011900000001</v>
      </c>
      <c r="T21" s="21">
        <v>139.51139699999999</v>
      </c>
      <c r="U21" s="22">
        <v>132.77755400000001</v>
      </c>
      <c r="V21" s="22">
        <v>131.870316</v>
      </c>
      <c r="W21" s="22">
        <v>153.52810199999996</v>
      </c>
      <c r="X21" s="22">
        <v>133.30025300000003</v>
      </c>
      <c r="Y21" s="22">
        <v>117.55822799999999</v>
      </c>
      <c r="Z21" s="22">
        <v>109.25041</v>
      </c>
      <c r="AA21" s="22">
        <v>89.805251000000013</v>
      </c>
      <c r="AB21" s="22">
        <v>76.772772000000003</v>
      </c>
      <c r="AC21" s="22">
        <f t="shared" si="0"/>
        <v>3375.6558700000005</v>
      </c>
      <c r="AD21" s="88"/>
      <c r="AE21" s="88"/>
      <c r="AF21" s="88"/>
      <c r="AG21" s="88"/>
      <c r="AH21" s="88"/>
      <c r="AI21" s="88"/>
    </row>
    <row r="22" spans="1:35" ht="12.75" customHeight="1" x14ac:dyDescent="0.2">
      <c r="A22" s="88">
        <v>5</v>
      </c>
      <c r="B22" s="42" t="s">
        <v>53</v>
      </c>
      <c r="C22" s="21">
        <v>0.82740000000000002</v>
      </c>
      <c r="D22" s="21">
        <v>0.80979100000000015</v>
      </c>
      <c r="E22" s="21">
        <v>1.1897439999999997</v>
      </c>
      <c r="F22" s="21">
        <v>1.1147180000000001</v>
      </c>
      <c r="G22" s="21">
        <v>1.7198859999999996</v>
      </c>
      <c r="H22" s="21">
        <v>1.602112</v>
      </c>
      <c r="I22" s="21">
        <v>3.0803189999999998</v>
      </c>
      <c r="J22" s="21">
        <v>3.5188130000000002</v>
      </c>
      <c r="K22" s="21">
        <v>3.3362279999999989</v>
      </c>
      <c r="L22" s="21">
        <v>18.171869999999998</v>
      </c>
      <c r="M22" s="21">
        <v>26.512031</v>
      </c>
      <c r="N22" s="21">
        <v>43.157134999999997</v>
      </c>
      <c r="O22" s="21">
        <v>71.550820999999999</v>
      </c>
      <c r="P22" s="21">
        <v>95.525328000000002</v>
      </c>
      <c r="Q22" s="21">
        <v>125.0949</v>
      </c>
      <c r="R22" s="21">
        <v>130.9384</v>
      </c>
      <c r="S22" s="21">
        <v>192.67221599999999</v>
      </c>
      <c r="T22" s="21">
        <v>156.645917</v>
      </c>
      <c r="U22" s="22">
        <v>132.20205899999999</v>
      </c>
      <c r="V22" s="22">
        <v>108.369027</v>
      </c>
      <c r="W22" s="22">
        <v>102.26471700000008</v>
      </c>
      <c r="X22" s="22">
        <v>127.77105200000001</v>
      </c>
      <c r="Y22" s="22">
        <v>164.55804200000006</v>
      </c>
      <c r="Z22" s="22">
        <v>209.6132529999999</v>
      </c>
      <c r="AA22" s="22">
        <v>295.41221000000002</v>
      </c>
      <c r="AB22" s="22">
        <v>613.95382600000016</v>
      </c>
      <c r="AC22" s="22">
        <f t="shared" si="0"/>
        <v>2631.6118150000002</v>
      </c>
      <c r="AD22" s="88"/>
      <c r="AE22" s="88"/>
      <c r="AF22" s="88"/>
      <c r="AG22" s="88"/>
      <c r="AH22" s="88"/>
      <c r="AI22" s="88"/>
    </row>
    <row r="23" spans="1:35" ht="12.75" customHeight="1" x14ac:dyDescent="0.2">
      <c r="B23" s="42" t="s">
        <v>19</v>
      </c>
      <c r="C23" s="21">
        <f>SUM(C9,C18:C22)</f>
        <v>318.09458900000004</v>
      </c>
      <c r="D23" s="21">
        <f t="shared" ref="D23:G23" si="3">SUM(D9,D18:D22)</f>
        <v>386.53816000000012</v>
      </c>
      <c r="E23" s="21">
        <f t="shared" si="3"/>
        <v>382.94496700000002</v>
      </c>
      <c r="F23" s="21">
        <f t="shared" si="3"/>
        <v>354.4842099999999</v>
      </c>
      <c r="G23" s="21">
        <f t="shared" si="3"/>
        <v>359.94298199999992</v>
      </c>
      <c r="H23" s="21">
        <f t="shared" ref="H23:AB23" si="4">SUM(H9,H18:H22)</f>
        <v>352.38314399999996</v>
      </c>
      <c r="I23" s="21">
        <f t="shared" si="4"/>
        <v>337.17454900000001</v>
      </c>
      <c r="J23" s="21">
        <f t="shared" si="4"/>
        <v>358.28250300000002</v>
      </c>
      <c r="K23" s="21">
        <f t="shared" ref="K23" si="5">SUM(K9,K18:K22)</f>
        <v>412.6628760000001</v>
      </c>
      <c r="L23" s="21">
        <f t="shared" si="4"/>
        <v>435.46572300000003</v>
      </c>
      <c r="M23" s="21">
        <f t="shared" si="4"/>
        <v>471.24123199999997</v>
      </c>
      <c r="N23" s="21">
        <f t="shared" si="4"/>
        <v>479.54924199999999</v>
      </c>
      <c r="O23" s="21">
        <f t="shared" si="4"/>
        <v>500.21022399999998</v>
      </c>
      <c r="P23" s="21">
        <f t="shared" si="4"/>
        <v>622.60523199999989</v>
      </c>
      <c r="Q23" s="21">
        <f t="shared" si="4"/>
        <v>600.168858</v>
      </c>
      <c r="R23" s="21">
        <f t="shared" si="4"/>
        <v>634.50649899999996</v>
      </c>
      <c r="S23" s="21">
        <f t="shared" si="4"/>
        <v>818.30414399999995</v>
      </c>
      <c r="T23" s="21">
        <f t="shared" si="4"/>
        <v>753.71887600000014</v>
      </c>
      <c r="U23" s="21">
        <f t="shared" si="4"/>
        <v>697.46674599999994</v>
      </c>
      <c r="V23" s="21">
        <f t="shared" si="4"/>
        <v>672.08799099999987</v>
      </c>
      <c r="W23" s="21">
        <f t="shared" si="4"/>
        <v>1977.878428</v>
      </c>
      <c r="X23" s="21">
        <f t="shared" si="4"/>
        <v>1931.4342429999999</v>
      </c>
      <c r="Y23" s="21">
        <f t="shared" si="4"/>
        <v>2071.0116980000003</v>
      </c>
      <c r="Z23" s="21">
        <f t="shared" si="4"/>
        <v>1976.401631</v>
      </c>
      <c r="AA23" s="21">
        <f t="shared" si="4"/>
        <v>1834.8265959999999</v>
      </c>
      <c r="AB23" s="21">
        <f t="shared" si="4"/>
        <v>2197.2212610000006</v>
      </c>
      <c r="AC23" s="22">
        <f t="shared" si="0"/>
        <v>21936.606604000001</v>
      </c>
      <c r="AD23" s="88"/>
      <c r="AE23" s="88"/>
      <c r="AF23" s="88"/>
      <c r="AG23" s="88"/>
      <c r="AH23" s="88"/>
      <c r="AI23" s="88"/>
    </row>
    <row r="24" spans="1:35" ht="12.75" customHeight="1" x14ac:dyDescent="0.2">
      <c r="B24" s="42" t="s">
        <v>20</v>
      </c>
      <c r="C24" s="21">
        <f>C25-C23</f>
        <v>103.73851099999996</v>
      </c>
      <c r="D24" s="21">
        <f t="shared" ref="D24:G24" si="6">D25-D23</f>
        <v>100.39568899999966</v>
      </c>
      <c r="E24" s="21">
        <f t="shared" si="6"/>
        <v>97.519339000000002</v>
      </c>
      <c r="F24" s="21">
        <f t="shared" si="6"/>
        <v>87.528735000000211</v>
      </c>
      <c r="G24" s="21">
        <f t="shared" si="6"/>
        <v>84.848103000000151</v>
      </c>
      <c r="H24" s="21">
        <f t="shared" ref="H24:AB24" si="7">H25-H23</f>
        <v>94.49424300000004</v>
      </c>
      <c r="I24" s="21">
        <f t="shared" si="7"/>
        <v>98.028210999999999</v>
      </c>
      <c r="J24" s="21">
        <f t="shared" si="7"/>
        <v>117.16161199999999</v>
      </c>
      <c r="K24" s="21">
        <f t="shared" ref="K24" si="8">K25-K23</f>
        <v>140.27140699999995</v>
      </c>
      <c r="L24" s="21">
        <f t="shared" si="7"/>
        <v>191.59744499999999</v>
      </c>
      <c r="M24" s="21">
        <f t="shared" si="7"/>
        <v>224.22174900000005</v>
      </c>
      <c r="N24" s="21">
        <f t="shared" si="7"/>
        <v>296.97431399999999</v>
      </c>
      <c r="O24" s="21">
        <f t="shared" si="7"/>
        <v>390.80999600000001</v>
      </c>
      <c r="P24" s="21">
        <f t="shared" si="7"/>
        <v>572.25313800000004</v>
      </c>
      <c r="Q24" s="21">
        <f t="shared" si="7"/>
        <v>582.17787199999975</v>
      </c>
      <c r="R24" s="21">
        <f t="shared" si="7"/>
        <v>348.82298100000003</v>
      </c>
      <c r="S24" s="21">
        <f t="shared" si="7"/>
        <v>922.10893699999997</v>
      </c>
      <c r="T24" s="21">
        <f t="shared" si="7"/>
        <v>876.56806999999981</v>
      </c>
      <c r="U24" s="21">
        <f t="shared" si="7"/>
        <v>955.05298300000015</v>
      </c>
      <c r="V24" s="21">
        <f t="shared" si="7"/>
        <v>1070.1825739999997</v>
      </c>
      <c r="W24" s="21">
        <f t="shared" si="7"/>
        <v>1104.3600099999994</v>
      </c>
      <c r="X24" s="21">
        <f t="shared" si="7"/>
        <v>1202.4020480000001</v>
      </c>
      <c r="Y24" s="21">
        <f t="shared" si="7"/>
        <v>1413.2454799999996</v>
      </c>
      <c r="Z24" s="21">
        <f t="shared" si="7"/>
        <v>1802.3640549999998</v>
      </c>
      <c r="AA24" s="21">
        <f t="shared" si="7"/>
        <v>2031.2538010000017</v>
      </c>
      <c r="AB24" s="21">
        <f t="shared" si="7"/>
        <v>2755.1876579999971</v>
      </c>
      <c r="AC24" s="22">
        <f t="shared" si="0"/>
        <v>17663.568960999997</v>
      </c>
      <c r="AD24" s="88"/>
      <c r="AE24" s="88"/>
      <c r="AF24" s="88"/>
      <c r="AG24" s="88"/>
      <c r="AH24" s="88"/>
      <c r="AI24" s="88"/>
    </row>
    <row r="25" spans="1:35" ht="12.75" customHeight="1" x14ac:dyDescent="0.2">
      <c r="B25" s="42" t="s">
        <v>11</v>
      </c>
      <c r="C25" s="21">
        <v>421.8331</v>
      </c>
      <c r="D25" s="21">
        <v>486.93384899999978</v>
      </c>
      <c r="E25" s="21">
        <v>480.46430600000002</v>
      </c>
      <c r="F25" s="21">
        <v>442.01294500000012</v>
      </c>
      <c r="G25" s="21">
        <v>444.79108500000007</v>
      </c>
      <c r="H25" s="21">
        <v>446.877387</v>
      </c>
      <c r="I25" s="21">
        <v>435.20276000000001</v>
      </c>
      <c r="J25" s="21">
        <v>475.44411500000001</v>
      </c>
      <c r="K25" s="21">
        <v>552.93428300000005</v>
      </c>
      <c r="L25" s="21">
        <v>627.06316800000002</v>
      </c>
      <c r="M25" s="21">
        <v>695.46298100000001</v>
      </c>
      <c r="N25" s="21">
        <v>776.52355599999999</v>
      </c>
      <c r="O25" s="21">
        <v>891.02021999999999</v>
      </c>
      <c r="P25" s="22">
        <v>1194.8583699999999</v>
      </c>
      <c r="Q25" s="22">
        <v>1182.3467299999998</v>
      </c>
      <c r="R25" s="22">
        <v>983.32947999999999</v>
      </c>
      <c r="S25" s="22">
        <v>1740.4130809999999</v>
      </c>
      <c r="T25" s="22">
        <v>1630.2869459999999</v>
      </c>
      <c r="U25" s="22">
        <v>1652.5197290000001</v>
      </c>
      <c r="V25" s="22">
        <v>1742.2705649999996</v>
      </c>
      <c r="W25" s="22">
        <v>3082.2384379999994</v>
      </c>
      <c r="X25" s="22">
        <v>3133.8362910000001</v>
      </c>
      <c r="Y25" s="22">
        <v>3484.2571779999998</v>
      </c>
      <c r="Z25" s="22">
        <v>3778.7656859999997</v>
      </c>
      <c r="AA25" s="22">
        <v>3866.0803970000015</v>
      </c>
      <c r="AB25" s="22">
        <v>4952.4089189999977</v>
      </c>
      <c r="AC25" s="22">
        <f t="shared" si="0"/>
        <v>39600.175564999998</v>
      </c>
      <c r="AD25" s="88"/>
      <c r="AE25" s="88"/>
      <c r="AF25" s="88"/>
      <c r="AG25" s="88"/>
      <c r="AH25" s="88"/>
      <c r="AI25" s="88"/>
    </row>
    <row r="26" spans="1:35" ht="12.75" customHeight="1" x14ac:dyDescent="0.2">
      <c r="B26" s="42"/>
      <c r="C26" s="272"/>
      <c r="D26" s="272"/>
      <c r="E26" s="272"/>
      <c r="F26" s="272"/>
      <c r="G26" s="272"/>
      <c r="H26" s="272"/>
      <c r="I26" s="272"/>
      <c r="J26" s="272"/>
      <c r="K26" s="272"/>
      <c r="L26" s="272"/>
      <c r="M26" s="272"/>
      <c r="N26" s="272"/>
      <c r="O26" s="272"/>
      <c r="P26" s="272"/>
      <c r="Q26" s="272"/>
      <c r="R26" s="272"/>
      <c r="S26" s="272"/>
      <c r="T26" s="272"/>
      <c r="U26" s="272"/>
      <c r="V26" s="272"/>
      <c r="W26" s="272"/>
      <c r="X26" s="272"/>
      <c r="Y26" s="272"/>
      <c r="Z26" s="272"/>
      <c r="AA26" s="272"/>
      <c r="AB26" s="272"/>
      <c r="AC26" s="272"/>
      <c r="AD26" s="88"/>
      <c r="AE26" s="88"/>
      <c r="AF26" s="88"/>
      <c r="AG26" s="88"/>
      <c r="AH26" s="88"/>
      <c r="AI26" s="88"/>
    </row>
    <row r="27" spans="1:35" ht="12.75" customHeight="1" x14ac:dyDescent="0.2">
      <c r="B27" s="45"/>
      <c r="C27" s="269" t="s">
        <v>15</v>
      </c>
      <c r="D27" s="269"/>
      <c r="E27" s="269"/>
      <c r="F27" s="269"/>
      <c r="G27" s="269"/>
      <c r="H27" s="269"/>
      <c r="I27" s="269"/>
      <c r="J27" s="269"/>
      <c r="K27" s="269"/>
      <c r="L27" s="269"/>
      <c r="M27" s="269"/>
      <c r="N27" s="269"/>
      <c r="O27" s="269"/>
      <c r="P27" s="269"/>
      <c r="Q27" s="269"/>
      <c r="R27" s="269"/>
      <c r="S27" s="269"/>
      <c r="T27" s="269"/>
      <c r="U27" s="269"/>
      <c r="V27" s="269"/>
      <c r="W27" s="269"/>
      <c r="X27" s="269"/>
      <c r="Y27" s="269"/>
      <c r="Z27" s="269"/>
      <c r="AA27" s="269"/>
      <c r="AB27" s="269"/>
      <c r="AC27" s="269"/>
      <c r="AD27" s="88"/>
      <c r="AE27" s="88"/>
      <c r="AF27" s="88"/>
      <c r="AG27" s="88"/>
      <c r="AH27" s="88"/>
      <c r="AI27" s="88"/>
    </row>
    <row r="28" spans="1:35" ht="12.75" customHeight="1" x14ac:dyDescent="0.2">
      <c r="B28" s="42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88"/>
      <c r="AE28" s="88"/>
      <c r="AF28" s="88"/>
      <c r="AG28" s="88"/>
      <c r="AH28" s="88"/>
      <c r="AI28" s="88"/>
    </row>
    <row r="29" spans="1:35" ht="12.75" customHeight="1" x14ac:dyDescent="0.2">
      <c r="A29" s="88">
        <v>1</v>
      </c>
      <c r="B29" s="224" t="s">
        <v>39</v>
      </c>
      <c r="C29" s="53">
        <f>C9/C$25*100</f>
        <v>5.4479579720036195</v>
      </c>
      <c r="D29" s="53">
        <f t="shared" ref="D29:H29" si="9">D9/D$25*100</f>
        <v>4.8275111800658594</v>
      </c>
      <c r="E29" s="53">
        <f t="shared" si="9"/>
        <v>4.6788218644487616</v>
      </c>
      <c r="F29" s="53">
        <f t="shared" si="9"/>
        <v>4.3691204564155912</v>
      </c>
      <c r="G29" s="53">
        <f t="shared" si="9"/>
        <v>3.7577023379414181</v>
      </c>
      <c r="H29" s="53">
        <f t="shared" si="9"/>
        <v>3.2754716228234657</v>
      </c>
      <c r="I29" s="53">
        <f t="shared" ref="I29:AC42" si="10">I9/I$25*100</f>
        <v>3.8256067126044879</v>
      </c>
      <c r="J29" s="53">
        <f t="shared" si="10"/>
        <v>3.7828117822007323</v>
      </c>
      <c r="K29" s="53">
        <f t="shared" ref="K29:L29" si="11">K9/K$25*100</f>
        <v>3.4794798571026577</v>
      </c>
      <c r="L29" s="53">
        <f t="shared" si="11"/>
        <v>3.9021744935272613</v>
      </c>
      <c r="M29" s="53">
        <f t="shared" si="10"/>
        <v>4.8444234877255097</v>
      </c>
      <c r="N29" s="53">
        <f t="shared" si="10"/>
        <v>4.2457939292700599</v>
      </c>
      <c r="O29" s="53">
        <f t="shared" si="10"/>
        <v>4.694093025184098</v>
      </c>
      <c r="P29" s="53">
        <f t="shared" si="10"/>
        <v>5.3144123683880631</v>
      </c>
      <c r="Q29" s="53">
        <f t="shared" si="10"/>
        <v>4.5655923622337093</v>
      </c>
      <c r="R29" s="53">
        <f t="shared" si="10"/>
        <v>6.1163527813688656</v>
      </c>
      <c r="S29" s="53">
        <f t="shared" si="10"/>
        <v>6.1774090975129852</v>
      </c>
      <c r="T29" s="53">
        <f t="shared" si="10"/>
        <v>6.380797580158017</v>
      </c>
      <c r="U29" s="53">
        <f t="shared" si="10"/>
        <v>5.2965814243540565</v>
      </c>
      <c r="V29" s="53">
        <f t="shared" si="10"/>
        <v>5.1772151703659199</v>
      </c>
      <c r="W29" s="53">
        <f t="shared" si="10"/>
        <v>3.0507687802704644</v>
      </c>
      <c r="X29" s="53">
        <f t="shared" si="10"/>
        <v>3.1584180795996795</v>
      </c>
      <c r="Y29" s="53">
        <f t="shared" si="10"/>
        <v>2.6311225410927466</v>
      </c>
      <c r="Z29" s="53">
        <f t="shared" si="10"/>
        <v>3.0004022853297401</v>
      </c>
      <c r="AA29" s="53">
        <f t="shared" si="10"/>
        <v>2.8963212220545032</v>
      </c>
      <c r="AB29" s="53">
        <f t="shared" si="10"/>
        <v>2.7532779750249876</v>
      </c>
      <c r="AC29" s="53">
        <f t="shared" si="10"/>
        <v>3.8377188315882154</v>
      </c>
      <c r="AD29" s="88"/>
      <c r="AE29" s="88"/>
      <c r="AF29" s="88"/>
      <c r="AG29" s="88"/>
      <c r="AH29" s="88"/>
      <c r="AI29" s="88"/>
    </row>
    <row r="30" spans="1:35" ht="12.75" customHeight="1" x14ac:dyDescent="0.2">
      <c r="B30" s="224" t="s">
        <v>999</v>
      </c>
      <c r="C30" s="53">
        <f t="shared" ref="C30:H30" si="12">C10/C$25*100</f>
        <v>1.654256150121932E-2</v>
      </c>
      <c r="D30" s="53">
        <f t="shared" si="12"/>
        <v>6.5438046801301782E-3</v>
      </c>
      <c r="E30" s="53">
        <f t="shared" si="12"/>
        <v>1.3689882719404342E-2</v>
      </c>
      <c r="F30" s="53">
        <f t="shared" si="12"/>
        <v>8.0303078001482484E-3</v>
      </c>
      <c r="G30" s="53">
        <f t="shared" si="12"/>
        <v>6.5017040528139169E-3</v>
      </c>
      <c r="H30" s="53">
        <f t="shared" si="12"/>
        <v>8.7482609631352876E-3</v>
      </c>
      <c r="I30" s="53">
        <f t="shared" ref="I30:W45" si="13">I10/I$25*100</f>
        <v>8.8303667927105967E-4</v>
      </c>
      <c r="J30" s="53">
        <f t="shared" si="13"/>
        <v>5.462261321711806E-4</v>
      </c>
      <c r="K30" s="53">
        <f t="shared" si="13"/>
        <v>8.5959582289094538E-4</v>
      </c>
      <c r="L30" s="53">
        <f t="shared" si="13"/>
        <v>2.4069185961182137E-2</v>
      </c>
      <c r="M30" s="53">
        <f t="shared" si="13"/>
        <v>3.0404925319813675E-2</v>
      </c>
      <c r="N30" s="53">
        <f t="shared" si="13"/>
        <v>0.1317465506481042</v>
      </c>
      <c r="O30" s="53">
        <f t="shared" si="13"/>
        <v>0.12545023950186002</v>
      </c>
      <c r="P30" s="53">
        <f t="shared" si="13"/>
        <v>3.9346420613850658E-2</v>
      </c>
      <c r="Q30" s="53">
        <f t="shared" si="13"/>
        <v>2.932633813771364E-2</v>
      </c>
      <c r="R30" s="53">
        <f t="shared" si="13"/>
        <v>2.8584315401588494E-2</v>
      </c>
      <c r="S30" s="53">
        <f t="shared" si="13"/>
        <v>2.3146861190478488E-2</v>
      </c>
      <c r="T30" s="53">
        <f t="shared" si="13"/>
        <v>2.7482523926189863E-2</v>
      </c>
      <c r="U30" s="53">
        <f t="shared" si="13"/>
        <v>3.4447939713523383E-2</v>
      </c>
      <c r="V30" s="53">
        <f t="shared" si="13"/>
        <v>0.1336755637606723</v>
      </c>
      <c r="W30" s="53">
        <f t="shared" si="13"/>
        <v>9.3880017987109432E-2</v>
      </c>
      <c r="X30" s="53">
        <f t="shared" si="10"/>
        <v>0.15061622757881324</v>
      </c>
      <c r="Y30" s="53">
        <f t="shared" si="10"/>
        <v>0.15707480017710676</v>
      </c>
      <c r="Z30" s="53">
        <f t="shared" si="10"/>
        <v>0.28074074662273196</v>
      </c>
      <c r="AA30" s="53">
        <f t="shared" ref="AA30:AB30" si="14">AA10/AA$25*100</f>
        <v>0.36659638560537661</v>
      </c>
      <c r="AB30" s="53">
        <f t="shared" si="14"/>
        <v>0.47956243897556894</v>
      </c>
      <c r="AC30" s="53">
        <f t="shared" si="10"/>
        <v>0.17487380046164702</v>
      </c>
      <c r="AD30" s="88"/>
      <c r="AE30" s="88"/>
      <c r="AF30" s="88"/>
      <c r="AG30" s="88"/>
      <c r="AH30" s="88"/>
      <c r="AI30" s="88"/>
    </row>
    <row r="31" spans="1:35" ht="12.75" customHeight="1" x14ac:dyDescent="0.2">
      <c r="B31" s="224" t="s">
        <v>991</v>
      </c>
      <c r="C31" s="53">
        <f t="shared" ref="C31:H31" si="15">C11/C$25*100</f>
        <v>0</v>
      </c>
      <c r="D31" s="53">
        <f t="shared" si="15"/>
        <v>0</v>
      </c>
      <c r="E31" s="53">
        <f t="shared" si="15"/>
        <v>0</v>
      </c>
      <c r="F31" s="53">
        <f t="shared" si="15"/>
        <v>0</v>
      </c>
      <c r="G31" s="53">
        <f t="shared" si="15"/>
        <v>0</v>
      </c>
      <c r="H31" s="53">
        <f t="shared" si="15"/>
        <v>0</v>
      </c>
      <c r="I31" s="53">
        <f t="shared" si="10"/>
        <v>1.6084456817323491E-6</v>
      </c>
      <c r="J31" s="53">
        <f t="shared" si="13"/>
        <v>0</v>
      </c>
      <c r="K31" s="53">
        <f t="shared" si="13"/>
        <v>0</v>
      </c>
      <c r="L31" s="53">
        <f t="shared" si="13"/>
        <v>1.7414513492841602E-4</v>
      </c>
      <c r="M31" s="53">
        <f t="shared" si="10"/>
        <v>3.1633603226970321E-5</v>
      </c>
      <c r="N31" s="53">
        <f t="shared" si="10"/>
        <v>1.1590118458685882E-6</v>
      </c>
      <c r="O31" s="53">
        <f t="shared" si="10"/>
        <v>3.8382967336027462E-5</v>
      </c>
      <c r="P31" s="53">
        <f t="shared" si="10"/>
        <v>4.6365327800314949E-5</v>
      </c>
      <c r="Q31" s="53">
        <f t="shared" si="10"/>
        <v>5.0746535240132148E-5</v>
      </c>
      <c r="R31" s="53">
        <f t="shared" si="10"/>
        <v>2.7000105803804439E-4</v>
      </c>
      <c r="S31" s="53">
        <f t="shared" si="10"/>
        <v>9.0231452357143022E-4</v>
      </c>
      <c r="T31" s="53">
        <f t="shared" si="10"/>
        <v>2.521028589527822E-4</v>
      </c>
      <c r="U31" s="53">
        <f t="shared" si="10"/>
        <v>4.3993423330560428E-4</v>
      </c>
      <c r="V31" s="53">
        <f t="shared" si="10"/>
        <v>1.7741216904505305E-4</v>
      </c>
      <c r="W31" s="53">
        <f t="shared" si="10"/>
        <v>1.5894292730898714E-4</v>
      </c>
      <c r="X31" s="53">
        <f t="shared" si="10"/>
        <v>1.9506443324929889E-3</v>
      </c>
      <c r="Y31" s="53">
        <f t="shared" si="10"/>
        <v>1.6941918172034539E-4</v>
      </c>
      <c r="Z31" s="53">
        <f t="shared" si="10"/>
        <v>2.1872221478619618E-4</v>
      </c>
      <c r="AA31" s="53">
        <f t="shared" ref="AA31:AB31" si="16">AA11/AA$25*100</f>
        <v>4.6615688628681142E-4</v>
      </c>
      <c r="AB31" s="53">
        <f t="shared" si="16"/>
        <v>3.7650970073297395E-3</v>
      </c>
      <c r="AC31" s="53">
        <f t="shared" si="10"/>
        <v>8.0892570658985666E-4</v>
      </c>
      <c r="AD31" s="88"/>
      <c r="AE31" s="88"/>
      <c r="AF31" s="88"/>
      <c r="AG31" s="88"/>
      <c r="AH31" s="88"/>
      <c r="AI31" s="88"/>
    </row>
    <row r="32" spans="1:35" ht="12.75" customHeight="1" x14ac:dyDescent="0.2">
      <c r="B32" s="224" t="s">
        <v>992</v>
      </c>
      <c r="C32" s="53">
        <f t="shared" ref="C32:H32" si="17">C12/C$25*100</f>
        <v>0</v>
      </c>
      <c r="D32" s="53">
        <f t="shared" si="17"/>
        <v>0</v>
      </c>
      <c r="E32" s="53">
        <f t="shared" si="17"/>
        <v>0</v>
      </c>
      <c r="F32" s="53">
        <f t="shared" si="17"/>
        <v>0</v>
      </c>
      <c r="G32" s="53">
        <f t="shared" si="17"/>
        <v>0</v>
      </c>
      <c r="H32" s="53">
        <f t="shared" si="17"/>
        <v>0</v>
      </c>
      <c r="I32" s="53">
        <f t="shared" si="10"/>
        <v>0</v>
      </c>
      <c r="J32" s="53">
        <f t="shared" si="13"/>
        <v>0</v>
      </c>
      <c r="K32" s="53">
        <f t="shared" si="13"/>
        <v>2.8393971006496621E-5</v>
      </c>
      <c r="L32" s="53">
        <f t="shared" si="13"/>
        <v>6.6181530215469453E-5</v>
      </c>
      <c r="M32" s="53">
        <f t="shared" si="10"/>
        <v>1.9411529252913607E-5</v>
      </c>
      <c r="N32" s="53">
        <f t="shared" si="10"/>
        <v>1.1371193998910704E-4</v>
      </c>
      <c r="O32" s="53">
        <f t="shared" si="10"/>
        <v>1.6464272830980198E-4</v>
      </c>
      <c r="P32" s="53">
        <f t="shared" si="10"/>
        <v>0</v>
      </c>
      <c r="Q32" s="53">
        <f t="shared" si="10"/>
        <v>0</v>
      </c>
      <c r="R32" s="53">
        <f t="shared" si="10"/>
        <v>4.8305274036938255E-5</v>
      </c>
      <c r="S32" s="53">
        <f t="shared" si="10"/>
        <v>1.0957168851571051E-4</v>
      </c>
      <c r="T32" s="53">
        <f t="shared" si="10"/>
        <v>0</v>
      </c>
      <c r="U32" s="53">
        <f t="shared" si="10"/>
        <v>1.2229808603997607E-4</v>
      </c>
      <c r="V32" s="53">
        <f t="shared" si="10"/>
        <v>0</v>
      </c>
      <c r="W32" s="53">
        <f t="shared" si="10"/>
        <v>4.4616924604065964E-4</v>
      </c>
      <c r="X32" s="53">
        <f t="shared" si="10"/>
        <v>1.6918560855353883E-4</v>
      </c>
      <c r="Y32" s="53">
        <f t="shared" si="10"/>
        <v>5.3029954610313789E-4</v>
      </c>
      <c r="Z32" s="53">
        <f t="shared" si="10"/>
        <v>9.526920426259002E-4</v>
      </c>
      <c r="AA32" s="53">
        <f t="shared" ref="AA32:AB32" si="18">AA12/AA$25*100</f>
        <v>8.5639708956109417E-4</v>
      </c>
      <c r="AB32" s="53">
        <f t="shared" si="18"/>
        <v>3.5433867208896378E-3</v>
      </c>
      <c r="AC32" s="53">
        <f t="shared" si="10"/>
        <v>7.3126695997768117E-4</v>
      </c>
      <c r="AD32" s="88"/>
      <c r="AE32" s="88"/>
      <c r="AF32" s="88"/>
      <c r="AG32" s="88"/>
      <c r="AH32" s="88"/>
      <c r="AI32" s="88"/>
    </row>
    <row r="33" spans="1:35" ht="12.75" customHeight="1" x14ac:dyDescent="0.2">
      <c r="B33" s="224" t="s">
        <v>993</v>
      </c>
      <c r="C33" s="53">
        <f t="shared" ref="C33:H33" si="19">C13/C$25*100</f>
        <v>0</v>
      </c>
      <c r="D33" s="53">
        <f t="shared" si="19"/>
        <v>0</v>
      </c>
      <c r="E33" s="53">
        <f t="shared" si="19"/>
        <v>8.803983869719553E-5</v>
      </c>
      <c r="F33" s="53">
        <f t="shared" si="19"/>
        <v>0</v>
      </c>
      <c r="G33" s="53">
        <f t="shared" si="19"/>
        <v>0</v>
      </c>
      <c r="H33" s="53">
        <f t="shared" si="19"/>
        <v>0</v>
      </c>
      <c r="I33" s="53">
        <f t="shared" si="10"/>
        <v>0</v>
      </c>
      <c r="J33" s="53">
        <f t="shared" si="13"/>
        <v>0</v>
      </c>
      <c r="K33" s="53">
        <f t="shared" si="13"/>
        <v>5.9681595109196726E-6</v>
      </c>
      <c r="L33" s="53">
        <f t="shared" si="13"/>
        <v>4.3376810165319739E-5</v>
      </c>
      <c r="M33" s="53">
        <f t="shared" si="10"/>
        <v>1.3257355534212106E-4</v>
      </c>
      <c r="N33" s="53">
        <f t="shared" si="10"/>
        <v>5.9799860083059736E-3</v>
      </c>
      <c r="O33" s="53">
        <f t="shared" si="10"/>
        <v>8.798902453639043E-5</v>
      </c>
      <c r="P33" s="53">
        <f t="shared" si="10"/>
        <v>7.549011854852722E-4</v>
      </c>
      <c r="Q33" s="53">
        <f t="shared" si="10"/>
        <v>6.6359552582346138E-4</v>
      </c>
      <c r="R33" s="53">
        <f t="shared" si="10"/>
        <v>3.4474711365309617E-5</v>
      </c>
      <c r="S33" s="53">
        <f t="shared" si="10"/>
        <v>5.9123894851948654E-5</v>
      </c>
      <c r="T33" s="53">
        <f t="shared" si="10"/>
        <v>9.6081245319619966E-4</v>
      </c>
      <c r="U33" s="53">
        <f t="shared" si="10"/>
        <v>1.7857578025926248E-3</v>
      </c>
      <c r="V33" s="53">
        <f t="shared" si="10"/>
        <v>2.8990904750778485E-4</v>
      </c>
      <c r="W33" s="53">
        <f t="shared" si="10"/>
        <v>7.6210846345950358E-5</v>
      </c>
      <c r="X33" s="53">
        <f t="shared" si="10"/>
        <v>5.2842581622908391E-5</v>
      </c>
      <c r="Y33" s="53">
        <f t="shared" si="10"/>
        <v>1.615839391979578E-5</v>
      </c>
      <c r="Z33" s="53">
        <f t="shared" si="10"/>
        <v>2.0617843622495522E-4</v>
      </c>
      <c r="AA33" s="53">
        <f t="shared" ref="AA33:AB33" si="20">AA13/AA$25*100</f>
        <v>3.1504776800429267E-5</v>
      </c>
      <c r="AB33" s="53">
        <f t="shared" si="20"/>
        <v>5.5358514307691422E-3</v>
      </c>
      <c r="AC33" s="53">
        <f t="shared" si="10"/>
        <v>1.0228843539724342E-3</v>
      </c>
      <c r="AD33" s="88"/>
      <c r="AE33" s="88"/>
      <c r="AF33" s="88"/>
      <c r="AG33" s="88"/>
      <c r="AH33" s="88"/>
      <c r="AI33" s="88"/>
    </row>
    <row r="34" spans="1:35" ht="12.75" customHeight="1" x14ac:dyDescent="0.2">
      <c r="B34" s="224" t="s">
        <v>994</v>
      </c>
      <c r="C34" s="53">
        <f t="shared" ref="C34:H34" si="21">C14/C$25*100</f>
        <v>0</v>
      </c>
      <c r="D34" s="53">
        <f t="shared" si="21"/>
        <v>0</v>
      </c>
      <c r="E34" s="53">
        <f t="shared" si="21"/>
        <v>0</v>
      </c>
      <c r="F34" s="53">
        <f t="shared" si="21"/>
        <v>0</v>
      </c>
      <c r="G34" s="53">
        <f t="shared" si="21"/>
        <v>0</v>
      </c>
      <c r="H34" s="53">
        <f t="shared" si="21"/>
        <v>0</v>
      </c>
      <c r="I34" s="53">
        <f t="shared" si="10"/>
        <v>0</v>
      </c>
      <c r="J34" s="53">
        <f t="shared" si="13"/>
        <v>2.1032966198351202E-6</v>
      </c>
      <c r="K34" s="53">
        <f t="shared" si="13"/>
        <v>2.0490680987490873E-4</v>
      </c>
      <c r="L34" s="53">
        <f t="shared" si="13"/>
        <v>0</v>
      </c>
      <c r="M34" s="53">
        <f t="shared" si="10"/>
        <v>0</v>
      </c>
      <c r="N34" s="53">
        <f t="shared" si="10"/>
        <v>4.6669543660308484E-4</v>
      </c>
      <c r="O34" s="53">
        <f t="shared" si="10"/>
        <v>1.2621486861431721E-3</v>
      </c>
      <c r="P34" s="53">
        <f t="shared" si="10"/>
        <v>7.5540333704989654E-4</v>
      </c>
      <c r="Q34" s="53">
        <f t="shared" si="10"/>
        <v>1.2910764340676954E-3</v>
      </c>
      <c r="R34" s="53">
        <f t="shared" si="10"/>
        <v>3.8074725472483548E-4</v>
      </c>
      <c r="S34" s="53">
        <f t="shared" si="10"/>
        <v>1.847262603974878E-4</v>
      </c>
      <c r="T34" s="53">
        <f t="shared" si="10"/>
        <v>7.6354656648278162E-4</v>
      </c>
      <c r="U34" s="53">
        <f t="shared" si="10"/>
        <v>7.8570922768087578E-4</v>
      </c>
      <c r="V34" s="53">
        <f t="shared" si="10"/>
        <v>3.1016996490438909E-4</v>
      </c>
      <c r="W34" s="53">
        <f t="shared" si="10"/>
        <v>8.7877691959404485E-4</v>
      </c>
      <c r="X34" s="53">
        <f t="shared" si="10"/>
        <v>4.1974113446119387E-4</v>
      </c>
      <c r="Y34" s="53">
        <f t="shared" si="10"/>
        <v>1.0765565824716513E-4</v>
      </c>
      <c r="Z34" s="53">
        <f t="shared" si="10"/>
        <v>2.689767200347125E-4</v>
      </c>
      <c r="AA34" s="53">
        <f t="shared" ref="AA34:AB34" si="22">AA14/AA$25*100</f>
        <v>4.9903256059990293E-4</v>
      </c>
      <c r="AB34" s="53">
        <f t="shared" si="22"/>
        <v>5.9144550619851625E-3</v>
      </c>
      <c r="AC34" s="53">
        <f t="shared" si="10"/>
        <v>1.1223561351905338E-3</v>
      </c>
      <c r="AD34" s="88"/>
      <c r="AE34" s="88"/>
      <c r="AF34" s="88"/>
      <c r="AG34" s="88"/>
      <c r="AH34" s="88"/>
      <c r="AI34" s="88"/>
    </row>
    <row r="35" spans="1:35" ht="12.75" customHeight="1" x14ac:dyDescent="0.2">
      <c r="B35" s="224" t="s">
        <v>995</v>
      </c>
      <c r="C35" s="53">
        <f t="shared" ref="C35:H35" si="23">C15/C$25*100</f>
        <v>6.9743223089890286E-4</v>
      </c>
      <c r="D35" s="53">
        <f t="shared" si="23"/>
        <v>0</v>
      </c>
      <c r="E35" s="53">
        <f t="shared" si="23"/>
        <v>0</v>
      </c>
      <c r="F35" s="53">
        <f t="shared" si="23"/>
        <v>0</v>
      </c>
      <c r="G35" s="53">
        <f t="shared" si="23"/>
        <v>0</v>
      </c>
      <c r="H35" s="53">
        <f t="shared" si="23"/>
        <v>0</v>
      </c>
      <c r="I35" s="53">
        <f t="shared" si="10"/>
        <v>0</v>
      </c>
      <c r="J35" s="53">
        <f t="shared" si="13"/>
        <v>0</v>
      </c>
      <c r="K35" s="53">
        <f t="shared" si="13"/>
        <v>3.4362130517416297E-6</v>
      </c>
      <c r="L35" s="53">
        <f t="shared" si="13"/>
        <v>6.69948454060692E-4</v>
      </c>
      <c r="M35" s="53">
        <f t="shared" si="10"/>
        <v>0</v>
      </c>
      <c r="N35" s="53">
        <f t="shared" si="10"/>
        <v>5.4630667250485827E-3</v>
      </c>
      <c r="O35" s="53">
        <f t="shared" si="10"/>
        <v>0</v>
      </c>
      <c r="P35" s="53">
        <f t="shared" si="10"/>
        <v>0</v>
      </c>
      <c r="Q35" s="53">
        <f t="shared" si="10"/>
        <v>0</v>
      </c>
      <c r="R35" s="53">
        <f t="shared" si="10"/>
        <v>1.8711937732203453E-5</v>
      </c>
      <c r="S35" s="53">
        <f t="shared" si="10"/>
        <v>7.1649656832244876E-5</v>
      </c>
      <c r="T35" s="53">
        <f t="shared" si="10"/>
        <v>0</v>
      </c>
      <c r="U35" s="53">
        <f t="shared" si="10"/>
        <v>0</v>
      </c>
      <c r="V35" s="53">
        <f t="shared" si="10"/>
        <v>0</v>
      </c>
      <c r="W35" s="53">
        <f t="shared" si="10"/>
        <v>8.1661430503515137E-5</v>
      </c>
      <c r="X35" s="53">
        <f t="shared" si="10"/>
        <v>0</v>
      </c>
      <c r="Y35" s="53">
        <f t="shared" si="10"/>
        <v>7.9787451326877909E-6</v>
      </c>
      <c r="Z35" s="53">
        <f t="shared" si="10"/>
        <v>0</v>
      </c>
      <c r="AA35" s="53">
        <f t="shared" ref="AA35:AB35" si="24">AA15/AA$25*100</f>
        <v>2.871124979349465E-6</v>
      </c>
      <c r="AB35" s="53">
        <f t="shared" si="24"/>
        <v>1.681634157480202E-2</v>
      </c>
      <c r="AC35" s="53">
        <f t="shared" si="10"/>
        <v>2.2392198704889758E-3</v>
      </c>
      <c r="AD35" s="88"/>
      <c r="AE35" s="88"/>
      <c r="AF35" s="88"/>
      <c r="AG35" s="88"/>
      <c r="AH35" s="88"/>
      <c r="AI35" s="88"/>
    </row>
    <row r="36" spans="1:35" ht="12.75" customHeight="1" x14ac:dyDescent="0.2">
      <c r="B36" s="224" t="s">
        <v>1002</v>
      </c>
      <c r="C36" s="53">
        <f t="shared" ref="C36:H36" si="25">C16/C$25*100</f>
        <v>4.594234070299367E-4</v>
      </c>
      <c r="D36" s="53">
        <f t="shared" si="25"/>
        <v>0</v>
      </c>
      <c r="E36" s="53">
        <f t="shared" si="25"/>
        <v>0</v>
      </c>
      <c r="F36" s="53">
        <f t="shared" si="25"/>
        <v>0</v>
      </c>
      <c r="G36" s="53">
        <f t="shared" si="25"/>
        <v>4.0243612346681812E-5</v>
      </c>
      <c r="H36" s="53">
        <f t="shared" si="25"/>
        <v>5.1468256548859563E-6</v>
      </c>
      <c r="I36" s="53">
        <f t="shared" si="10"/>
        <v>2.3207573407852467E-5</v>
      </c>
      <c r="J36" s="53">
        <f t="shared" si="13"/>
        <v>2.4818900114054413E-5</v>
      </c>
      <c r="K36" s="53">
        <f t="shared" si="13"/>
        <v>0</v>
      </c>
      <c r="L36" s="53">
        <f t="shared" si="13"/>
        <v>2.3283140750502508E-5</v>
      </c>
      <c r="M36" s="53">
        <f t="shared" si="10"/>
        <v>0</v>
      </c>
      <c r="N36" s="53">
        <f t="shared" si="10"/>
        <v>3.0662302277923424E-4</v>
      </c>
      <c r="O36" s="53">
        <f t="shared" si="10"/>
        <v>3.6026118464517002E-5</v>
      </c>
      <c r="P36" s="53">
        <f t="shared" si="10"/>
        <v>1.0294107074799167E-5</v>
      </c>
      <c r="Q36" s="53">
        <f t="shared" si="10"/>
        <v>5.7174429703882223E-5</v>
      </c>
      <c r="R36" s="53">
        <f t="shared" si="10"/>
        <v>7.6881657204053315E-5</v>
      </c>
      <c r="S36" s="53">
        <f t="shared" si="10"/>
        <v>2.260382918829602E-4</v>
      </c>
      <c r="T36" s="53">
        <f t="shared" si="10"/>
        <v>1.4609084651285677E-3</v>
      </c>
      <c r="U36" s="53">
        <f t="shared" si="10"/>
        <v>1.3568975671817832E-3</v>
      </c>
      <c r="V36" s="53">
        <f t="shared" si="10"/>
        <v>0</v>
      </c>
      <c r="W36" s="53">
        <f t="shared" si="10"/>
        <v>1.9985475244404183E-5</v>
      </c>
      <c r="X36" s="53">
        <f t="shared" si="10"/>
        <v>0</v>
      </c>
      <c r="Y36" s="53">
        <f t="shared" si="10"/>
        <v>2.9713650488747014E-4</v>
      </c>
      <c r="Z36" s="53">
        <f t="shared" si="10"/>
        <v>1.2173287211330946E-6</v>
      </c>
      <c r="AA36" s="53">
        <f t="shared" ref="AA36:AB36" si="26">AA16/AA$25*100</f>
        <v>1.7348320032880055E-4</v>
      </c>
      <c r="AB36" s="53">
        <f t="shared" si="26"/>
        <v>1.5411732199087423E-2</v>
      </c>
      <c r="AC36" s="53">
        <f t="shared" si="10"/>
        <v>2.1159249625665143E-3</v>
      </c>
      <c r="AD36" s="88"/>
      <c r="AE36" s="88"/>
      <c r="AF36" s="88"/>
      <c r="AG36" s="88"/>
      <c r="AH36" s="88"/>
      <c r="AI36" s="88"/>
    </row>
    <row r="37" spans="1:35" ht="12.75" customHeight="1" x14ac:dyDescent="0.2">
      <c r="B37" s="224" t="s">
        <v>1000</v>
      </c>
      <c r="C37" s="53">
        <f t="shared" ref="C37:H37" si="27">C17/C$25*100</f>
        <v>1.1568556379288398E-3</v>
      </c>
      <c r="D37" s="53">
        <f t="shared" si="27"/>
        <v>0</v>
      </c>
      <c r="E37" s="53">
        <f t="shared" si="27"/>
        <v>8.803983869719553E-5</v>
      </c>
      <c r="F37" s="53">
        <f t="shared" si="27"/>
        <v>0</v>
      </c>
      <c r="G37" s="53">
        <f t="shared" si="27"/>
        <v>4.0243612346681812E-5</v>
      </c>
      <c r="H37" s="53">
        <f t="shared" si="27"/>
        <v>5.1468256548859563E-6</v>
      </c>
      <c r="I37" s="53">
        <f t="shared" si="10"/>
        <v>2.4816019089584816E-5</v>
      </c>
      <c r="J37" s="53">
        <f t="shared" si="13"/>
        <v>2.6922196733889529E-5</v>
      </c>
      <c r="K37" s="53">
        <f t="shared" si="13"/>
        <v>2.4270515344406666E-4</v>
      </c>
      <c r="L37" s="53">
        <f t="shared" si="13"/>
        <v>9.7693507012039968E-4</v>
      </c>
      <c r="M37" s="53">
        <f t="shared" si="10"/>
        <v>1.83618687822005E-4</v>
      </c>
      <c r="N37" s="53">
        <f t="shared" si="10"/>
        <v>1.233124214457185E-2</v>
      </c>
      <c r="O37" s="53">
        <f t="shared" si="10"/>
        <v>1.589189524789909E-3</v>
      </c>
      <c r="P37" s="53">
        <f t="shared" si="10"/>
        <v>1.5669639574102832E-3</v>
      </c>
      <c r="Q37" s="53">
        <f t="shared" si="10"/>
        <v>2.0625929248351714E-3</v>
      </c>
      <c r="R37" s="53">
        <f t="shared" si="10"/>
        <v>8.2912189310138456E-4</v>
      </c>
      <c r="S37" s="53">
        <f t="shared" si="10"/>
        <v>1.553424316051782E-3</v>
      </c>
      <c r="T37" s="53">
        <f t="shared" si="10"/>
        <v>3.4373703437603318E-3</v>
      </c>
      <c r="U37" s="53">
        <f t="shared" si="10"/>
        <v>4.4905969168008639E-3</v>
      </c>
      <c r="V37" s="53">
        <f t="shared" si="10"/>
        <v>7.774911814572269E-4</v>
      </c>
      <c r="W37" s="53">
        <f t="shared" si="10"/>
        <v>1.6617468450375614E-3</v>
      </c>
      <c r="X37" s="53">
        <f t="shared" si="10"/>
        <v>2.5924136571306303E-3</v>
      </c>
      <c r="Y37" s="53">
        <f t="shared" si="10"/>
        <v>1.1286480300106022E-3</v>
      </c>
      <c r="Z37" s="53">
        <f t="shared" si="10"/>
        <v>1.6477867423928968E-3</v>
      </c>
      <c r="AA37" s="53">
        <f t="shared" ref="AA37:AB37" si="28">AA17/AA$25*100</f>
        <v>2.0294456385563878E-3</v>
      </c>
      <c r="AB37" s="53">
        <f t="shared" si="28"/>
        <v>5.098686399486313E-2</v>
      </c>
      <c r="AC37" s="53">
        <f t="shared" si="10"/>
        <v>8.0405779887859959E-3</v>
      </c>
      <c r="AD37" s="88"/>
      <c r="AE37" s="88"/>
      <c r="AF37" s="88"/>
      <c r="AG37" s="88"/>
      <c r="AH37" s="88"/>
      <c r="AI37" s="88"/>
    </row>
    <row r="38" spans="1:35" ht="12.75" customHeight="1" x14ac:dyDescent="0.2">
      <c r="B38" s="224" t="s">
        <v>1001</v>
      </c>
      <c r="C38" s="53">
        <f t="shared" ref="C38:H38" si="29">C18/C$25*100</f>
        <v>3.5123369882543588E-2</v>
      </c>
      <c r="D38" s="53">
        <f t="shared" si="29"/>
        <v>2.0337464771318467E-2</v>
      </c>
      <c r="E38" s="53">
        <f t="shared" si="29"/>
        <v>2.4452805033138087E-2</v>
      </c>
      <c r="F38" s="53">
        <f t="shared" si="29"/>
        <v>1.3913845894264473E-2</v>
      </c>
      <c r="G38" s="53">
        <f t="shared" si="29"/>
        <v>0.19634835981481058</v>
      </c>
      <c r="H38" s="53">
        <f t="shared" si="29"/>
        <v>2.1300921185345188E-2</v>
      </c>
      <c r="I38" s="53">
        <f t="shared" si="10"/>
        <v>4.4826002482153376E-2</v>
      </c>
      <c r="J38" s="53">
        <f t="shared" si="13"/>
        <v>1.4962010834859108E-2</v>
      </c>
      <c r="K38" s="53">
        <f t="shared" si="13"/>
        <v>3.5995959396860185E-2</v>
      </c>
      <c r="L38" s="53">
        <f t="shared" si="13"/>
        <v>7.3199005048244198E-2</v>
      </c>
      <c r="M38" s="53">
        <f t="shared" si="10"/>
        <v>7.9824521961148059E-2</v>
      </c>
      <c r="N38" s="53">
        <f t="shared" si="10"/>
        <v>0.20304998963869167</v>
      </c>
      <c r="O38" s="53">
        <f t="shared" si="10"/>
        <v>0.22451151557480931</v>
      </c>
      <c r="P38" s="53">
        <f t="shared" si="10"/>
        <v>0.17140299230610909</v>
      </c>
      <c r="Q38" s="53">
        <f t="shared" si="10"/>
        <v>7.57663532422507E-2</v>
      </c>
      <c r="R38" s="53">
        <f t="shared" si="10"/>
        <v>0.10437996834997768</v>
      </c>
      <c r="S38" s="53">
        <f t="shared" si="10"/>
        <v>3.9934312582887328E-2</v>
      </c>
      <c r="T38" s="53">
        <f t="shared" si="10"/>
        <v>8.1335497610001722E-2</v>
      </c>
      <c r="U38" s="53">
        <f t="shared" si="10"/>
        <v>9.2177961525565524E-2</v>
      </c>
      <c r="V38" s="53">
        <f t="shared" si="10"/>
        <v>0.19754779017345112</v>
      </c>
      <c r="W38" s="53">
        <f t="shared" si="10"/>
        <v>0.29903367910695045</v>
      </c>
      <c r="X38" s="53">
        <f t="shared" si="10"/>
        <v>0.30858775322032295</v>
      </c>
      <c r="Y38" s="53">
        <f t="shared" si="10"/>
        <v>0.38519645119032025</v>
      </c>
      <c r="Z38" s="53">
        <f t="shared" si="10"/>
        <v>0.51239146877338282</v>
      </c>
      <c r="AA38" s="53">
        <f t="shared" ref="AA38:AB38" si="30">AA18/AA$25*100</f>
        <v>0.60071192565010667</v>
      </c>
      <c r="AB38" s="53">
        <f t="shared" si="30"/>
        <v>1.3980027928303642</v>
      </c>
      <c r="AC38" s="53">
        <f t="shared" si="10"/>
        <v>0.40792073947968122</v>
      </c>
      <c r="AD38" s="88"/>
      <c r="AE38" s="88"/>
      <c r="AF38" s="88"/>
      <c r="AG38" s="88"/>
      <c r="AH38" s="88"/>
      <c r="AI38" s="88"/>
    </row>
    <row r="39" spans="1:35" ht="12.75" customHeight="1" x14ac:dyDescent="0.2">
      <c r="A39" s="88">
        <v>2</v>
      </c>
      <c r="B39" s="224" t="s">
        <v>998</v>
      </c>
      <c r="C39" s="53">
        <f t="shared" ref="C39:H39" si="31">C19/C$25*100</f>
        <v>18.424263292757253</v>
      </c>
      <c r="D39" s="53">
        <f t="shared" si="31"/>
        <v>15.311227008168007</v>
      </c>
      <c r="E39" s="53">
        <f t="shared" si="31"/>
        <v>15.8932345330144</v>
      </c>
      <c r="F39" s="53">
        <f t="shared" si="31"/>
        <v>15.784660560110966</v>
      </c>
      <c r="G39" s="53">
        <f t="shared" si="31"/>
        <v>16.869982904446033</v>
      </c>
      <c r="H39" s="53">
        <f t="shared" si="31"/>
        <v>19.536229744379526</v>
      </c>
      <c r="I39" s="53">
        <f t="shared" si="10"/>
        <v>20.20030893186431</v>
      </c>
      <c r="J39" s="53">
        <f t="shared" si="13"/>
        <v>21.540700319742097</v>
      </c>
      <c r="K39" s="53">
        <f t="shared" si="13"/>
        <v>21.542293299979747</v>
      </c>
      <c r="L39" s="53">
        <f t="shared" si="13"/>
        <v>20.682146332026313</v>
      </c>
      <c r="M39" s="53">
        <f t="shared" si="10"/>
        <v>19.323972903167363</v>
      </c>
      <c r="N39" s="53">
        <f t="shared" si="10"/>
        <v>16.77222783438652</v>
      </c>
      <c r="O39" s="53">
        <f t="shared" si="10"/>
        <v>15.300987557835668</v>
      </c>
      <c r="P39" s="53">
        <f t="shared" si="10"/>
        <v>14.291077862223956</v>
      </c>
      <c r="Q39" s="53">
        <f t="shared" si="10"/>
        <v>13.03501055058528</v>
      </c>
      <c r="R39" s="53">
        <f t="shared" si="10"/>
        <v>17.531468699585819</v>
      </c>
      <c r="S39" s="53">
        <f t="shared" si="10"/>
        <v>11.081435269906478</v>
      </c>
      <c r="T39" s="53">
        <f t="shared" si="10"/>
        <v>10.741842006995988</v>
      </c>
      <c r="U39" s="53">
        <f t="shared" si="10"/>
        <v>8.9031861718850305</v>
      </c>
      <c r="V39" s="53">
        <f t="shared" si="10"/>
        <v>8.645465636963225</v>
      </c>
      <c r="W39" s="53">
        <f t="shared" si="10"/>
        <v>41.351454588536939</v>
      </c>
      <c r="X39" s="53">
        <f t="shared" si="10"/>
        <v>38.598016637749119</v>
      </c>
      <c r="Y39" s="53">
        <f t="shared" si="10"/>
        <v>40.606883324615488</v>
      </c>
      <c r="Z39" s="53">
        <f t="shared" si="10"/>
        <v>34.592403991677408</v>
      </c>
      <c r="AA39" s="53">
        <f t="shared" ref="AA39:AB39" si="32">AA19/AA$25*100</f>
        <v>29.488539138623594</v>
      </c>
      <c r="AB39" s="53">
        <f t="shared" si="32"/>
        <v>18.799642723929125</v>
      </c>
      <c r="AC39" s="53">
        <f t="shared" si="10"/>
        <v>24.598632200533778</v>
      </c>
      <c r="AD39" s="88"/>
      <c r="AE39" s="88"/>
      <c r="AF39" s="88"/>
      <c r="AG39" s="88"/>
      <c r="AH39" s="88"/>
      <c r="AI39" s="88"/>
    </row>
    <row r="40" spans="1:35" ht="12.75" customHeight="1" x14ac:dyDescent="0.2">
      <c r="A40" s="88">
        <v>3</v>
      </c>
      <c r="B40" s="224" t="s">
        <v>48</v>
      </c>
      <c r="C40" s="53">
        <f t="shared" ref="C40:H40" si="33">C20/C$25*100</f>
        <v>17.759552059807536</v>
      </c>
      <c r="D40" s="53">
        <f t="shared" si="33"/>
        <v>26.057203511436327</v>
      </c>
      <c r="E40" s="53">
        <f t="shared" si="33"/>
        <v>24.974886896176638</v>
      </c>
      <c r="F40" s="53">
        <f t="shared" si="33"/>
        <v>24.189171427999678</v>
      </c>
      <c r="G40" s="53">
        <f t="shared" si="33"/>
        <v>27.040903483935601</v>
      </c>
      <c r="H40" s="53">
        <f t="shared" si="33"/>
        <v>26.231073983611523</v>
      </c>
      <c r="I40" s="53">
        <f t="shared" si="10"/>
        <v>26.804014064616684</v>
      </c>
      <c r="J40" s="53">
        <f t="shared" si="13"/>
        <v>24.316763495957879</v>
      </c>
      <c r="K40" s="53">
        <f t="shared" si="13"/>
        <v>26.777482162378419</v>
      </c>
      <c r="L40" s="53">
        <f t="shared" si="13"/>
        <v>20.987466927733823</v>
      </c>
      <c r="M40" s="53">
        <f t="shared" si="10"/>
        <v>19.996444785606784</v>
      </c>
      <c r="N40" s="53">
        <f t="shared" si="10"/>
        <v>18.154150883221888</v>
      </c>
      <c r="O40" s="53">
        <f t="shared" si="10"/>
        <v>14.464243359146217</v>
      </c>
      <c r="P40" s="53">
        <f t="shared" si="10"/>
        <v>13.374134375440667</v>
      </c>
      <c r="Q40" s="53">
        <f t="shared" si="10"/>
        <v>12.424128749440531</v>
      </c>
      <c r="R40" s="53">
        <f t="shared" si="10"/>
        <v>15.20846298638377</v>
      </c>
      <c r="S40" s="53">
        <f t="shared" si="10"/>
        <v>10.081606712538838</v>
      </c>
      <c r="T40" s="53">
        <f t="shared" si="10"/>
        <v>10.862345578764145</v>
      </c>
      <c r="U40" s="53">
        <f t="shared" si="10"/>
        <v>11.879429307557754</v>
      </c>
      <c r="V40" s="53">
        <f t="shared" si="10"/>
        <v>10.766314702676507</v>
      </c>
      <c r="W40" s="53">
        <f t="shared" si="10"/>
        <v>11.170008061524282</v>
      </c>
      <c r="X40" s="53">
        <f t="shared" si="10"/>
        <v>11.235877222151935</v>
      </c>
      <c r="Y40" s="53">
        <f t="shared" si="10"/>
        <v>7.7190303774987283</v>
      </c>
      <c r="Z40" s="53">
        <f t="shared" si="10"/>
        <v>5.7593364893279047</v>
      </c>
      <c r="AA40" s="53">
        <f t="shared" ref="AA40:AB40" si="34">AA20/AA$25*100</f>
        <v>4.5100042703535106</v>
      </c>
      <c r="AB40" s="53">
        <f t="shared" si="34"/>
        <v>7.468508498581035</v>
      </c>
      <c r="AC40" s="53">
        <f t="shared" si="10"/>
        <v>11.381153221409969</v>
      </c>
      <c r="AD40" s="88"/>
      <c r="AE40" s="88"/>
      <c r="AF40" s="88"/>
      <c r="AG40" s="88"/>
      <c r="AH40" s="88"/>
      <c r="AI40" s="88"/>
    </row>
    <row r="41" spans="1:35" ht="12.75" customHeight="1" x14ac:dyDescent="0.2">
      <c r="A41" s="88">
        <v>4</v>
      </c>
      <c r="B41" s="224" t="s">
        <v>1003</v>
      </c>
      <c r="C41" s="53">
        <f t="shared" ref="C41:H41" si="35">C21/C$25*100</f>
        <v>33.544647634336897</v>
      </c>
      <c r="D41" s="53">
        <f t="shared" si="35"/>
        <v>32.999484905392187</v>
      </c>
      <c r="E41" s="53">
        <f t="shared" si="35"/>
        <v>33.884084408967517</v>
      </c>
      <c r="F41" s="53">
        <f t="shared" si="35"/>
        <v>35.588641187872895</v>
      </c>
      <c r="G41" s="53">
        <f t="shared" si="35"/>
        <v>32.672445087338012</v>
      </c>
      <c r="H41" s="53">
        <f t="shared" si="35"/>
        <v>29.431959151694553</v>
      </c>
      <c r="I41" s="53">
        <f t="shared" si="10"/>
        <v>25.892733079174405</v>
      </c>
      <c r="J41" s="53">
        <f t="shared" si="13"/>
        <v>24.96208939298786</v>
      </c>
      <c r="K41" s="53">
        <f t="shared" si="13"/>
        <v>22.192831367629264</v>
      </c>
      <c r="L41" s="53">
        <f t="shared" si="13"/>
        <v>20.902352376722593</v>
      </c>
      <c r="M41" s="53">
        <f t="shared" si="10"/>
        <v>19.702548337364345</v>
      </c>
      <c r="N41" s="53">
        <f t="shared" si="10"/>
        <v>16.822957525322003</v>
      </c>
      <c r="O41" s="53">
        <f t="shared" si="10"/>
        <v>13.424994552873335</v>
      </c>
      <c r="P41" s="53">
        <f t="shared" si="10"/>
        <v>10.961305480916538</v>
      </c>
      <c r="Q41" s="53">
        <f t="shared" si="10"/>
        <v>10.080097570024998</v>
      </c>
      <c r="R41" s="53">
        <f t="shared" si="10"/>
        <v>12.249851392638</v>
      </c>
      <c r="S41" s="53">
        <f t="shared" si="10"/>
        <v>8.5669385404946876</v>
      </c>
      <c r="T41" s="53">
        <f t="shared" si="10"/>
        <v>8.5574749489529438</v>
      </c>
      <c r="U41" s="53">
        <f t="shared" si="10"/>
        <v>8.0348543905341785</v>
      </c>
      <c r="V41" s="53">
        <f t="shared" si="10"/>
        <v>7.5688769958643043</v>
      </c>
      <c r="W41" s="53">
        <f t="shared" si="10"/>
        <v>4.9810585744177915</v>
      </c>
      <c r="X41" s="53">
        <f t="shared" si="10"/>
        <v>4.2535806156442275</v>
      </c>
      <c r="Y41" s="53">
        <f t="shared" si="10"/>
        <v>3.3739825160518047</v>
      </c>
      <c r="Z41" s="53">
        <f t="shared" si="10"/>
        <v>2.8911665627949183</v>
      </c>
      <c r="AA41" s="53">
        <f t="shared" ref="AA41:AB41" si="36">AA21/AA$25*100</f>
        <v>2.3229017966022392</v>
      </c>
      <c r="AB41" s="53">
        <f t="shared" si="36"/>
        <v>1.5502106804117086</v>
      </c>
      <c r="AC41" s="53">
        <f t="shared" si="10"/>
        <v>8.5243457177586901</v>
      </c>
      <c r="AD41" s="88"/>
      <c r="AE41" s="88"/>
      <c r="AF41" s="88"/>
      <c r="AG41" s="88"/>
      <c r="AH41" s="88"/>
      <c r="AI41" s="88"/>
    </row>
    <row r="42" spans="1:35" ht="12.75" customHeight="1" x14ac:dyDescent="0.2">
      <c r="A42" s="88">
        <v>5</v>
      </c>
      <c r="B42" s="224" t="s">
        <v>53</v>
      </c>
      <c r="C42" s="53">
        <f t="shared" ref="C42:H42" si="37">C22/C$25*100</f>
        <v>0.19614392516850862</v>
      </c>
      <c r="D42" s="53">
        <f t="shared" si="37"/>
        <v>0.16630410920560187</v>
      </c>
      <c r="E42" s="53">
        <f t="shared" si="37"/>
        <v>0.24762380579422266</v>
      </c>
      <c r="F42" s="53">
        <f t="shared" si="37"/>
        <v>0.25219125652530372</v>
      </c>
      <c r="G42" s="53">
        <f t="shared" si="37"/>
        <v>0.38667276795801775</v>
      </c>
      <c r="H42" s="53">
        <f t="shared" si="37"/>
        <v>0.35851265841741953</v>
      </c>
      <c r="I42" s="53">
        <f t="shared" si="10"/>
        <v>0.70778939912972971</v>
      </c>
      <c r="J42" s="53">
        <f t="shared" si="13"/>
        <v>0.74011074887318773</v>
      </c>
      <c r="K42" s="53">
        <f t="shared" si="13"/>
        <v>0.60336790511504568</v>
      </c>
      <c r="L42" s="53">
        <f t="shared" si="13"/>
        <v>2.8979329240399587</v>
      </c>
      <c r="M42" s="53">
        <f t="shared" si="10"/>
        <v>3.8121412245233506</v>
      </c>
      <c r="N42" s="53">
        <f t="shared" si="10"/>
        <v>5.5577367443055383</v>
      </c>
      <c r="O42" s="53">
        <f t="shared" si="10"/>
        <v>8.0302129394998456</v>
      </c>
      <c r="P42" s="53">
        <f t="shared" si="10"/>
        <v>7.9946988194090327</v>
      </c>
      <c r="Q42" s="53">
        <f t="shared" si="10"/>
        <v>10.580221252018012</v>
      </c>
      <c r="R42" s="53">
        <f t="shared" si="10"/>
        <v>13.315821671491024</v>
      </c>
      <c r="S42" s="53">
        <f t="shared" ref="I42:AC45" si="38">S22/S$25*100</f>
        <v>11.070487696478075</v>
      </c>
      <c r="T42" s="53">
        <f t="shared" si="38"/>
        <v>9.6084874742044342</v>
      </c>
      <c r="U42" s="53">
        <f t="shared" si="38"/>
        <v>8.0000290877011349</v>
      </c>
      <c r="V42" s="53">
        <f t="shared" si="38"/>
        <v>6.2199883977262758</v>
      </c>
      <c r="W42" s="53">
        <f t="shared" si="38"/>
        <v>3.3178717045121773</v>
      </c>
      <c r="X42" s="53">
        <f t="shared" si="38"/>
        <v>4.0771450750935223</v>
      </c>
      <c r="Y42" s="53">
        <f t="shared" si="38"/>
        <v>4.7229017145760208</v>
      </c>
      <c r="Z42" s="53">
        <f t="shared" si="38"/>
        <v>5.5471355045008188</v>
      </c>
      <c r="AA42" s="53">
        <f t="shared" si="38"/>
        <v>7.6411295075299979</v>
      </c>
      <c r="AB42" s="53">
        <f t="shared" si="38"/>
        <v>12.397074555870303</v>
      </c>
      <c r="AC42" s="53">
        <f t="shared" si="38"/>
        <v>6.6454549189572525</v>
      </c>
      <c r="AD42" s="88"/>
      <c r="AE42" s="88"/>
      <c r="AF42" s="88"/>
      <c r="AG42" s="88"/>
      <c r="AH42" s="88"/>
      <c r="AI42" s="88"/>
    </row>
    <row r="43" spans="1:35" ht="12.75" customHeight="1" x14ac:dyDescent="0.2">
      <c r="B43" s="224" t="s">
        <v>19</v>
      </c>
      <c r="C43" s="53">
        <f t="shared" ref="C43:H43" si="39">C23/C$25*100</f>
        <v>75.40768825395638</v>
      </c>
      <c r="D43" s="53">
        <f t="shared" si="39"/>
        <v>79.382068179039294</v>
      </c>
      <c r="E43" s="53">
        <f t="shared" si="39"/>
        <v>79.703104313434679</v>
      </c>
      <c r="F43" s="53">
        <f t="shared" si="39"/>
        <v>80.197698734818687</v>
      </c>
      <c r="G43" s="53">
        <f t="shared" si="39"/>
        <v>80.92405494143388</v>
      </c>
      <c r="H43" s="53">
        <f t="shared" si="39"/>
        <v>78.854548082111833</v>
      </c>
      <c r="I43" s="53">
        <f t="shared" si="38"/>
        <v>77.475278189871773</v>
      </c>
      <c r="J43" s="53">
        <f t="shared" si="13"/>
        <v>75.357437750596617</v>
      </c>
      <c r="K43" s="53">
        <f t="shared" si="13"/>
        <v>74.631450551602001</v>
      </c>
      <c r="L43" s="53">
        <f t="shared" si="13"/>
        <v>69.445272059098201</v>
      </c>
      <c r="M43" s="53">
        <f t="shared" si="38"/>
        <v>67.759355260348499</v>
      </c>
      <c r="N43" s="53">
        <f t="shared" si="38"/>
        <v>61.755916906144705</v>
      </c>
      <c r="O43" s="53">
        <f t="shared" si="38"/>
        <v>56.139042950113968</v>
      </c>
      <c r="P43" s="53">
        <f t="shared" si="38"/>
        <v>52.107031898684355</v>
      </c>
      <c r="Q43" s="53">
        <f t="shared" si="38"/>
        <v>50.760816837544773</v>
      </c>
      <c r="R43" s="53">
        <f t="shared" si="38"/>
        <v>64.526337499817458</v>
      </c>
      <c r="S43" s="53">
        <f t="shared" si="38"/>
        <v>47.017811629513943</v>
      </c>
      <c r="T43" s="53">
        <f t="shared" si="38"/>
        <v>46.232283086685541</v>
      </c>
      <c r="U43" s="53">
        <f t="shared" si="38"/>
        <v>42.206258343557721</v>
      </c>
      <c r="V43" s="53">
        <f t="shared" si="38"/>
        <v>38.575408693769674</v>
      </c>
      <c r="W43" s="53">
        <f t="shared" si="38"/>
        <v>64.170195388368597</v>
      </c>
      <c r="X43" s="53">
        <f t="shared" si="38"/>
        <v>61.631625383458797</v>
      </c>
      <c r="Y43" s="53">
        <f t="shared" si="38"/>
        <v>59.439116925025118</v>
      </c>
      <c r="Z43" s="53">
        <f t="shared" si="38"/>
        <v>52.302836302404174</v>
      </c>
      <c r="AA43" s="53">
        <f t="shared" si="38"/>
        <v>47.459607860813954</v>
      </c>
      <c r="AB43" s="53">
        <f t="shared" si="38"/>
        <v>44.36671722664753</v>
      </c>
      <c r="AC43" s="53">
        <f t="shared" si="38"/>
        <v>55.395225629727584</v>
      </c>
      <c r="AD43" s="88"/>
      <c r="AE43" s="88"/>
      <c r="AF43" s="88"/>
      <c r="AG43" s="88"/>
      <c r="AH43" s="88"/>
      <c r="AI43" s="88"/>
    </row>
    <row r="44" spans="1:35" ht="12.75" customHeight="1" x14ac:dyDescent="0.2">
      <c r="B44" s="224" t="s">
        <v>20</v>
      </c>
      <c r="C44" s="53">
        <f t="shared" ref="C44:H44" si="40">C24/C$25*100</f>
        <v>24.592311746043627</v>
      </c>
      <c r="D44" s="53">
        <f t="shared" si="40"/>
        <v>20.617931820960695</v>
      </c>
      <c r="E44" s="53">
        <f t="shared" si="40"/>
        <v>20.296895686565321</v>
      </c>
      <c r="F44" s="53">
        <f t="shared" si="40"/>
        <v>19.802301265181317</v>
      </c>
      <c r="G44" s="53">
        <f t="shared" si="40"/>
        <v>19.07594505856612</v>
      </c>
      <c r="H44" s="53">
        <f t="shared" si="40"/>
        <v>21.14545191788817</v>
      </c>
      <c r="I44" s="53">
        <f t="shared" si="38"/>
        <v>22.524721810128227</v>
      </c>
      <c r="J44" s="53">
        <f t="shared" si="13"/>
        <v>24.64256224940338</v>
      </c>
      <c r="K44" s="53">
        <f t="shared" si="13"/>
        <v>25.368549448398003</v>
      </c>
      <c r="L44" s="53">
        <f t="shared" si="13"/>
        <v>30.554727940901799</v>
      </c>
      <c r="M44" s="53">
        <f t="shared" si="38"/>
        <v>32.240644739651501</v>
      </c>
      <c r="N44" s="53">
        <f t="shared" si="38"/>
        <v>38.244083093855302</v>
      </c>
      <c r="O44" s="53">
        <f t="shared" si="38"/>
        <v>43.860957049886032</v>
      </c>
      <c r="P44" s="53">
        <f t="shared" si="38"/>
        <v>47.892968101315645</v>
      </c>
      <c r="Q44" s="53">
        <f t="shared" si="38"/>
        <v>49.23918316245522</v>
      </c>
      <c r="R44" s="53">
        <f t="shared" si="38"/>
        <v>35.473662500182549</v>
      </c>
      <c r="S44" s="53">
        <f t="shared" si="38"/>
        <v>52.98218837048605</v>
      </c>
      <c r="T44" s="53">
        <f t="shared" si="38"/>
        <v>53.767716913314466</v>
      </c>
      <c r="U44" s="53">
        <f t="shared" si="38"/>
        <v>57.793741656442279</v>
      </c>
      <c r="V44" s="53">
        <f t="shared" si="38"/>
        <v>61.424591306230326</v>
      </c>
      <c r="W44" s="53">
        <f t="shared" si="38"/>
        <v>35.829804611631403</v>
      </c>
      <c r="X44" s="53">
        <f t="shared" si="38"/>
        <v>38.368374616541196</v>
      </c>
      <c r="Y44" s="53">
        <f t="shared" si="38"/>
        <v>40.560883074974889</v>
      </c>
      <c r="Z44" s="53">
        <f t="shared" si="38"/>
        <v>47.697163697595826</v>
      </c>
      <c r="AA44" s="53">
        <f t="shared" si="38"/>
        <v>52.540392139186054</v>
      </c>
      <c r="AB44" s="53">
        <f t="shared" si="38"/>
        <v>55.633282773352477</v>
      </c>
      <c r="AC44" s="53">
        <f t="shared" si="38"/>
        <v>44.604774370272409</v>
      </c>
      <c r="AD44" s="88"/>
      <c r="AE44" s="88"/>
      <c r="AF44" s="88"/>
      <c r="AG44" s="88"/>
      <c r="AH44" s="88"/>
      <c r="AI44" s="88"/>
    </row>
    <row r="45" spans="1:35" ht="12.75" customHeight="1" x14ac:dyDescent="0.2">
      <c r="B45" s="224" t="s">
        <v>11</v>
      </c>
      <c r="C45" s="53">
        <f t="shared" ref="C45:H45" si="41">C25/C$25*100</f>
        <v>100</v>
      </c>
      <c r="D45" s="53">
        <f t="shared" si="41"/>
        <v>100</v>
      </c>
      <c r="E45" s="53">
        <f t="shared" si="41"/>
        <v>100</v>
      </c>
      <c r="F45" s="53">
        <f t="shared" si="41"/>
        <v>100</v>
      </c>
      <c r="G45" s="53">
        <f t="shared" si="41"/>
        <v>100</v>
      </c>
      <c r="H45" s="53">
        <f t="shared" si="41"/>
        <v>100</v>
      </c>
      <c r="I45" s="53">
        <f t="shared" si="38"/>
        <v>100</v>
      </c>
      <c r="J45" s="53">
        <f t="shared" si="13"/>
        <v>100</v>
      </c>
      <c r="K45" s="53">
        <f t="shared" si="13"/>
        <v>100</v>
      </c>
      <c r="L45" s="53">
        <f t="shared" si="13"/>
        <v>100</v>
      </c>
      <c r="M45" s="53">
        <f t="shared" si="38"/>
        <v>100</v>
      </c>
      <c r="N45" s="53">
        <f t="shared" si="38"/>
        <v>100</v>
      </c>
      <c r="O45" s="53">
        <f t="shared" si="38"/>
        <v>100</v>
      </c>
      <c r="P45" s="53">
        <f t="shared" si="38"/>
        <v>100</v>
      </c>
      <c r="Q45" s="53">
        <f t="shared" si="38"/>
        <v>100</v>
      </c>
      <c r="R45" s="53">
        <f t="shared" si="38"/>
        <v>100</v>
      </c>
      <c r="S45" s="53">
        <f t="shared" si="38"/>
        <v>100</v>
      </c>
      <c r="T45" s="53">
        <f t="shared" si="38"/>
        <v>100</v>
      </c>
      <c r="U45" s="53">
        <f t="shared" si="38"/>
        <v>100</v>
      </c>
      <c r="V45" s="53">
        <f t="shared" si="38"/>
        <v>100</v>
      </c>
      <c r="W45" s="53">
        <f t="shared" si="38"/>
        <v>100</v>
      </c>
      <c r="X45" s="53">
        <f t="shared" si="38"/>
        <v>100</v>
      </c>
      <c r="Y45" s="53">
        <f t="shared" si="38"/>
        <v>100</v>
      </c>
      <c r="Z45" s="53">
        <f t="shared" si="38"/>
        <v>100</v>
      </c>
      <c r="AA45" s="53">
        <f t="shared" si="38"/>
        <v>100</v>
      </c>
      <c r="AB45" s="53">
        <f t="shared" si="38"/>
        <v>100</v>
      </c>
      <c r="AC45" s="53">
        <f t="shared" si="38"/>
        <v>100</v>
      </c>
      <c r="AD45" s="88"/>
      <c r="AE45" s="88"/>
      <c r="AF45" s="88"/>
      <c r="AG45" s="88"/>
      <c r="AH45" s="88"/>
      <c r="AI45" s="88"/>
    </row>
    <row r="46" spans="1:35" ht="12.75" customHeight="1" x14ac:dyDescent="0.2">
      <c r="B46" s="42"/>
      <c r="C46" s="272"/>
      <c r="D46" s="272"/>
      <c r="E46" s="272"/>
      <c r="F46" s="272"/>
      <c r="G46" s="272"/>
      <c r="H46" s="272"/>
      <c r="I46" s="272"/>
      <c r="J46" s="272"/>
      <c r="K46" s="272"/>
      <c r="L46" s="272"/>
      <c r="M46" s="272"/>
      <c r="N46" s="272"/>
      <c r="O46" s="272"/>
      <c r="P46" s="272"/>
      <c r="Q46" s="272"/>
      <c r="R46" s="272"/>
      <c r="S46" s="272"/>
      <c r="T46" s="272"/>
      <c r="U46" s="272"/>
      <c r="V46" s="272"/>
      <c r="W46" s="272"/>
      <c r="X46" s="272"/>
      <c r="Y46" s="272"/>
      <c r="Z46" s="272"/>
      <c r="AA46" s="272"/>
      <c r="AB46" s="272"/>
      <c r="AC46" s="272"/>
      <c r="AD46" s="88"/>
      <c r="AE46" s="88"/>
      <c r="AF46" s="88"/>
      <c r="AG46" s="88"/>
      <c r="AH46" s="88"/>
      <c r="AI46" s="88"/>
    </row>
    <row r="47" spans="1:35" ht="12.75" customHeight="1" x14ac:dyDescent="0.2">
      <c r="B47" s="42"/>
      <c r="C47" s="269" t="s">
        <v>16</v>
      </c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269"/>
      <c r="T47" s="269"/>
      <c r="U47" s="269"/>
      <c r="V47" s="269"/>
      <c r="W47" s="269"/>
      <c r="X47" s="269"/>
      <c r="Y47" s="269"/>
      <c r="Z47" s="269"/>
      <c r="AA47" s="269"/>
      <c r="AB47" s="269"/>
      <c r="AC47" s="269"/>
      <c r="AD47" s="88"/>
      <c r="AE47" s="88"/>
      <c r="AF47" s="88"/>
      <c r="AG47" s="88"/>
      <c r="AH47" s="88"/>
      <c r="AI47" s="88"/>
    </row>
    <row r="48" spans="1:35" ht="12.75" customHeight="1" x14ac:dyDescent="0.2">
      <c r="B48" s="42"/>
      <c r="C48" s="54"/>
      <c r="D48" s="54"/>
      <c r="E48" s="54"/>
      <c r="F48" s="54"/>
      <c r="G48" s="54"/>
      <c r="H48" s="55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88"/>
      <c r="AE48" s="88"/>
      <c r="AF48" s="88"/>
      <c r="AG48" s="88"/>
      <c r="AH48" s="88"/>
      <c r="AI48" s="88"/>
    </row>
    <row r="49" spans="1:35" ht="12.75" customHeight="1" x14ac:dyDescent="0.2">
      <c r="A49" s="88">
        <v>1</v>
      </c>
      <c r="B49" s="224" t="s">
        <v>39</v>
      </c>
      <c r="C49" s="54" t="s">
        <v>12</v>
      </c>
      <c r="D49" s="56">
        <f t="shared" ref="D49:H49" si="42">IF(C9=0,"--",((D9/C9)*100-100))</f>
        <v>2.286625337394014</v>
      </c>
      <c r="E49" s="56">
        <f t="shared" si="42"/>
        <v>-4.3677472539206121</v>
      </c>
      <c r="F49" s="56">
        <f t="shared" si="42"/>
        <v>-14.092443399528705</v>
      </c>
      <c r="G49" s="56">
        <f t="shared" si="42"/>
        <v>-13.453513391981957</v>
      </c>
      <c r="H49" s="56">
        <f t="shared" si="42"/>
        <v>-12.424268985292215</v>
      </c>
      <c r="I49" s="56">
        <f>IF(H9=0,"--",((I9/H9)*100-100))</f>
        <v>13.744325984868027</v>
      </c>
      <c r="J49" s="56">
        <f t="shared" ref="J49:M49" si="43">IF(I9=0,"--",((J9/I9)*100-100))</f>
        <v>8.0244956708289976</v>
      </c>
      <c r="K49" s="56">
        <f t="shared" si="43"/>
        <v>6.9728669576177396</v>
      </c>
      <c r="L49" s="56">
        <f t="shared" si="43"/>
        <v>27.183312934915207</v>
      </c>
      <c r="M49" s="56">
        <f t="shared" si="43"/>
        <v>37.688649671980158</v>
      </c>
      <c r="N49" s="56">
        <f t="shared" ref="N49:X49" si="44">IF(M9=0,"--",((N9/M9)*100-100))</f>
        <v>-2.1417539288927259</v>
      </c>
      <c r="O49" s="56">
        <f t="shared" si="44"/>
        <v>26.86029155958569</v>
      </c>
      <c r="P49" s="56">
        <f t="shared" si="44"/>
        <v>51.821203128688694</v>
      </c>
      <c r="Q49" s="56">
        <f t="shared" si="44"/>
        <v>-14.989943023511245</v>
      </c>
      <c r="R49" s="56">
        <f t="shared" si="44"/>
        <v>11.416522350809544</v>
      </c>
      <c r="S49" s="56">
        <f t="shared" si="44"/>
        <v>78.758670455357958</v>
      </c>
      <c r="T49" s="56">
        <f t="shared" si="44"/>
        <v>-3.2434629236751817</v>
      </c>
      <c r="U49" s="56">
        <f t="shared" si="44"/>
        <v>-15.85984891561489</v>
      </c>
      <c r="V49" s="56">
        <f t="shared" si="44"/>
        <v>3.0551045743537202</v>
      </c>
      <c r="W49" s="56">
        <f t="shared" si="44"/>
        <v>4.2470348697315075</v>
      </c>
      <c r="X49" s="56">
        <f t="shared" si="44"/>
        <v>5.2617041897921695</v>
      </c>
      <c r="Y49" s="56">
        <f t="shared" ref="Y49" si="45">IF(X9=0,"--",((Y9/X9)*100-100))</f>
        <v>-7.3798764214689214</v>
      </c>
      <c r="Z49" s="56">
        <f t="shared" ref="Z49" si="46">IF(Y9=0,"--",((Z9/Y9)*100-100))</f>
        <v>23.673932923709827</v>
      </c>
      <c r="AA49" s="56">
        <f t="shared" ref="AA49" si="47">IF(Z9=0,"--",((AA9/Z9)*100-100))</f>
        <v>-1.2383909311926402</v>
      </c>
      <c r="AB49" s="56">
        <f t="shared" ref="AB49" si="48">IF(AA9=0,"--",((AB9/AA9)*100-100))</f>
        <v>21.772423690773408</v>
      </c>
      <c r="AC49" s="56">
        <f>IFERROR(POWER(AB9/C9,1/26)*100-100,"--")</f>
        <v>7.0882954726787233</v>
      </c>
      <c r="AD49" s="88"/>
      <c r="AE49" s="88"/>
      <c r="AF49" s="88"/>
      <c r="AG49" s="88"/>
      <c r="AH49" s="88"/>
      <c r="AI49" s="88"/>
    </row>
    <row r="50" spans="1:35" ht="12.75" customHeight="1" x14ac:dyDescent="0.2">
      <c r="B50" s="224" t="s">
        <v>999</v>
      </c>
      <c r="C50" s="54" t="s">
        <v>12</v>
      </c>
      <c r="D50" s="56">
        <f t="shared" ref="D50:I50" si="49">IF(C10=0,"--",((D10/C10)*100-100))</f>
        <v>-54.33779484680862</v>
      </c>
      <c r="E50" s="56">
        <f t="shared" si="49"/>
        <v>106.4241777554607</v>
      </c>
      <c r="F50" s="56">
        <f t="shared" si="49"/>
        <v>-46.035727860129228</v>
      </c>
      <c r="G50" s="56">
        <f t="shared" si="49"/>
        <v>-18.526553035638813</v>
      </c>
      <c r="H50" s="56">
        <f t="shared" si="49"/>
        <v>35.184480791175361</v>
      </c>
      <c r="I50" s="56">
        <f t="shared" si="49"/>
        <v>-90.169847035350699</v>
      </c>
      <c r="J50" s="56">
        <f t="shared" ref="J50:M50" si="50">IF(I10=0,"--",((J10/I10)*100-100))</f>
        <v>-32.422586520947178</v>
      </c>
      <c r="K50" s="56">
        <f t="shared" si="50"/>
        <v>83.018867924528251</v>
      </c>
      <c r="L50" s="56">
        <f t="shared" si="50"/>
        <v>3075.4470860509159</v>
      </c>
      <c r="M50" s="56">
        <f t="shared" si="50"/>
        <v>40.102299756839329</v>
      </c>
      <c r="N50" s="56">
        <f t="shared" ref="N50:W65" si="51">IF(M10=0,"--",((N10/M10)*100-100))</f>
        <v>383.8112127875907</v>
      </c>
      <c r="O50" s="56">
        <f t="shared" si="51"/>
        <v>9.2609988045468441</v>
      </c>
      <c r="P50" s="56">
        <f t="shared" si="51"/>
        <v>-57.940645221316764</v>
      </c>
      <c r="Q50" s="56">
        <f t="shared" si="51"/>
        <v>-26.246772196863006</v>
      </c>
      <c r="R50" s="56">
        <f t="shared" si="51"/>
        <v>-18.936721857074048</v>
      </c>
      <c r="S50" s="56">
        <f t="shared" si="51"/>
        <v>43.323561431346405</v>
      </c>
      <c r="T50" s="56">
        <f t="shared" si="51"/>
        <v>11.218291626432617</v>
      </c>
      <c r="U50" s="56">
        <f t="shared" si="51"/>
        <v>27.054262527787472</v>
      </c>
      <c r="V50" s="56">
        <f t="shared" si="51"/>
        <v>309.12660142395634</v>
      </c>
      <c r="W50" s="56">
        <f t="shared" si="51"/>
        <v>24.242955100708883</v>
      </c>
      <c r="X50" s="56">
        <f t="shared" ref="X50:X65" si="52">IF(W10=0,"--",((X10/W10)*100-100))</f>
        <v>63.120549238562546</v>
      </c>
      <c r="Y50" s="56">
        <f t="shared" ref="Y50:Y65" si="53">IF(X10=0,"--",((Y10/X10)*100-100))</f>
        <v>15.949437995146681</v>
      </c>
      <c r="Z50" s="56">
        <f t="shared" ref="Z50:Z65" si="54">IF(Y10=0,"--",((Z10/Y10)*100-100))</f>
        <v>93.837899172101032</v>
      </c>
      <c r="AA50" s="56">
        <f t="shared" ref="AA50:AA65" si="55">IF(Z10=0,"--",((AA10/Z10)*100-100))</f>
        <v>33.599135036081805</v>
      </c>
      <c r="AB50" s="56">
        <f t="shared" ref="AB50:AB65" si="56">IF(AA10=0,"--",((AB10/AA10)*100-100))</f>
        <v>67.572441540061874</v>
      </c>
      <c r="AC50" s="56">
        <f>IFERROR(POWER(AB10/C10,1/26)*100-100,"--")</f>
        <v>25.135770186424793</v>
      </c>
      <c r="AD50" s="88"/>
      <c r="AE50" s="88"/>
      <c r="AF50" s="88"/>
      <c r="AG50" s="88"/>
      <c r="AH50" s="88"/>
      <c r="AI50" s="88"/>
    </row>
    <row r="51" spans="1:35" ht="12.75" customHeight="1" x14ac:dyDescent="0.2">
      <c r="B51" s="224" t="s">
        <v>991</v>
      </c>
      <c r="C51" s="54" t="s">
        <v>12</v>
      </c>
      <c r="D51" s="56" t="str">
        <f t="shared" ref="D51:I51" si="57">IF(C11=0,"--",((D11/C11)*100-100))</f>
        <v>--</v>
      </c>
      <c r="E51" s="56" t="str">
        <f t="shared" si="57"/>
        <v>--</v>
      </c>
      <c r="F51" s="56" t="str">
        <f t="shared" si="57"/>
        <v>--</v>
      </c>
      <c r="G51" s="56" t="str">
        <f t="shared" si="57"/>
        <v>--</v>
      </c>
      <c r="H51" s="56" t="str">
        <f t="shared" si="57"/>
        <v>--</v>
      </c>
      <c r="I51" s="56" t="str">
        <f t="shared" si="57"/>
        <v>--</v>
      </c>
      <c r="J51" s="56">
        <f t="shared" ref="J51:M51" si="58">IF(I11=0,"--",((J11/I11)*100-100))</f>
        <v>-100</v>
      </c>
      <c r="K51" s="56" t="str">
        <f t="shared" si="58"/>
        <v>--</v>
      </c>
      <c r="L51" s="56" t="str">
        <f t="shared" si="58"/>
        <v>--</v>
      </c>
      <c r="M51" s="56">
        <f t="shared" si="58"/>
        <v>-79.853479853479854</v>
      </c>
      <c r="N51" s="56">
        <f t="shared" si="51"/>
        <v>-95.909090909090907</v>
      </c>
      <c r="O51" s="56">
        <f t="shared" si="51"/>
        <v>3700</v>
      </c>
      <c r="P51" s="56">
        <f t="shared" si="51"/>
        <v>61.988304093567251</v>
      </c>
      <c r="Q51" s="56">
        <f t="shared" si="51"/>
        <v>8.3032490974729143</v>
      </c>
      <c r="R51" s="56">
        <f t="shared" si="51"/>
        <v>342.5</v>
      </c>
      <c r="S51" s="56">
        <f t="shared" si="51"/>
        <v>491.48775894538608</v>
      </c>
      <c r="T51" s="56">
        <f t="shared" si="51"/>
        <v>-73.828323993886912</v>
      </c>
      <c r="U51" s="56">
        <f t="shared" si="51"/>
        <v>76.885644768856451</v>
      </c>
      <c r="V51" s="56">
        <f t="shared" si="51"/>
        <v>-57.482806052269602</v>
      </c>
      <c r="W51" s="56">
        <f t="shared" si="51"/>
        <v>58.492397282432847</v>
      </c>
      <c r="X51" s="56">
        <f t="shared" si="52"/>
        <v>1147.8056746274751</v>
      </c>
      <c r="Y51" s="56">
        <f t="shared" si="53"/>
        <v>-90.343530181580235</v>
      </c>
      <c r="Z51" s="56">
        <f t="shared" si="54"/>
        <v>40.013552430967337</v>
      </c>
      <c r="AA51" s="56">
        <f t="shared" si="55"/>
        <v>118.05202661826985</v>
      </c>
      <c r="AB51" s="56">
        <f t="shared" si="56"/>
        <v>934.6409943402507</v>
      </c>
      <c r="AC51" s="56">
        <f>IFERROR(POWER(AB11/I11,1/20)*100-100,"--")</f>
        <v>66.446524537386921</v>
      </c>
      <c r="AD51" s="88"/>
      <c r="AE51" s="88"/>
      <c r="AF51" s="88"/>
      <c r="AG51" s="88"/>
      <c r="AH51" s="88"/>
      <c r="AI51" s="88"/>
    </row>
    <row r="52" spans="1:35" ht="12.75" customHeight="1" x14ac:dyDescent="0.2">
      <c r="B52" s="224" t="s">
        <v>992</v>
      </c>
      <c r="C52" s="54" t="s">
        <v>12</v>
      </c>
      <c r="D52" s="56" t="str">
        <f t="shared" ref="D52:I52" si="59">IF(C12=0,"--",((D12/C12)*100-100))</f>
        <v>--</v>
      </c>
      <c r="E52" s="56" t="str">
        <f t="shared" si="59"/>
        <v>--</v>
      </c>
      <c r="F52" s="56" t="str">
        <f t="shared" si="59"/>
        <v>--</v>
      </c>
      <c r="G52" s="56" t="str">
        <f t="shared" si="59"/>
        <v>--</v>
      </c>
      <c r="H52" s="56" t="str">
        <f t="shared" si="59"/>
        <v>--</v>
      </c>
      <c r="I52" s="56" t="str">
        <f t="shared" si="59"/>
        <v>--</v>
      </c>
      <c r="J52" s="56" t="str">
        <f t="shared" ref="J52:M52" si="60">IF(I12=0,"--",((J12/I12)*100-100))</f>
        <v>--</v>
      </c>
      <c r="K52" s="56" t="str">
        <f t="shared" si="60"/>
        <v>--</v>
      </c>
      <c r="L52" s="56">
        <f t="shared" si="60"/>
        <v>164.33121019108279</v>
      </c>
      <c r="M52" s="56">
        <f t="shared" si="60"/>
        <v>-67.46987951807229</v>
      </c>
      <c r="N52" s="56">
        <f t="shared" si="51"/>
        <v>554.07407407407402</v>
      </c>
      <c r="O52" s="56">
        <f t="shared" si="51"/>
        <v>66.13816534541337</v>
      </c>
      <c r="P52" s="56">
        <f t="shared" si="51"/>
        <v>-100</v>
      </c>
      <c r="Q52" s="56" t="str">
        <f t="shared" si="51"/>
        <v>--</v>
      </c>
      <c r="R52" s="56" t="str">
        <f t="shared" si="51"/>
        <v>--</v>
      </c>
      <c r="S52" s="56">
        <f t="shared" si="51"/>
        <v>301.4736842105263</v>
      </c>
      <c r="T52" s="56">
        <f t="shared" si="51"/>
        <v>-100</v>
      </c>
      <c r="U52" s="56" t="str">
        <f t="shared" si="51"/>
        <v>--</v>
      </c>
      <c r="V52" s="56">
        <f t="shared" si="51"/>
        <v>-100</v>
      </c>
      <c r="W52" s="56" t="str">
        <f t="shared" si="51"/>
        <v>--</v>
      </c>
      <c r="X52" s="56">
        <f t="shared" si="52"/>
        <v>-61.445607911576495</v>
      </c>
      <c r="Y52" s="56">
        <f t="shared" si="53"/>
        <v>248.49113542059598</v>
      </c>
      <c r="Z52" s="56">
        <f t="shared" si="54"/>
        <v>94.836824159766223</v>
      </c>
      <c r="AA52" s="56">
        <f t="shared" si="55"/>
        <v>-8.0305555555555515</v>
      </c>
      <c r="AB52" s="56">
        <f t="shared" si="56"/>
        <v>430.01600773203654</v>
      </c>
      <c r="AC52" s="56">
        <f>IFERROR(POWER(AB12/K12,1/18)*100-100,"--")</f>
        <v>47.69029792096859</v>
      </c>
      <c r="AD52" s="88"/>
      <c r="AE52" s="88"/>
      <c r="AF52" s="88"/>
      <c r="AG52" s="88"/>
      <c r="AH52" s="88"/>
      <c r="AI52" s="88"/>
    </row>
    <row r="53" spans="1:35" ht="12.75" customHeight="1" x14ac:dyDescent="0.2">
      <c r="B53" s="224" t="s">
        <v>993</v>
      </c>
      <c r="C53" s="54" t="s">
        <v>12</v>
      </c>
      <c r="D53" s="56" t="str">
        <f t="shared" ref="D53:I53" si="61">IF(C13=0,"--",((D13/C13)*100-100))</f>
        <v>--</v>
      </c>
      <c r="E53" s="56" t="str">
        <f t="shared" si="61"/>
        <v>--</v>
      </c>
      <c r="F53" s="56">
        <f t="shared" si="61"/>
        <v>-100</v>
      </c>
      <c r="G53" s="56" t="str">
        <f t="shared" si="61"/>
        <v>--</v>
      </c>
      <c r="H53" s="56" t="str">
        <f t="shared" si="61"/>
        <v>--</v>
      </c>
      <c r="I53" s="56" t="str">
        <f t="shared" si="61"/>
        <v>--</v>
      </c>
      <c r="J53" s="56" t="str">
        <f t="shared" ref="J53:M53" si="62">IF(I13=0,"--",((J13/I13)*100-100))</f>
        <v>--</v>
      </c>
      <c r="K53" s="56" t="str">
        <f t="shared" si="62"/>
        <v>--</v>
      </c>
      <c r="L53" s="56">
        <f t="shared" si="62"/>
        <v>724.24242424242425</v>
      </c>
      <c r="M53" s="56">
        <f t="shared" si="62"/>
        <v>238.97058823529409</v>
      </c>
      <c r="N53" s="56">
        <f t="shared" si="51"/>
        <v>4936.4425162689804</v>
      </c>
      <c r="O53" s="56">
        <f t="shared" si="51"/>
        <v>-98.311654750624513</v>
      </c>
      <c r="P53" s="56">
        <f t="shared" si="51"/>
        <v>1050.5102040816328</v>
      </c>
      <c r="Q53" s="56">
        <f t="shared" si="51"/>
        <v>-13.015521064301552</v>
      </c>
      <c r="R53" s="56">
        <f t="shared" si="51"/>
        <v>-95.679327045628341</v>
      </c>
      <c r="S53" s="56">
        <f t="shared" si="51"/>
        <v>203.53982300884957</v>
      </c>
      <c r="T53" s="56">
        <f t="shared" si="51"/>
        <v>1422.2546161321675</v>
      </c>
      <c r="U53" s="56">
        <f t="shared" si="51"/>
        <v>88.393769152196114</v>
      </c>
      <c r="V53" s="56">
        <f t="shared" si="51"/>
        <v>-82.883768214164689</v>
      </c>
      <c r="W53" s="56">
        <f t="shared" si="51"/>
        <v>-53.494357552959812</v>
      </c>
      <c r="X53" s="56">
        <f t="shared" si="52"/>
        <v>-29.501915708812263</v>
      </c>
      <c r="Y53" s="56">
        <f t="shared" si="53"/>
        <v>-66.002415458937207</v>
      </c>
      <c r="Z53" s="56">
        <f t="shared" si="54"/>
        <v>1283.8365896980463</v>
      </c>
      <c r="AA53" s="56">
        <f t="shared" si="55"/>
        <v>-84.366576819407015</v>
      </c>
      <c r="AB53" s="56">
        <f>IF(AA13=0,"--",((AB13/AA13)*100-100))</f>
        <v>22408.866995073884</v>
      </c>
      <c r="AC53" s="56">
        <f>IFERROR(POWER(AB13/E13,1/24)*100-100,"--")</f>
        <v>30.964178523732301</v>
      </c>
      <c r="AD53" s="88"/>
      <c r="AE53" s="88"/>
      <c r="AF53" s="88"/>
      <c r="AG53" s="88"/>
      <c r="AH53" s="88"/>
      <c r="AI53" s="88"/>
    </row>
    <row r="54" spans="1:35" ht="12.75" customHeight="1" x14ac:dyDescent="0.2">
      <c r="B54" s="224" t="s">
        <v>994</v>
      </c>
      <c r="C54" s="54" t="s">
        <v>12</v>
      </c>
      <c r="D54" s="56" t="str">
        <f t="shared" ref="D54:I54" si="63">IF(C14=0,"--",((D14/C14)*100-100))</f>
        <v>--</v>
      </c>
      <c r="E54" s="56" t="str">
        <f t="shared" si="63"/>
        <v>--</v>
      </c>
      <c r="F54" s="56" t="str">
        <f t="shared" si="63"/>
        <v>--</v>
      </c>
      <c r="G54" s="56" t="str">
        <f t="shared" si="63"/>
        <v>--</v>
      </c>
      <c r="H54" s="56" t="str">
        <f t="shared" si="63"/>
        <v>--</v>
      </c>
      <c r="I54" s="56" t="str">
        <f t="shared" si="63"/>
        <v>--</v>
      </c>
      <c r="J54" s="56" t="str">
        <f t="shared" ref="J54:M54" si="64">IF(I14=0,"--",((J14/I14)*100-100))</f>
        <v>--</v>
      </c>
      <c r="K54" s="56">
        <f t="shared" si="64"/>
        <v>11229.999999999998</v>
      </c>
      <c r="L54" s="56">
        <f t="shared" si="64"/>
        <v>-100</v>
      </c>
      <c r="M54" s="56" t="str">
        <f t="shared" si="64"/>
        <v>--</v>
      </c>
      <c r="N54" s="56" t="str">
        <f t="shared" si="51"/>
        <v>--</v>
      </c>
      <c r="O54" s="56">
        <f t="shared" si="51"/>
        <v>210.32008830022073</v>
      </c>
      <c r="P54" s="56">
        <f t="shared" si="51"/>
        <v>-19.740352125200076</v>
      </c>
      <c r="Q54" s="56">
        <f t="shared" si="51"/>
        <v>69.122534899180152</v>
      </c>
      <c r="R54" s="56">
        <f t="shared" si="51"/>
        <v>-75.473304945954794</v>
      </c>
      <c r="S54" s="56">
        <f t="shared" si="51"/>
        <v>-14.129273504273499</v>
      </c>
      <c r="T54" s="56">
        <f t="shared" si="51"/>
        <v>287.18506998444792</v>
      </c>
      <c r="U54" s="56">
        <f t="shared" si="51"/>
        <v>4.3059125964010292</v>
      </c>
      <c r="V54" s="56">
        <f t="shared" si="51"/>
        <v>-58.379544054220581</v>
      </c>
      <c r="W54" s="56">
        <f t="shared" si="51"/>
        <v>401.22131754256111</v>
      </c>
      <c r="X54" s="56">
        <f t="shared" si="52"/>
        <v>-51.436166285165761</v>
      </c>
      <c r="Y54" s="56">
        <f t="shared" si="53"/>
        <v>-71.483959251938586</v>
      </c>
      <c r="Z54" s="56">
        <f t="shared" si="54"/>
        <v>170.9677419354839</v>
      </c>
      <c r="AA54" s="56">
        <f t="shared" si="55"/>
        <v>89.817001180637533</v>
      </c>
      <c r="AB54" s="56">
        <f t="shared" si="56"/>
        <v>1418.2086767221272</v>
      </c>
      <c r="AC54" s="56">
        <f>IFERROR(POWER(AB14/J14,1/19)*100-100,"--")</f>
        <v>71.826885230408152</v>
      </c>
      <c r="AD54" s="88"/>
      <c r="AE54" s="88"/>
      <c r="AF54" s="88"/>
      <c r="AG54" s="88"/>
      <c r="AH54" s="88"/>
      <c r="AI54" s="88"/>
    </row>
    <row r="55" spans="1:35" ht="12.75" customHeight="1" x14ac:dyDescent="0.2">
      <c r="B55" s="224" t="s">
        <v>995</v>
      </c>
      <c r="C55" s="54" t="s">
        <v>12</v>
      </c>
      <c r="D55" s="56">
        <f t="shared" ref="D55:I55" si="65">IF(C15=0,"--",((D15/C15)*100-100))</f>
        <v>-100</v>
      </c>
      <c r="E55" s="56" t="str">
        <f t="shared" si="65"/>
        <v>--</v>
      </c>
      <c r="F55" s="56" t="str">
        <f t="shared" si="65"/>
        <v>--</v>
      </c>
      <c r="G55" s="56" t="str">
        <f t="shared" si="65"/>
        <v>--</v>
      </c>
      <c r="H55" s="56" t="str">
        <f t="shared" si="65"/>
        <v>--</v>
      </c>
      <c r="I55" s="56" t="str">
        <f t="shared" si="65"/>
        <v>--</v>
      </c>
      <c r="J55" s="56" t="str">
        <f t="shared" ref="J55:M55" si="66">IF(I15=0,"--",((J15/I15)*100-100))</f>
        <v>--</v>
      </c>
      <c r="K55" s="56" t="str">
        <f t="shared" si="66"/>
        <v>--</v>
      </c>
      <c r="L55" s="56">
        <f t="shared" si="66"/>
        <v>22010.52631578947</v>
      </c>
      <c r="M55" s="56">
        <f t="shared" si="66"/>
        <v>-100</v>
      </c>
      <c r="N55" s="56" t="str">
        <f t="shared" si="51"/>
        <v>--</v>
      </c>
      <c r="O55" s="56">
        <f t="shared" si="51"/>
        <v>-100</v>
      </c>
      <c r="P55" s="56" t="str">
        <f t="shared" si="51"/>
        <v>--</v>
      </c>
      <c r="Q55" s="56" t="str">
        <f t="shared" si="51"/>
        <v>--</v>
      </c>
      <c r="R55" s="56" t="str">
        <f t="shared" si="51"/>
        <v>--</v>
      </c>
      <c r="S55" s="56">
        <f t="shared" si="51"/>
        <v>577.71739130434787</v>
      </c>
      <c r="T55" s="56">
        <f t="shared" si="51"/>
        <v>-100</v>
      </c>
      <c r="U55" s="56" t="str">
        <f t="shared" si="51"/>
        <v>--</v>
      </c>
      <c r="V55" s="56" t="str">
        <f t="shared" si="51"/>
        <v>--</v>
      </c>
      <c r="W55" s="56" t="str">
        <f t="shared" si="51"/>
        <v>--</v>
      </c>
      <c r="X55" s="56">
        <f t="shared" si="52"/>
        <v>-100</v>
      </c>
      <c r="Y55" s="56" t="str">
        <f t="shared" si="53"/>
        <v>--</v>
      </c>
      <c r="Z55" s="56">
        <f t="shared" si="54"/>
        <v>-100</v>
      </c>
      <c r="AA55" s="56" t="str">
        <f t="shared" si="55"/>
        <v>--</v>
      </c>
      <c r="AB55" s="56">
        <f>IF(AA15=0,"--",((AB15/AA15)*100-100))</f>
        <v>750182.88288288296</v>
      </c>
      <c r="AC55" s="56">
        <f>IFERROR(POWER(AB15/C15,1/26)*100-100,"--")</f>
        <v>24.252189935270366</v>
      </c>
      <c r="AD55" s="88"/>
      <c r="AE55" s="88"/>
      <c r="AF55" s="88"/>
      <c r="AG55" s="88"/>
      <c r="AH55" s="88"/>
      <c r="AI55" s="88"/>
    </row>
    <row r="56" spans="1:35" ht="12.75" customHeight="1" x14ac:dyDescent="0.2">
      <c r="B56" s="224" t="s">
        <v>1002</v>
      </c>
      <c r="C56" s="54" t="s">
        <v>12</v>
      </c>
      <c r="D56" s="56">
        <f t="shared" ref="D56:I56" si="67">IF(C16=0,"--",((D16/C16)*100-100))</f>
        <v>-100</v>
      </c>
      <c r="E56" s="56" t="str">
        <f t="shared" si="67"/>
        <v>--</v>
      </c>
      <c r="F56" s="56" t="str">
        <f t="shared" si="67"/>
        <v>--</v>
      </c>
      <c r="G56" s="56" t="str">
        <f t="shared" si="67"/>
        <v>--</v>
      </c>
      <c r="H56" s="56">
        <f t="shared" si="67"/>
        <v>-87.150837988826822</v>
      </c>
      <c r="I56" s="56">
        <f t="shared" si="67"/>
        <v>339.13043478260869</v>
      </c>
      <c r="J56" s="56">
        <f t="shared" ref="J56:M56" si="68">IF(I16=0,"--",((J16/I16)*100-100))</f>
        <v>16.831683168316829</v>
      </c>
      <c r="K56" s="56">
        <f t="shared" si="68"/>
        <v>-100</v>
      </c>
      <c r="L56" s="56" t="str">
        <f t="shared" si="68"/>
        <v>--</v>
      </c>
      <c r="M56" s="56">
        <f t="shared" si="68"/>
        <v>-100</v>
      </c>
      <c r="N56" s="56" t="str">
        <f t="shared" si="51"/>
        <v>--</v>
      </c>
      <c r="O56" s="56">
        <f t="shared" si="51"/>
        <v>-86.518269634607307</v>
      </c>
      <c r="P56" s="56">
        <f t="shared" si="51"/>
        <v>-61.682242990654203</v>
      </c>
      <c r="Q56" s="56">
        <f t="shared" si="51"/>
        <v>449.59349593495926</v>
      </c>
      <c r="R56" s="56">
        <f t="shared" si="51"/>
        <v>11.83431952662724</v>
      </c>
      <c r="S56" s="56">
        <f t="shared" si="51"/>
        <v>420.37037037037032</v>
      </c>
      <c r="T56" s="56">
        <f t="shared" si="51"/>
        <v>505.41433655312665</v>
      </c>
      <c r="U56" s="56">
        <f t="shared" si="51"/>
        <v>-5.8529621698786798</v>
      </c>
      <c r="V56" s="56">
        <f t="shared" si="51"/>
        <v>-100</v>
      </c>
      <c r="W56" s="56" t="str">
        <f t="shared" si="51"/>
        <v>--</v>
      </c>
      <c r="X56" s="56">
        <f t="shared" si="52"/>
        <v>-100</v>
      </c>
      <c r="Y56" s="56" t="str">
        <f t="shared" si="53"/>
        <v>--</v>
      </c>
      <c r="Z56" s="56">
        <f t="shared" si="54"/>
        <v>-99.555684342702605</v>
      </c>
      <c r="AA56" s="56">
        <f t="shared" si="55"/>
        <v>14480.434782608696</v>
      </c>
      <c r="AB56" s="56">
        <f t="shared" si="56"/>
        <v>11279.931414939616</v>
      </c>
      <c r="AC56" s="56">
        <f t="shared" ref="AC56:AC65" si="69">IFERROR(POWER(AB16/C16,1/26)*100-100,"--")</f>
        <v>25.840309018437296</v>
      </c>
      <c r="AD56" s="88"/>
      <c r="AE56" s="88"/>
      <c r="AF56" s="88"/>
      <c r="AG56" s="88"/>
      <c r="AH56" s="88"/>
      <c r="AI56" s="88"/>
    </row>
    <row r="57" spans="1:35" ht="12.75" customHeight="1" x14ac:dyDescent="0.2">
      <c r="B57" s="224" t="s">
        <v>1000</v>
      </c>
      <c r="C57" s="54" t="s">
        <v>12</v>
      </c>
      <c r="D57" s="56">
        <f t="shared" ref="D57:I57" si="70">IF(C17=0,"--",((D17/C17)*100-100))</f>
        <v>-100</v>
      </c>
      <c r="E57" s="56" t="str">
        <f t="shared" si="70"/>
        <v>--</v>
      </c>
      <c r="F57" s="56">
        <f t="shared" si="70"/>
        <v>-100</v>
      </c>
      <c r="G57" s="56" t="str">
        <f t="shared" si="70"/>
        <v>--</v>
      </c>
      <c r="H57" s="56">
        <f t="shared" si="70"/>
        <v>-87.150837988826822</v>
      </c>
      <c r="I57" s="56">
        <f t="shared" si="70"/>
        <v>369.56521739130432</v>
      </c>
      <c r="J57" s="56">
        <f t="shared" ref="J57:M57" si="71">IF(I17=0,"--",((J17/I17)*100-100))</f>
        <v>18.518518518518505</v>
      </c>
      <c r="K57" s="56">
        <f t="shared" si="71"/>
        <v>948.4375</v>
      </c>
      <c r="L57" s="56">
        <f t="shared" si="71"/>
        <v>356.48286140089425</v>
      </c>
      <c r="M57" s="56">
        <f t="shared" si="71"/>
        <v>-79.154423767548153</v>
      </c>
      <c r="N57" s="56">
        <f t="shared" si="51"/>
        <v>7398.4338292873927</v>
      </c>
      <c r="O57" s="56">
        <f t="shared" si="51"/>
        <v>-85.212260456373031</v>
      </c>
      <c r="P57" s="56">
        <f t="shared" si="51"/>
        <v>32.224576271186436</v>
      </c>
      <c r="Q57" s="56">
        <f t="shared" si="51"/>
        <v>30.251562249639505</v>
      </c>
      <c r="R57" s="56">
        <f t="shared" si="51"/>
        <v>-66.568253577725841</v>
      </c>
      <c r="S57" s="56">
        <f t="shared" si="51"/>
        <v>231.60799705629825</v>
      </c>
      <c r="T57" s="56">
        <f t="shared" si="51"/>
        <v>107.27548453913306</v>
      </c>
      <c r="U57" s="56">
        <f t="shared" si="51"/>
        <v>32.422063205981544</v>
      </c>
      <c r="V57" s="56">
        <f t="shared" si="51"/>
        <v>-81.745903406640792</v>
      </c>
      <c r="W57" s="56">
        <f t="shared" si="51"/>
        <v>278.11161966632221</v>
      </c>
      <c r="X57" s="56">
        <f t="shared" si="52"/>
        <v>58.616919502528333</v>
      </c>
      <c r="Y57" s="56">
        <f t="shared" si="53"/>
        <v>-51.595233992270003</v>
      </c>
      <c r="Z57" s="56">
        <f t="shared" si="54"/>
        <v>58.336935791481238</v>
      </c>
      <c r="AA57" s="56">
        <f t="shared" si="55"/>
        <v>26.007773102495761</v>
      </c>
      <c r="AB57" s="56">
        <f t="shared" si="56"/>
        <v>3118.2997705837365</v>
      </c>
      <c r="AC57" s="56">
        <f t="shared" si="69"/>
        <v>27.168350338460343</v>
      </c>
      <c r="AD57" s="88"/>
      <c r="AE57" s="88"/>
      <c r="AF57" s="88"/>
      <c r="AG57" s="88"/>
      <c r="AH57" s="88"/>
      <c r="AI57" s="88"/>
    </row>
    <row r="58" spans="1:35" ht="12.75" customHeight="1" x14ac:dyDescent="0.2">
      <c r="B58" s="224" t="s">
        <v>1001</v>
      </c>
      <c r="C58" s="54" t="s">
        <v>12</v>
      </c>
      <c r="D58" s="56">
        <f t="shared" ref="D58:I58" si="72">IF(C18=0,"--",((D18/C18)*100-100))</f>
        <v>-33.160999446551742</v>
      </c>
      <c r="E58" s="56">
        <f t="shared" si="72"/>
        <v>18.63778652933452</v>
      </c>
      <c r="F58" s="56">
        <f t="shared" si="72"/>
        <v>-47.652931813732579</v>
      </c>
      <c r="G58" s="56">
        <f t="shared" si="72"/>
        <v>1320.0419505373898</v>
      </c>
      <c r="H58" s="56">
        <f t="shared" si="72"/>
        <v>-89.100579384890196</v>
      </c>
      <c r="I58" s="56">
        <f t="shared" si="72"/>
        <v>104.94384855392957</v>
      </c>
      <c r="J58" s="56">
        <f t="shared" ref="J58:M58" si="73">IF(I18=0,"--",((J18/I18)*100-100))</f>
        <v>-63.535707695146705</v>
      </c>
      <c r="K58" s="56">
        <f t="shared" si="73"/>
        <v>179.79363472784524</v>
      </c>
      <c r="L58" s="56">
        <f t="shared" si="73"/>
        <v>130.61587467467874</v>
      </c>
      <c r="M58" s="56">
        <f t="shared" si="73"/>
        <v>20.946658416920116</v>
      </c>
      <c r="N58" s="56">
        <f t="shared" si="51"/>
        <v>184.01891380707917</v>
      </c>
      <c r="O58" s="56">
        <f t="shared" si="51"/>
        <v>26.872814703332409</v>
      </c>
      <c r="P58" s="56">
        <f t="shared" si="51"/>
        <v>2.3784731681932385</v>
      </c>
      <c r="Q58" s="56">
        <f t="shared" si="51"/>
        <v>-56.259231463709156</v>
      </c>
      <c r="R58" s="56">
        <f t="shared" si="51"/>
        <v>14.576349516253813</v>
      </c>
      <c r="S58" s="56">
        <f t="shared" si="51"/>
        <v>-32.285397783902752</v>
      </c>
      <c r="T58" s="56">
        <f t="shared" si="51"/>
        <v>90.785615419368014</v>
      </c>
      <c r="U58" s="56">
        <f t="shared" si="51"/>
        <v>14.876071076815876</v>
      </c>
      <c r="V58" s="56">
        <f t="shared" si="51"/>
        <v>125.95087243863321</v>
      </c>
      <c r="W58" s="56">
        <f t="shared" si="51"/>
        <v>167.7925932726813</v>
      </c>
      <c r="X58" s="56">
        <f t="shared" si="52"/>
        <v>4.9225062008167413</v>
      </c>
      <c r="Y58" s="56">
        <f t="shared" si="53"/>
        <v>38.783389094924985</v>
      </c>
      <c r="Z58" s="56">
        <f t="shared" si="54"/>
        <v>44.264465975001542</v>
      </c>
      <c r="AA58" s="56">
        <f t="shared" si="55"/>
        <v>19.945865300683479</v>
      </c>
      <c r="AB58" s="56">
        <f t="shared" si="56"/>
        <v>198.1174522603896</v>
      </c>
      <c r="AC58" s="56">
        <f t="shared" si="69"/>
        <v>26.670781561698377</v>
      </c>
      <c r="AD58" s="88"/>
      <c r="AE58" s="88"/>
      <c r="AF58" s="88"/>
      <c r="AG58" s="88"/>
      <c r="AH58" s="88"/>
      <c r="AI58" s="88"/>
    </row>
    <row r="59" spans="1:35" ht="12.75" customHeight="1" x14ac:dyDescent="0.2">
      <c r="A59" s="88">
        <v>2</v>
      </c>
      <c r="B59" s="224" t="s">
        <v>998</v>
      </c>
      <c r="C59" s="54" t="s">
        <v>12</v>
      </c>
      <c r="D59" s="56">
        <f t="shared" ref="D59:I59" si="74">IF(C19=0,"--",((D19/C19)*100-100))</f>
        <v>-4.0711639416862511</v>
      </c>
      <c r="E59" s="56">
        <f t="shared" si="74"/>
        <v>2.4220491602053471</v>
      </c>
      <c r="F59" s="56">
        <f t="shared" si="74"/>
        <v>-8.6314328855424662</v>
      </c>
      <c r="G59" s="56">
        <f t="shared" si="74"/>
        <v>7.5475400021181542</v>
      </c>
      <c r="H59" s="56">
        <f t="shared" si="74"/>
        <v>16.347864456852633</v>
      </c>
      <c r="I59" s="56">
        <f t="shared" si="74"/>
        <v>0.69792452590944265</v>
      </c>
      <c r="J59" s="56">
        <f t="shared" ref="J59:M59" si="75">IF(I19=0,"--",((J19/I19)*100-100))</f>
        <v>16.49563220401167</v>
      </c>
      <c r="K59" s="56">
        <f t="shared" si="75"/>
        <v>16.307081360523526</v>
      </c>
      <c r="L59" s="56">
        <f t="shared" si="75"/>
        <v>8.8783288548077905</v>
      </c>
      <c r="M59" s="56">
        <f t="shared" si="75"/>
        <v>3.62476025737719</v>
      </c>
      <c r="N59" s="56">
        <f t="shared" si="51"/>
        <v>-3.0885815202702673</v>
      </c>
      <c r="O59" s="56">
        <f t="shared" si="51"/>
        <v>4.6794985883785785</v>
      </c>
      <c r="P59" s="56">
        <f t="shared" si="51"/>
        <v>25.249036576425084</v>
      </c>
      <c r="Q59" s="56">
        <f t="shared" si="51"/>
        <v>-9.7442610934974994</v>
      </c>
      <c r="R59" s="56">
        <f t="shared" si="51"/>
        <v>11.856472278006478</v>
      </c>
      <c r="S59" s="56">
        <f t="shared" si="51"/>
        <v>11.874470465874026</v>
      </c>
      <c r="T59" s="56">
        <f t="shared" si="51"/>
        <v>-9.1981998037371113</v>
      </c>
      <c r="U59" s="56">
        <f t="shared" si="51"/>
        <v>-15.986457689404418</v>
      </c>
      <c r="V59" s="56">
        <f t="shared" si="51"/>
        <v>2.3792350750686495</v>
      </c>
      <c r="W59" s="56">
        <f t="shared" si="51"/>
        <v>746.16105875502626</v>
      </c>
      <c r="X59" s="56">
        <f t="shared" si="52"/>
        <v>-5.0960537592789734</v>
      </c>
      <c r="Y59" s="56">
        <f t="shared" si="53"/>
        <v>16.968404643221803</v>
      </c>
      <c r="Z59" s="56">
        <f t="shared" si="54"/>
        <v>-7.6108766596224342</v>
      </c>
      <c r="AA59" s="56">
        <f t="shared" si="55"/>
        <v>-12.784548772482822</v>
      </c>
      <c r="AB59" s="56">
        <f t="shared" si="56"/>
        <v>-18.333874155804907</v>
      </c>
      <c r="AC59" s="56">
        <f t="shared" si="69"/>
        <v>10.021682234817476</v>
      </c>
      <c r="AD59" s="88"/>
      <c r="AE59" s="88"/>
      <c r="AF59" s="88"/>
      <c r="AG59" s="88"/>
      <c r="AH59" s="88"/>
      <c r="AI59" s="88"/>
    </row>
    <row r="60" spans="1:35" ht="12.75" customHeight="1" x14ac:dyDescent="0.2">
      <c r="A60" s="88">
        <v>3</v>
      </c>
      <c r="B60" s="224" t="s">
        <v>48</v>
      </c>
      <c r="C60" s="54" t="s">
        <v>12</v>
      </c>
      <c r="D60" s="56">
        <f t="shared" ref="D60:I60" si="76">IF(C20=0,"--",((D20/C20)*100-100))</f>
        <v>69.365562229711941</v>
      </c>
      <c r="E60" s="56">
        <f t="shared" si="76"/>
        <v>-5.4270602619089345</v>
      </c>
      <c r="F60" s="56">
        <f t="shared" si="76"/>
        <v>-10.897206182466178</v>
      </c>
      <c r="G60" s="56">
        <f t="shared" si="76"/>
        <v>12.491910134552114</v>
      </c>
      <c r="H60" s="56">
        <f t="shared" si="76"/>
        <v>-2.5398267218581481</v>
      </c>
      <c r="I60" s="56">
        <f t="shared" si="76"/>
        <v>-0.48534842017458857</v>
      </c>
      <c r="J60" s="56">
        <f t="shared" ref="J60:M60" si="77">IF(I20=0,"--",((J20/I20)*100-100))</f>
        <v>-0.89084602194211016</v>
      </c>
      <c r="K60" s="56">
        <f t="shared" si="77"/>
        <v>28.067228058085448</v>
      </c>
      <c r="L60" s="56">
        <f t="shared" si="77"/>
        <v>-11.115085200289826</v>
      </c>
      <c r="M60" s="56">
        <f t="shared" si="77"/>
        <v>5.6709201249879726</v>
      </c>
      <c r="N60" s="56">
        <f t="shared" si="51"/>
        <v>1.368674868115292</v>
      </c>
      <c r="O60" s="56">
        <f t="shared" si="51"/>
        <v>-8.5775818216788622</v>
      </c>
      <c r="P60" s="56">
        <f t="shared" si="51"/>
        <v>23.993475354190409</v>
      </c>
      <c r="Q60" s="56">
        <f t="shared" si="51"/>
        <v>-8.0760484270393675</v>
      </c>
      <c r="R60" s="56">
        <f t="shared" si="51"/>
        <v>1.8060498196414585</v>
      </c>
      <c r="S60" s="56">
        <f t="shared" si="51"/>
        <v>17.326929647948887</v>
      </c>
      <c r="T60" s="56">
        <f t="shared" si="51"/>
        <v>0.92658449567785794</v>
      </c>
      <c r="U60" s="56">
        <f t="shared" si="51"/>
        <v>10.854815635050088</v>
      </c>
      <c r="V60" s="56">
        <f t="shared" si="51"/>
        <v>-4.4478553663257969</v>
      </c>
      <c r="W60" s="56">
        <f t="shared" si="51"/>
        <v>83.542671655700644</v>
      </c>
      <c r="X60" s="56">
        <f t="shared" si="52"/>
        <v>2.2736067073389847</v>
      </c>
      <c r="Y60" s="56">
        <f t="shared" si="53"/>
        <v>-23.618239681570415</v>
      </c>
      <c r="Z60" s="56">
        <f t="shared" si="54"/>
        <v>-19.081194643467796</v>
      </c>
      <c r="AA60" s="56">
        <f t="shared" si="55"/>
        <v>-19.882863550415067</v>
      </c>
      <c r="AB60" s="56">
        <f t="shared" si="56"/>
        <v>112.13021998786408</v>
      </c>
      <c r="AC60" s="56">
        <f t="shared" si="69"/>
        <v>6.3340167982321134</v>
      </c>
      <c r="AD60" s="88"/>
      <c r="AE60" s="88"/>
      <c r="AF60" s="88"/>
      <c r="AG60" s="88"/>
      <c r="AH60" s="88"/>
      <c r="AI60" s="88"/>
    </row>
    <row r="61" spans="1:35" ht="12.75" customHeight="1" x14ac:dyDescent="0.2">
      <c r="A61" s="88">
        <v>4</v>
      </c>
      <c r="B61" s="224" t="s">
        <v>1003</v>
      </c>
      <c r="C61" s="54" t="s">
        <v>12</v>
      </c>
      <c r="D61" s="56">
        <f t="shared" ref="D61:I61" si="78">IF(C21=0,"--",((D21/C21)*100-100))</f>
        <v>13.556824011223554</v>
      </c>
      <c r="E61" s="56">
        <f t="shared" si="78"/>
        <v>1.3164018330396487</v>
      </c>
      <c r="F61" s="56">
        <f t="shared" si="78"/>
        <v>-3.3749991270013169</v>
      </c>
      <c r="G61" s="56">
        <f t="shared" si="78"/>
        <v>-7.6171585668659674</v>
      </c>
      <c r="H61" s="56">
        <f t="shared" si="78"/>
        <v>-9.4955694313737382</v>
      </c>
      <c r="I61" s="56">
        <f t="shared" si="78"/>
        <v>-14.323447210742131</v>
      </c>
      <c r="J61" s="56">
        <f t="shared" ref="J61:M61" si="79">IF(I21=0,"--",((J21/I21)*100-100))</f>
        <v>5.3200059503457453</v>
      </c>
      <c r="K61" s="56">
        <f t="shared" si="79"/>
        <v>3.3964959028539994</v>
      </c>
      <c r="L61" s="56">
        <f t="shared" si="79"/>
        <v>6.8120440244963589</v>
      </c>
      <c r="M61" s="56">
        <f t="shared" si="79"/>
        <v>4.5417972966138365</v>
      </c>
      <c r="N61" s="56">
        <f t="shared" si="51"/>
        <v>-4.6632015298349643</v>
      </c>
      <c r="O61" s="56">
        <f t="shared" si="51"/>
        <v>-8.4317962976747651</v>
      </c>
      <c r="P61" s="56">
        <f t="shared" si="51"/>
        <v>9.4906499125526409</v>
      </c>
      <c r="Q61" s="56">
        <f t="shared" si="51"/>
        <v>-9.0022028817806898</v>
      </c>
      <c r="R61" s="56">
        <f t="shared" si="51"/>
        <v>1.0695400025494024</v>
      </c>
      <c r="S61" s="56">
        <f t="shared" si="51"/>
        <v>23.779325133409273</v>
      </c>
      <c r="T61" s="56">
        <f t="shared" si="51"/>
        <v>-6.4310626069990064</v>
      </c>
      <c r="U61" s="56">
        <f t="shared" si="51"/>
        <v>-4.8267332596490178</v>
      </c>
      <c r="V61" s="56">
        <f t="shared" si="51"/>
        <v>-0.68327663273568362</v>
      </c>
      <c r="W61" s="56">
        <f t="shared" si="51"/>
        <v>16.423549026757442</v>
      </c>
      <c r="X61" s="56">
        <f t="shared" si="52"/>
        <v>-13.17533971728507</v>
      </c>
      <c r="Y61" s="56">
        <f t="shared" si="53"/>
        <v>-11.809448703747051</v>
      </c>
      <c r="Z61" s="56">
        <f t="shared" si="54"/>
        <v>-7.0669813090411537</v>
      </c>
      <c r="AA61" s="56">
        <f t="shared" si="55"/>
        <v>-17.798705743987583</v>
      </c>
      <c r="AB61" s="56">
        <f t="shared" si="56"/>
        <v>-14.511934274310988</v>
      </c>
      <c r="AC61" s="56">
        <f t="shared" si="69"/>
        <v>-2.3243562881332309</v>
      </c>
      <c r="AD61" s="88"/>
      <c r="AE61" s="88"/>
      <c r="AF61" s="88"/>
      <c r="AG61" s="88"/>
      <c r="AH61" s="88"/>
      <c r="AI61" s="88"/>
    </row>
    <row r="62" spans="1:35" ht="12.75" customHeight="1" x14ac:dyDescent="0.2">
      <c r="A62" s="88">
        <v>5</v>
      </c>
      <c r="B62" s="224" t="s">
        <v>53</v>
      </c>
      <c r="C62" s="54" t="s">
        <v>12</v>
      </c>
      <c r="D62" s="56">
        <f t="shared" ref="D62:I62" si="80">IF(C22=0,"--",((D22/C22)*100-100))</f>
        <v>-2.1282330190959442</v>
      </c>
      <c r="E62" s="56">
        <f t="shared" si="80"/>
        <v>46.91988426643411</v>
      </c>
      <c r="F62" s="56">
        <f t="shared" si="80"/>
        <v>-6.306062480668075</v>
      </c>
      <c r="G62" s="56">
        <f t="shared" si="80"/>
        <v>54.288887413677685</v>
      </c>
      <c r="H62" s="56">
        <f t="shared" si="80"/>
        <v>-6.8477794458469674</v>
      </c>
      <c r="I62" s="56">
        <f t="shared" si="80"/>
        <v>92.266146187033115</v>
      </c>
      <c r="J62" s="56">
        <f t="shared" ref="J62:M62" si="81">IF(I22=0,"--",((J22/I22)*100-100))</f>
        <v>14.235343806923908</v>
      </c>
      <c r="K62" s="56">
        <f t="shared" si="81"/>
        <v>-5.1888236175096978</v>
      </c>
      <c r="L62" s="56">
        <f t="shared" si="81"/>
        <v>444.68309719839306</v>
      </c>
      <c r="M62" s="56">
        <f t="shared" si="81"/>
        <v>45.895997495029405</v>
      </c>
      <c r="N62" s="56">
        <f t="shared" si="51"/>
        <v>62.783209630374955</v>
      </c>
      <c r="O62" s="56">
        <f t="shared" si="51"/>
        <v>65.791406218230208</v>
      </c>
      <c r="P62" s="56">
        <f t="shared" si="51"/>
        <v>33.506962834151125</v>
      </c>
      <c r="Q62" s="56">
        <f t="shared" si="51"/>
        <v>30.954692979436828</v>
      </c>
      <c r="R62" s="56">
        <f t="shared" si="51"/>
        <v>4.6712535842788157</v>
      </c>
      <c r="S62" s="56">
        <f t="shared" si="51"/>
        <v>47.147220372327752</v>
      </c>
      <c r="T62" s="56">
        <f t="shared" si="51"/>
        <v>-18.698232546409287</v>
      </c>
      <c r="U62" s="56">
        <f t="shared" si="51"/>
        <v>-15.604529290093154</v>
      </c>
      <c r="V62" s="56">
        <f t="shared" si="51"/>
        <v>-18.027731323004588</v>
      </c>
      <c r="W62" s="56">
        <f t="shared" si="51"/>
        <v>-5.6328917671281857</v>
      </c>
      <c r="X62" s="56">
        <f t="shared" si="52"/>
        <v>24.941481038861042</v>
      </c>
      <c r="Y62" s="56">
        <f t="shared" si="53"/>
        <v>28.791333736533744</v>
      </c>
      <c r="Z62" s="56">
        <f t="shared" si="54"/>
        <v>27.379525456434294</v>
      </c>
      <c r="AA62" s="56">
        <f t="shared" si="55"/>
        <v>40.93202875869693</v>
      </c>
      <c r="AB62" s="56">
        <f t="shared" si="56"/>
        <v>107.82953622668478</v>
      </c>
      <c r="AC62" s="56">
        <f t="shared" si="69"/>
        <v>28.943892594027687</v>
      </c>
      <c r="AD62" s="88"/>
      <c r="AE62" s="88"/>
      <c r="AF62" s="88"/>
      <c r="AG62" s="88"/>
      <c r="AH62" s="88"/>
      <c r="AI62" s="88"/>
    </row>
    <row r="63" spans="1:35" ht="12.75" customHeight="1" x14ac:dyDescent="0.2">
      <c r="B63" s="224" t="s">
        <v>19</v>
      </c>
      <c r="C63" s="54" t="s">
        <v>12</v>
      </c>
      <c r="D63" s="56">
        <f t="shared" ref="D63:I63" si="82">IF(C23=0,"--",((D23/C23)*100-100))</f>
        <v>21.516735388416208</v>
      </c>
      <c r="E63" s="56">
        <f t="shared" si="82"/>
        <v>-0.92958299382397058</v>
      </c>
      <c r="F63" s="56">
        <f t="shared" si="82"/>
        <v>-7.4320749592199604</v>
      </c>
      <c r="G63" s="56">
        <f t="shared" si="82"/>
        <v>1.5399196483250961</v>
      </c>
      <c r="H63" s="56">
        <f t="shared" si="82"/>
        <v>-2.1002876505590393</v>
      </c>
      <c r="I63" s="56">
        <f t="shared" si="82"/>
        <v>-4.3159257924096295</v>
      </c>
      <c r="J63" s="56">
        <f t="shared" ref="J63:M63" si="83">IF(I23=0,"--",((J23/I23)*100-100))</f>
        <v>6.2602453425391928</v>
      </c>
      <c r="K63" s="56">
        <f t="shared" si="83"/>
        <v>15.178071087663497</v>
      </c>
      <c r="L63" s="56">
        <f t="shared" si="83"/>
        <v>5.5257810494201038</v>
      </c>
      <c r="M63" s="56">
        <f t="shared" si="83"/>
        <v>8.2154592452274215</v>
      </c>
      <c r="N63" s="56">
        <f t="shared" si="51"/>
        <v>1.7630057464920696</v>
      </c>
      <c r="O63" s="56">
        <f t="shared" si="51"/>
        <v>4.3084171948289764</v>
      </c>
      <c r="P63" s="56">
        <f t="shared" si="51"/>
        <v>24.468713778229343</v>
      </c>
      <c r="Q63" s="56">
        <f t="shared" si="51"/>
        <v>-3.603627603309306</v>
      </c>
      <c r="R63" s="56">
        <f t="shared" si="51"/>
        <v>5.7213300127611575</v>
      </c>
      <c r="S63" s="56">
        <f t="shared" si="51"/>
        <v>28.967023236116631</v>
      </c>
      <c r="T63" s="56">
        <f t="shared" si="51"/>
        <v>-7.8925749641565801</v>
      </c>
      <c r="U63" s="56">
        <f t="shared" si="51"/>
        <v>-7.463277329411099</v>
      </c>
      <c r="V63" s="56">
        <f t="shared" si="51"/>
        <v>-3.6387046616269885</v>
      </c>
      <c r="W63" s="56">
        <f t="shared" si="51"/>
        <v>194.28861317059307</v>
      </c>
      <c r="X63" s="56">
        <f t="shared" si="52"/>
        <v>-2.3481819884634518</v>
      </c>
      <c r="Y63" s="56">
        <f t="shared" si="53"/>
        <v>7.226622159458131</v>
      </c>
      <c r="Z63" s="56">
        <f t="shared" si="54"/>
        <v>-4.5683019121218109</v>
      </c>
      <c r="AA63" s="56">
        <f t="shared" si="55"/>
        <v>-7.1632725241360617</v>
      </c>
      <c r="AB63" s="56">
        <f t="shared" si="56"/>
        <v>19.750894487252182</v>
      </c>
      <c r="AC63" s="56">
        <f t="shared" si="69"/>
        <v>7.7163038536038044</v>
      </c>
      <c r="AD63" s="88"/>
      <c r="AE63" s="88"/>
      <c r="AF63" s="88"/>
      <c r="AG63" s="88"/>
      <c r="AH63" s="88"/>
      <c r="AI63" s="88"/>
    </row>
    <row r="64" spans="1:35" ht="12.75" customHeight="1" x14ac:dyDescent="0.2">
      <c r="B64" s="224" t="s">
        <v>20</v>
      </c>
      <c r="C64" s="54" t="s">
        <v>12</v>
      </c>
      <c r="D64" s="56">
        <f t="shared" ref="D64:I64" si="84">IF(C24=0,"--",((D24/C24)*100-100))</f>
        <v>-3.2223539433685318</v>
      </c>
      <c r="E64" s="56">
        <f t="shared" si="84"/>
        <v>-2.8650134569021901</v>
      </c>
      <c r="F64" s="56">
        <f t="shared" si="84"/>
        <v>-10.24474130203015</v>
      </c>
      <c r="G64" s="56">
        <f t="shared" si="84"/>
        <v>-3.062573679375177</v>
      </c>
      <c r="H64" s="56">
        <f t="shared" si="84"/>
        <v>11.368716163282826</v>
      </c>
      <c r="I64" s="56">
        <f t="shared" si="84"/>
        <v>3.739876512900338</v>
      </c>
      <c r="J64" s="56">
        <f t="shared" ref="J64:M64" si="85">IF(I24=0,"--",((J24/I24)*100-100))</f>
        <v>19.518259901733785</v>
      </c>
      <c r="K64" s="56">
        <f t="shared" si="85"/>
        <v>19.724715805378267</v>
      </c>
      <c r="L64" s="56">
        <f t="shared" si="85"/>
        <v>36.590520547070611</v>
      </c>
      <c r="M64" s="56">
        <f t="shared" si="85"/>
        <v>17.027525601920246</v>
      </c>
      <c r="N64" s="56">
        <f t="shared" si="51"/>
        <v>32.446703018091227</v>
      </c>
      <c r="O64" s="56">
        <f t="shared" si="51"/>
        <v>31.597238406281832</v>
      </c>
      <c r="P64" s="56">
        <f t="shared" si="51"/>
        <v>46.42745678388431</v>
      </c>
      <c r="Q64" s="56">
        <f t="shared" si="51"/>
        <v>1.7343258325653181</v>
      </c>
      <c r="R64" s="56">
        <f t="shared" si="51"/>
        <v>-40.083091821806626</v>
      </c>
      <c r="S64" s="56">
        <f t="shared" si="51"/>
        <v>164.34867747432043</v>
      </c>
      <c r="T64" s="56">
        <f t="shared" si="51"/>
        <v>-4.9387729771021753</v>
      </c>
      <c r="U64" s="56">
        <f t="shared" si="51"/>
        <v>8.9536586702274406</v>
      </c>
      <c r="V64" s="56">
        <f t="shared" si="51"/>
        <v>12.054785760508906</v>
      </c>
      <c r="W64" s="56">
        <f t="shared" si="51"/>
        <v>3.1936079721664186</v>
      </c>
      <c r="X64" s="56">
        <f t="shared" si="52"/>
        <v>8.8777243935155497</v>
      </c>
      <c r="Y64" s="56">
        <f t="shared" si="53"/>
        <v>17.535185701879257</v>
      </c>
      <c r="Z64" s="56">
        <f t="shared" si="54"/>
        <v>27.533686150547638</v>
      </c>
      <c r="AA64" s="56">
        <f t="shared" si="55"/>
        <v>12.699418042932621</v>
      </c>
      <c r="AB64" s="56">
        <f t="shared" si="56"/>
        <v>35.639753961006591</v>
      </c>
      <c r="AC64" s="56">
        <f t="shared" si="69"/>
        <v>13.44290856198873</v>
      </c>
      <c r="AD64" s="88"/>
      <c r="AE64" s="88"/>
      <c r="AF64" s="88"/>
      <c r="AG64" s="88"/>
      <c r="AH64" s="88"/>
      <c r="AI64" s="88"/>
    </row>
    <row r="65" spans="1:35" ht="12.75" customHeight="1" x14ac:dyDescent="0.2">
      <c r="A65" s="224"/>
      <c r="B65" s="224" t="s">
        <v>11</v>
      </c>
      <c r="C65" s="54" t="s">
        <v>12</v>
      </c>
      <c r="D65" s="56">
        <f t="shared" ref="D65:I65" si="86">IF(C25=0,"--",((D25/C25)*100-100))</f>
        <v>15.432821416811478</v>
      </c>
      <c r="E65" s="56">
        <f t="shared" si="86"/>
        <v>-1.3286287271435384</v>
      </c>
      <c r="F65" s="56">
        <f t="shared" si="86"/>
        <v>-8.002958912831275</v>
      </c>
      <c r="G65" s="56">
        <f t="shared" si="86"/>
        <v>0.62852005386402254</v>
      </c>
      <c r="H65" s="56">
        <f t="shared" si="86"/>
        <v>0.46905211690560122</v>
      </c>
      <c r="I65" s="56">
        <f t="shared" si="86"/>
        <v>-2.6124899893401903</v>
      </c>
      <c r="J65" s="56">
        <f t="shared" ref="J65:M65" si="87">IF(I25=0,"--",((J25/I25)*100-100))</f>
        <v>9.2465762395440549</v>
      </c>
      <c r="K65" s="56">
        <f t="shared" si="87"/>
        <v>16.298480842485574</v>
      </c>
      <c r="L65" s="56">
        <f t="shared" si="87"/>
        <v>13.4064548498976</v>
      </c>
      <c r="M65" s="56">
        <f t="shared" si="87"/>
        <v>10.907962146486653</v>
      </c>
      <c r="N65" s="56">
        <f t="shared" si="51"/>
        <v>11.655627576818503</v>
      </c>
      <c r="O65" s="56">
        <f t="shared" si="51"/>
        <v>14.744776654270609</v>
      </c>
      <c r="P65" s="56">
        <f t="shared" si="51"/>
        <v>34.100028616634518</v>
      </c>
      <c r="Q65" s="56">
        <f t="shared" si="51"/>
        <v>-1.0471232670027746</v>
      </c>
      <c r="R65" s="56">
        <f t="shared" si="51"/>
        <v>-16.8323931508653</v>
      </c>
      <c r="S65" s="56">
        <f t="shared" si="51"/>
        <v>76.991854347741082</v>
      </c>
      <c r="T65" s="56">
        <f t="shared" si="51"/>
        <v>-6.3275860312842553</v>
      </c>
      <c r="U65" s="56">
        <f t="shared" si="51"/>
        <v>1.3637343447145724</v>
      </c>
      <c r="V65" s="56">
        <f t="shared" si="51"/>
        <v>5.4311506498207365</v>
      </c>
      <c r="W65" s="56">
        <f t="shared" si="51"/>
        <v>76.9092872208399</v>
      </c>
      <c r="X65" s="56">
        <f t="shared" si="52"/>
        <v>1.6740383340842868</v>
      </c>
      <c r="Y65" s="56">
        <f t="shared" si="53"/>
        <v>11.181850436998459</v>
      </c>
      <c r="Z65" s="56">
        <f t="shared" si="54"/>
        <v>8.4525479307199447</v>
      </c>
      <c r="AA65" s="56">
        <f t="shared" si="55"/>
        <v>2.3106675103855991</v>
      </c>
      <c r="AB65" s="56">
        <f t="shared" si="56"/>
        <v>28.098963561206972</v>
      </c>
      <c r="AC65" s="56">
        <f t="shared" si="69"/>
        <v>9.9363663813481651</v>
      </c>
      <c r="AD65" s="88"/>
      <c r="AE65" s="88"/>
      <c r="AF65" s="88"/>
      <c r="AG65" s="88"/>
      <c r="AH65" s="88"/>
      <c r="AI65" s="88"/>
    </row>
    <row r="66" spans="1:35" ht="12.75" customHeight="1" x14ac:dyDescent="0.2">
      <c r="A66" s="224"/>
      <c r="B66" s="224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6"/>
      <c r="AA66" s="56"/>
      <c r="AB66" s="56"/>
      <c r="AC66" s="53"/>
      <c r="AD66" s="88"/>
      <c r="AE66" s="88"/>
      <c r="AF66" s="88"/>
      <c r="AG66" s="88"/>
      <c r="AH66" s="88"/>
      <c r="AI66" s="88"/>
    </row>
    <row r="67" spans="1:35" ht="12.75" customHeight="1" x14ac:dyDescent="0.2">
      <c r="A67" s="9"/>
      <c r="B67" s="42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88"/>
      <c r="AE67" s="88"/>
      <c r="AF67" s="88"/>
      <c r="AG67" s="88"/>
      <c r="AH67" s="88"/>
      <c r="AI67" s="88"/>
    </row>
    <row r="68" spans="1:35" ht="12.75" customHeight="1" thickBot="1" x14ac:dyDescent="0.25">
      <c r="A68" s="218"/>
      <c r="B68" s="218"/>
      <c r="C68" s="218"/>
      <c r="D68" s="218"/>
      <c r="E68" s="218"/>
      <c r="F68" s="218"/>
      <c r="G68" s="218"/>
      <c r="H68" s="218"/>
      <c r="I68" s="218"/>
      <c r="J68" s="218"/>
      <c r="K68" s="218"/>
      <c r="L68" s="218"/>
      <c r="M68" s="218"/>
      <c r="N68" s="218"/>
      <c r="O68" s="218"/>
      <c r="P68" s="218"/>
      <c r="Q68" s="218"/>
      <c r="R68" s="218"/>
      <c r="S68" s="218"/>
      <c r="T68" s="218"/>
      <c r="U68" s="218"/>
      <c r="V68" s="218"/>
      <c r="W68" s="218"/>
      <c r="X68" s="218"/>
      <c r="Y68" s="218"/>
      <c r="Z68" s="218"/>
      <c r="AA68" s="218"/>
      <c r="AB68" s="218"/>
      <c r="AC68" s="218"/>
      <c r="AD68" s="88"/>
      <c r="AE68" s="88"/>
      <c r="AF68" s="88"/>
      <c r="AG68" s="88"/>
      <c r="AH68" s="88"/>
      <c r="AI68" s="88"/>
    </row>
    <row r="69" spans="1:35" ht="12.75" customHeight="1" thickTop="1" x14ac:dyDescent="0.2">
      <c r="A69" s="91" t="s">
        <v>1030</v>
      </c>
      <c r="B69" s="42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88"/>
      <c r="AE69" s="88"/>
      <c r="AF69" s="88"/>
      <c r="AG69" s="88"/>
      <c r="AH69" s="88"/>
      <c r="AI69" s="88"/>
    </row>
    <row r="70" spans="1:35" ht="12.75" customHeight="1" x14ac:dyDescent="0.2">
      <c r="B70" s="42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88"/>
      <c r="AE70" s="88"/>
      <c r="AF70" s="88"/>
      <c r="AG70" s="88"/>
      <c r="AH70" s="88"/>
      <c r="AI70" s="88"/>
    </row>
    <row r="71" spans="1:35" ht="12.75" customHeight="1" x14ac:dyDescent="0.2">
      <c r="B71" s="42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88"/>
      <c r="AE71" s="88"/>
      <c r="AF71" s="88"/>
      <c r="AG71" s="88"/>
      <c r="AH71" s="88"/>
      <c r="AI71" s="88"/>
    </row>
    <row r="72" spans="1:35" ht="12.75" customHeight="1" x14ac:dyDescent="0.2">
      <c r="A72" s="26"/>
      <c r="B72" s="42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88"/>
      <c r="AE72" s="88"/>
      <c r="AF72" s="88"/>
      <c r="AG72" s="88"/>
      <c r="AH72" s="88"/>
      <c r="AI72" s="88"/>
    </row>
    <row r="73" spans="1:35" ht="12.75" customHeight="1" x14ac:dyDescent="0.2">
      <c r="B73" s="27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88"/>
      <c r="AE73" s="88"/>
      <c r="AF73" s="88"/>
      <c r="AG73" s="88"/>
      <c r="AH73" s="88"/>
      <c r="AI73" s="88"/>
    </row>
    <row r="74" spans="1:35" ht="12.75" customHeight="1" x14ac:dyDescent="0.2">
      <c r="B74" s="42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88"/>
      <c r="AE74" s="88"/>
      <c r="AF74" s="88"/>
      <c r="AG74" s="88"/>
      <c r="AH74" s="88"/>
      <c r="AI74" s="88"/>
    </row>
    <row r="75" spans="1:35" ht="12.75" customHeight="1" x14ac:dyDescent="0.2">
      <c r="B75" s="42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88"/>
      <c r="AE75" s="88"/>
      <c r="AF75" s="88"/>
      <c r="AG75" s="88"/>
      <c r="AH75" s="88"/>
      <c r="AI75" s="88"/>
    </row>
    <row r="76" spans="1:35" ht="12.75" customHeight="1" x14ac:dyDescent="0.2">
      <c r="B76" s="42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88"/>
      <c r="AE76" s="88"/>
      <c r="AF76" s="88"/>
      <c r="AG76" s="88"/>
      <c r="AH76" s="88"/>
      <c r="AI76" s="88"/>
    </row>
    <row r="77" spans="1:35" ht="12.75" customHeight="1" x14ac:dyDescent="0.2">
      <c r="B77" s="42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88"/>
      <c r="AE77" s="88"/>
      <c r="AF77" s="88"/>
      <c r="AG77" s="88"/>
      <c r="AH77" s="88"/>
      <c r="AI77" s="88"/>
    </row>
    <row r="78" spans="1:35" x14ac:dyDescent="0.2">
      <c r="C78" s="53"/>
      <c r="D78" s="53"/>
      <c r="E78" s="53"/>
      <c r="F78" s="53"/>
      <c r="G78" s="53"/>
      <c r="H78" s="53"/>
      <c r="I78" s="53"/>
      <c r="J78" s="88"/>
      <c r="K78" s="259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234"/>
      <c r="AA78" s="237"/>
      <c r="AB78" s="263"/>
      <c r="AC78" s="88"/>
      <c r="AD78" s="88"/>
      <c r="AE78" s="88"/>
      <c r="AF78" s="88"/>
      <c r="AG78" s="88"/>
      <c r="AH78" s="88"/>
      <c r="AI78" s="88"/>
    </row>
    <row r="79" spans="1:35" x14ac:dyDescent="0.2">
      <c r="C79" s="53"/>
      <c r="D79" s="53"/>
      <c r="E79" s="53"/>
      <c r="F79" s="53"/>
      <c r="G79" s="53"/>
      <c r="H79" s="53"/>
      <c r="I79" s="53"/>
      <c r="J79" s="88"/>
      <c r="K79" s="259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234"/>
      <c r="AA79" s="237"/>
      <c r="AB79" s="263"/>
      <c r="AC79" s="88"/>
      <c r="AD79" s="88"/>
      <c r="AE79" s="88"/>
      <c r="AF79" s="88"/>
      <c r="AG79" s="88"/>
      <c r="AH79" s="88"/>
      <c r="AI79" s="88"/>
    </row>
    <row r="80" spans="1:35" x14ac:dyDescent="0.2">
      <c r="C80" s="53"/>
      <c r="D80" s="53"/>
      <c r="E80" s="53"/>
      <c r="F80" s="53"/>
      <c r="G80" s="53"/>
      <c r="H80" s="53"/>
      <c r="I80" s="53"/>
      <c r="J80" s="88"/>
      <c r="K80" s="259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234"/>
      <c r="AA80" s="237"/>
      <c r="AB80" s="263"/>
      <c r="AC80" s="88"/>
      <c r="AD80" s="88"/>
      <c r="AE80" s="88"/>
      <c r="AF80" s="88"/>
      <c r="AG80" s="88"/>
      <c r="AH80" s="88"/>
      <c r="AI80" s="88"/>
    </row>
    <row r="81" spans="3:35" x14ac:dyDescent="0.2">
      <c r="C81" s="58"/>
      <c r="D81" s="58"/>
      <c r="E81" s="58"/>
      <c r="F81" s="58"/>
      <c r="G81" s="58"/>
      <c r="H81" s="58"/>
      <c r="I81" s="58"/>
      <c r="J81" s="88"/>
      <c r="K81" s="259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234"/>
      <c r="AA81" s="237"/>
      <c r="AB81" s="263"/>
      <c r="AC81" s="88"/>
      <c r="AD81" s="88"/>
      <c r="AE81" s="88"/>
      <c r="AF81" s="88"/>
      <c r="AG81" s="88"/>
      <c r="AH81" s="88"/>
      <c r="AI81" s="88"/>
    </row>
    <row r="82" spans="3:35" x14ac:dyDescent="0.2">
      <c r="C82" s="58"/>
      <c r="D82" s="58"/>
      <c r="E82" s="58"/>
      <c r="F82" s="58"/>
      <c r="G82" s="58"/>
      <c r="H82" s="58"/>
      <c r="I82" s="58"/>
      <c r="J82" s="88"/>
      <c r="K82" s="259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234"/>
      <c r="AA82" s="237"/>
      <c r="AB82" s="263"/>
      <c r="AC82" s="88"/>
      <c r="AD82" s="88"/>
      <c r="AE82" s="88"/>
      <c r="AF82" s="88"/>
      <c r="AG82" s="88"/>
      <c r="AH82" s="88"/>
      <c r="AI82" s="88"/>
    </row>
    <row r="83" spans="3:35" x14ac:dyDescent="0.2">
      <c r="C83" s="28"/>
      <c r="D83" s="28"/>
      <c r="E83" s="28"/>
      <c r="F83" s="28"/>
      <c r="G83" s="28"/>
      <c r="H83" s="28"/>
      <c r="I83" s="28"/>
    </row>
    <row r="84" spans="3:35" x14ac:dyDescent="0.2">
      <c r="C84" s="28"/>
      <c r="D84" s="28"/>
      <c r="E84" s="28"/>
      <c r="F84" s="28"/>
      <c r="G84" s="28"/>
      <c r="H84" s="28"/>
      <c r="I84" s="28"/>
    </row>
    <row r="85" spans="3:35" x14ac:dyDescent="0.2">
      <c r="C85" s="28"/>
      <c r="D85" s="28"/>
      <c r="E85" s="28"/>
      <c r="F85" s="28"/>
      <c r="G85" s="28"/>
      <c r="H85" s="28"/>
      <c r="I85" s="28"/>
    </row>
    <row r="86" spans="3:35" x14ac:dyDescent="0.2">
      <c r="C86" s="28"/>
      <c r="D86" s="28"/>
      <c r="E86" s="28"/>
      <c r="F86" s="28"/>
      <c r="G86" s="28"/>
      <c r="H86" s="28"/>
      <c r="I86" s="28"/>
    </row>
    <row r="87" spans="3:35" x14ac:dyDescent="0.2">
      <c r="C87" s="28"/>
      <c r="D87" s="28"/>
      <c r="E87" s="28"/>
      <c r="F87" s="28"/>
      <c r="G87" s="28"/>
      <c r="H87" s="28"/>
      <c r="I87" s="28"/>
    </row>
    <row r="88" spans="3:35" x14ac:dyDescent="0.2">
      <c r="C88" s="28"/>
      <c r="D88" s="28"/>
      <c r="E88" s="28"/>
      <c r="F88" s="28"/>
      <c r="G88" s="28"/>
      <c r="H88" s="28"/>
      <c r="I88" s="28"/>
    </row>
    <row r="89" spans="3:35" x14ac:dyDescent="0.2">
      <c r="C89" s="28"/>
      <c r="D89" s="28"/>
      <c r="E89" s="28"/>
      <c r="F89" s="28"/>
      <c r="G89" s="28"/>
      <c r="H89" s="28"/>
      <c r="I89" s="28"/>
    </row>
  </sheetData>
  <mergeCells count="7">
    <mergeCell ref="C27:AC27"/>
    <mergeCell ref="C47:AC47"/>
    <mergeCell ref="C2:AC2"/>
    <mergeCell ref="C4:AC4"/>
    <mergeCell ref="C7:AC7"/>
    <mergeCell ref="C26:AC26"/>
    <mergeCell ref="C46:AC46"/>
  </mergeCells>
  <hyperlinks>
    <hyperlink ref="A1" location="ÍNDICE!A1" display="INDICE"/>
  </hyperlinks>
  <pageMargins left="0.75" right="0.75" top="1" bottom="1" header="0" footer="0"/>
  <ignoredErrors>
    <ignoredError sqref="H17:AA17 C17 D17:G17 AB17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6"/>
  <sheetViews>
    <sheetView zoomScaleNormal="100" workbookViewId="0"/>
  </sheetViews>
  <sheetFormatPr baseColWidth="10" defaultColWidth="11.42578125" defaultRowHeight="12.75" x14ac:dyDescent="0.2"/>
  <cols>
    <col min="1" max="1" width="108.42578125" style="6" customWidth="1"/>
    <col min="2" max="4" width="2.85546875" style="6" customWidth="1"/>
    <col min="5" max="6" width="2.7109375" style="6" customWidth="1"/>
    <col min="7" max="16384" width="11.42578125" style="6"/>
  </cols>
  <sheetData>
    <row r="1" spans="1:9" x14ac:dyDescent="0.2">
      <c r="A1" s="5" t="s">
        <v>63</v>
      </c>
      <c r="B1" s="5"/>
      <c r="C1" s="5"/>
      <c r="D1" s="5"/>
      <c r="E1" s="5"/>
      <c r="F1" s="5"/>
      <c r="G1" s="5"/>
      <c r="H1" s="5"/>
      <c r="I1" s="5"/>
    </row>
    <row r="3" spans="1:9" x14ac:dyDescent="0.2">
      <c r="A3" s="7" t="s">
        <v>9</v>
      </c>
    </row>
    <row r="4" spans="1:9" x14ac:dyDescent="0.2">
      <c r="A4" s="6" t="s">
        <v>64</v>
      </c>
    </row>
    <row r="5" spans="1:9" x14ac:dyDescent="0.2">
      <c r="A5" s="6" t="s">
        <v>946</v>
      </c>
    </row>
    <row r="7" spans="1:9" x14ac:dyDescent="0.2">
      <c r="A7" s="7" t="s">
        <v>65</v>
      </c>
    </row>
    <row r="8" spans="1:9" x14ac:dyDescent="0.2">
      <c r="A8" s="6" t="s">
        <v>66</v>
      </c>
    </row>
    <row r="9" spans="1:9" x14ac:dyDescent="0.2">
      <c r="A9" s="6" t="s">
        <v>67</v>
      </c>
    </row>
    <row r="10" spans="1:9" x14ac:dyDescent="0.2">
      <c r="A10" s="6" t="s">
        <v>68</v>
      </c>
    </row>
    <row r="11" spans="1:9" x14ac:dyDescent="0.2">
      <c r="A11" s="6" t="s">
        <v>69</v>
      </c>
    </row>
    <row r="13" spans="1:9" x14ac:dyDescent="0.2">
      <c r="A13" s="7" t="s">
        <v>83</v>
      </c>
    </row>
    <row r="14" spans="1:9" x14ac:dyDescent="0.2">
      <c r="A14" s="6" t="s">
        <v>1023</v>
      </c>
    </row>
    <row r="15" spans="1:9" x14ac:dyDescent="0.2">
      <c r="A15" s="6" t="s">
        <v>1024</v>
      </c>
    </row>
    <row r="16" spans="1:9" x14ac:dyDescent="0.2">
      <c r="A16" s="6" t="s">
        <v>70</v>
      </c>
    </row>
    <row r="17" spans="1:1" x14ac:dyDescent="0.2">
      <c r="A17" s="6" t="s">
        <v>71</v>
      </c>
    </row>
    <row r="18" spans="1:1" x14ac:dyDescent="0.2">
      <c r="A18" s="6" t="s">
        <v>1025</v>
      </c>
    </row>
    <row r="20" spans="1:1" s="41" customFormat="1" x14ac:dyDescent="0.2"/>
    <row r="21" spans="1:1" x14ac:dyDescent="0.2">
      <c r="A21" s="7" t="s">
        <v>0</v>
      </c>
    </row>
    <row r="22" spans="1:1" x14ac:dyDescent="0.2">
      <c r="A22" s="6" t="s">
        <v>72</v>
      </c>
    </row>
    <row r="23" spans="1:1" x14ac:dyDescent="0.2">
      <c r="A23" s="6" t="s">
        <v>73</v>
      </c>
    </row>
    <row r="24" spans="1:1" x14ac:dyDescent="0.2">
      <c r="A24" s="6" t="s">
        <v>74</v>
      </c>
    </row>
    <row r="25" spans="1:1" x14ac:dyDescent="0.2">
      <c r="A25" s="6" t="s">
        <v>75</v>
      </c>
    </row>
    <row r="26" spans="1:1" x14ac:dyDescent="0.2">
      <c r="A26" s="6" t="s">
        <v>76</v>
      </c>
    </row>
    <row r="27" spans="1:1" x14ac:dyDescent="0.2">
      <c r="A27" s="6" t="s">
        <v>77</v>
      </c>
    </row>
    <row r="29" spans="1:1" x14ac:dyDescent="0.2">
      <c r="A29" s="7" t="s">
        <v>1</v>
      </c>
    </row>
    <row r="30" spans="1:1" x14ac:dyDescent="0.2">
      <c r="A30" s="6" t="s">
        <v>78</v>
      </c>
    </row>
    <row r="31" spans="1:1" x14ac:dyDescent="0.2">
      <c r="A31" s="6" t="s">
        <v>54</v>
      </c>
    </row>
    <row r="32" spans="1:1" x14ac:dyDescent="0.2">
      <c r="A32" s="6" t="s">
        <v>55</v>
      </c>
    </row>
    <row r="33" spans="1:10" x14ac:dyDescent="0.2">
      <c r="A33" s="6" t="s">
        <v>56</v>
      </c>
    </row>
    <row r="35" spans="1:10" x14ac:dyDescent="0.2">
      <c r="A35" s="7" t="s">
        <v>2</v>
      </c>
    </row>
    <row r="37" spans="1:10" s="41" customFormat="1" x14ac:dyDescent="0.2">
      <c r="A37" s="8" t="s">
        <v>997</v>
      </c>
      <c r="F37" s="81"/>
    </row>
    <row r="38" spans="1:10" s="41" customFormat="1" x14ac:dyDescent="0.2">
      <c r="A38" s="41" t="s">
        <v>84</v>
      </c>
      <c r="F38" s="81"/>
    </row>
    <row r="39" spans="1:10" s="41" customFormat="1" x14ac:dyDescent="0.2">
      <c r="A39" s="41" t="s">
        <v>85</v>
      </c>
      <c r="F39" s="81"/>
    </row>
    <row r="40" spans="1:10" s="41" customFormat="1" x14ac:dyDescent="0.2">
      <c r="A40" s="41" t="s">
        <v>57</v>
      </c>
      <c r="F40" s="81"/>
    </row>
    <row r="41" spans="1:10" s="41" customFormat="1" x14ac:dyDescent="0.2">
      <c r="A41" s="41" t="s">
        <v>58</v>
      </c>
      <c r="F41" s="81"/>
    </row>
    <row r="42" spans="1:10" s="41" customFormat="1" x14ac:dyDescent="0.2">
      <c r="F42" s="81"/>
      <c r="J42" s="81"/>
    </row>
    <row r="43" spans="1:10" s="41" customFormat="1" x14ac:dyDescent="0.2">
      <c r="A43" s="8" t="s">
        <v>1101</v>
      </c>
    </row>
    <row r="44" spans="1:10" x14ac:dyDescent="0.2">
      <c r="A44" s="7"/>
    </row>
    <row r="45" spans="1:10" x14ac:dyDescent="0.2">
      <c r="A45" s="9" t="s">
        <v>59</v>
      </c>
      <c r="F45" s="82"/>
    </row>
    <row r="46" spans="1:10" x14ac:dyDescent="0.2">
      <c r="A46" s="9" t="s">
        <v>60</v>
      </c>
      <c r="F46" s="82"/>
    </row>
    <row r="47" spans="1:10" x14ac:dyDescent="0.2">
      <c r="F47" s="82"/>
    </row>
    <row r="48" spans="1:10" x14ac:dyDescent="0.2">
      <c r="F48" s="82"/>
    </row>
    <row r="49" spans="6:6" x14ac:dyDescent="0.2">
      <c r="F49" s="82"/>
    </row>
    <row r="50" spans="6:6" x14ac:dyDescent="0.2">
      <c r="F50" s="82"/>
    </row>
    <row r="51" spans="6:6" x14ac:dyDescent="0.2">
      <c r="F51" s="82"/>
    </row>
    <row r="52" spans="6:6" x14ac:dyDescent="0.2">
      <c r="F52" s="82"/>
    </row>
    <row r="53" spans="6:6" x14ac:dyDescent="0.2">
      <c r="F53" s="82"/>
    </row>
    <row r="54" spans="6:6" x14ac:dyDescent="0.2">
      <c r="F54" s="82"/>
    </row>
    <row r="55" spans="6:6" x14ac:dyDescent="0.2">
      <c r="F55" s="82"/>
    </row>
    <row r="56" spans="6:6" x14ac:dyDescent="0.2">
      <c r="F56" s="82"/>
    </row>
  </sheetData>
  <phoneticPr fontId="0" type="noConversion"/>
  <hyperlinks>
    <hyperlink ref="A45" location="ÍNDICE!A1" display="INDICE"/>
    <hyperlink ref="A46" location="NOTAS!A1" display="NOTAS"/>
  </hyperlinks>
  <pageMargins left="0.75" right="0.75" top="1" bottom="1" header="0" footer="0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12"/>
  <sheetViews>
    <sheetView zoomScaleNormal="100" workbookViewId="0"/>
  </sheetViews>
  <sheetFormatPr baseColWidth="10" defaultColWidth="12.42578125" defaultRowHeight="12.75" x14ac:dyDescent="0.2"/>
  <cols>
    <col min="1" max="1" width="4.85546875" style="51" customWidth="1"/>
    <col min="2" max="3" width="8.85546875" style="16" customWidth="1"/>
    <col min="4" max="7" width="8.85546875" style="217" customWidth="1"/>
    <col min="8" max="10" width="11.85546875" style="16" customWidth="1"/>
    <col min="11" max="11" width="11.85546875" style="217" customWidth="1"/>
    <col min="12" max="25" width="11.85546875" style="16" customWidth="1"/>
    <col min="26" max="28" width="11.85546875" style="217" customWidth="1"/>
    <col min="29" max="29" width="12.42578125" style="68" customWidth="1"/>
    <col min="30" max="16384" width="12.42578125" style="16"/>
  </cols>
  <sheetData>
    <row r="1" spans="1:30" x14ac:dyDescent="0.2">
      <c r="A1" s="9" t="s">
        <v>59</v>
      </c>
    </row>
    <row r="2" spans="1:30" ht="12.75" customHeight="1" x14ac:dyDescent="0.2">
      <c r="A2" s="267" t="s">
        <v>951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7"/>
      <c r="U2" s="267"/>
      <c r="V2" s="267"/>
      <c r="W2" s="267"/>
      <c r="X2" s="267"/>
      <c r="Y2" s="267"/>
      <c r="Z2" s="267"/>
      <c r="AA2" s="267"/>
      <c r="AB2" s="267"/>
      <c r="AC2" s="267"/>
    </row>
    <row r="3" spans="1:30" ht="12.75" customHeight="1" x14ac:dyDescent="0.2">
      <c r="B3" s="51"/>
      <c r="C3" s="51"/>
      <c r="D3" s="260"/>
      <c r="E3" s="260"/>
      <c r="F3" s="260"/>
      <c r="G3" s="260"/>
      <c r="H3" s="51"/>
      <c r="I3" s="51"/>
      <c r="J3" s="51"/>
      <c r="K3" s="259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94"/>
      <c r="Z3" s="230"/>
      <c r="AA3" s="241"/>
      <c r="AB3" s="263"/>
    </row>
    <row r="4" spans="1:30" ht="12.75" customHeight="1" x14ac:dyDescent="0.2">
      <c r="A4" s="267" t="s">
        <v>1041</v>
      </c>
      <c r="B4" s="267"/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267"/>
      <c r="U4" s="267"/>
      <c r="V4" s="267"/>
      <c r="W4" s="267"/>
      <c r="X4" s="267"/>
      <c r="Y4" s="267"/>
      <c r="Z4" s="267"/>
      <c r="AA4" s="267"/>
      <c r="AB4" s="267"/>
      <c r="AC4" s="267"/>
    </row>
    <row r="5" spans="1:30" ht="12.75" customHeight="1" x14ac:dyDescent="0.2">
      <c r="C5" s="51"/>
      <c r="D5" s="260"/>
      <c r="E5" s="260"/>
      <c r="F5" s="260"/>
      <c r="G5" s="260"/>
      <c r="H5" s="51"/>
      <c r="I5" s="51"/>
      <c r="J5" s="51"/>
      <c r="K5" s="259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94"/>
      <c r="Z5" s="230"/>
      <c r="AA5" s="241"/>
      <c r="AB5" s="263"/>
    </row>
    <row r="6" spans="1:30" ht="12.75" customHeight="1" thickBot="1" x14ac:dyDescent="0.25">
      <c r="A6" s="17"/>
      <c r="B6" s="18"/>
      <c r="C6" s="18"/>
      <c r="D6" s="219"/>
      <c r="E6" s="219"/>
      <c r="F6" s="219"/>
      <c r="G6" s="219"/>
      <c r="H6" s="18"/>
      <c r="I6" s="18"/>
      <c r="J6" s="18"/>
      <c r="K6" s="219"/>
      <c r="L6" s="18"/>
      <c r="M6" s="18"/>
      <c r="N6" s="18"/>
      <c r="O6" s="18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</row>
    <row r="7" spans="1:30" s="20" customFormat="1" ht="12.75" customHeight="1" thickTop="1" x14ac:dyDescent="0.2">
      <c r="A7" s="19"/>
      <c r="B7" s="41"/>
      <c r="C7" s="10">
        <v>1995</v>
      </c>
      <c r="D7" s="215">
        <v>1996</v>
      </c>
      <c r="E7" s="215">
        <v>1997</v>
      </c>
      <c r="F7" s="215">
        <v>1998</v>
      </c>
      <c r="G7" s="215">
        <v>1999</v>
      </c>
      <c r="H7" s="215">
        <v>2000</v>
      </c>
      <c r="I7" s="215">
        <v>2001</v>
      </c>
      <c r="J7" s="10">
        <v>2002</v>
      </c>
      <c r="K7" s="215">
        <v>2003</v>
      </c>
      <c r="L7" s="10">
        <v>2004</v>
      </c>
      <c r="M7" s="10">
        <v>2005</v>
      </c>
      <c r="N7" s="10">
        <v>2006</v>
      </c>
      <c r="O7" s="10">
        <v>2007</v>
      </c>
      <c r="P7" s="10">
        <v>2008</v>
      </c>
      <c r="Q7" s="10">
        <v>2009</v>
      </c>
      <c r="R7" s="10">
        <v>2010</v>
      </c>
      <c r="S7" s="10">
        <v>2011</v>
      </c>
      <c r="T7" s="10">
        <v>2012</v>
      </c>
      <c r="U7" s="10">
        <v>2013</v>
      </c>
      <c r="V7" s="10">
        <v>2014</v>
      </c>
      <c r="W7" s="10">
        <v>2015</v>
      </c>
      <c r="X7" s="10">
        <v>2016</v>
      </c>
      <c r="Y7" s="10">
        <v>2017</v>
      </c>
      <c r="Z7" s="215">
        <v>2018</v>
      </c>
      <c r="AA7" s="215">
        <v>2019</v>
      </c>
      <c r="AB7" s="215">
        <v>2020</v>
      </c>
      <c r="AC7" s="10" t="s">
        <v>1028</v>
      </c>
    </row>
    <row r="8" spans="1:30" ht="12.75" customHeight="1" thickBot="1" x14ac:dyDescent="0.25">
      <c r="A8" s="19"/>
      <c r="B8" s="41"/>
      <c r="C8" s="268" t="s">
        <v>14</v>
      </c>
      <c r="D8" s="268"/>
      <c r="E8" s="268"/>
      <c r="F8" s="268"/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68"/>
      <c r="W8" s="268"/>
      <c r="X8" s="268"/>
      <c r="Y8" s="268"/>
      <c r="Z8" s="268"/>
      <c r="AA8" s="268"/>
      <c r="AB8" s="268"/>
      <c r="AC8" s="268"/>
    </row>
    <row r="9" spans="1:30" ht="12.75" customHeight="1" thickTop="1" x14ac:dyDescent="0.2">
      <c r="A9" s="19"/>
      <c r="B9" s="41"/>
      <c r="C9" s="41"/>
      <c r="D9" s="223"/>
      <c r="E9" s="223"/>
      <c r="F9" s="223"/>
      <c r="G9" s="223"/>
      <c r="H9" s="51"/>
      <c r="I9" s="51"/>
      <c r="J9" s="51"/>
      <c r="K9" s="259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105"/>
      <c r="Z9" s="232"/>
      <c r="AA9" s="232"/>
      <c r="AB9" s="232"/>
    </row>
    <row r="10" spans="1:30" ht="12.75" customHeight="1" x14ac:dyDescent="0.2">
      <c r="A10" s="51">
        <v>1</v>
      </c>
      <c r="B10" s="34">
        <v>611030</v>
      </c>
      <c r="C10" s="31">
        <v>609.22464000000002</v>
      </c>
      <c r="D10" s="31">
        <v>747.97327600000006</v>
      </c>
      <c r="E10" s="31">
        <v>947.40523599999995</v>
      </c>
      <c r="F10" s="31">
        <v>1108.2936540000001</v>
      </c>
      <c r="G10" s="31">
        <v>1328.9872820000001</v>
      </c>
      <c r="H10" s="31">
        <v>1583.486709</v>
      </c>
      <c r="I10" s="31">
        <v>1696.625268</v>
      </c>
      <c r="J10" s="31">
        <v>2060.4509130000001</v>
      </c>
      <c r="K10" s="31">
        <v>2379.37311</v>
      </c>
      <c r="L10" s="31">
        <v>2991.6318569999999</v>
      </c>
      <c r="M10" s="31">
        <v>4414.3257970000004</v>
      </c>
      <c r="N10" s="31">
        <v>6010.1370260000003</v>
      </c>
      <c r="O10" s="31">
        <v>6516.3020409999999</v>
      </c>
      <c r="P10" s="31">
        <v>7519.8255159999999</v>
      </c>
      <c r="Q10" s="31">
        <v>7218.3712670000004</v>
      </c>
      <c r="R10" s="31">
        <v>7034.4858999999997</v>
      </c>
      <c r="S10" s="31">
        <v>9896.7889419999992</v>
      </c>
      <c r="T10" s="31">
        <v>9977.7856489999995</v>
      </c>
      <c r="U10" s="22">
        <v>10464.593301000001</v>
      </c>
      <c r="V10" s="22">
        <v>11239.758188</v>
      </c>
      <c r="W10" s="22">
        <v>10849.715382</v>
      </c>
      <c r="X10" s="31">
        <v>9716.6269209999991</v>
      </c>
      <c r="Y10" s="107">
        <v>9616.01</v>
      </c>
      <c r="Z10" s="107">
        <v>10276.487157</v>
      </c>
      <c r="AA10" s="107">
        <v>10449.968132999998</v>
      </c>
      <c r="AB10" s="107">
        <v>8574.5874800000038</v>
      </c>
      <c r="AC10" s="31">
        <f>SUM(C10:AB10)</f>
        <v>155229.22064499999</v>
      </c>
    </row>
    <row r="11" spans="1:30" ht="12.75" customHeight="1" x14ac:dyDescent="0.2">
      <c r="A11" s="51">
        <v>2</v>
      </c>
      <c r="B11" s="34">
        <v>420212</v>
      </c>
      <c r="C11" s="31">
        <v>1293.5395799999999</v>
      </c>
      <c r="D11" s="31">
        <v>1397.6423830000001</v>
      </c>
      <c r="E11" s="31">
        <v>1749.873124</v>
      </c>
      <c r="F11" s="31">
        <v>1858.37465</v>
      </c>
      <c r="G11" s="31">
        <v>1996.0338360000001</v>
      </c>
      <c r="H11" s="31">
        <v>2184.4717839999998</v>
      </c>
      <c r="I11" s="31">
        <v>2179.5578540000001</v>
      </c>
      <c r="J11" s="31">
        <v>2484.6325430000002</v>
      </c>
      <c r="K11" s="31">
        <v>2659.2191700000003</v>
      </c>
      <c r="L11" s="31">
        <v>3452.2164039999998</v>
      </c>
      <c r="M11" s="31">
        <v>3787.5065920000002</v>
      </c>
      <c r="N11" s="31">
        <v>4475.0339320000003</v>
      </c>
      <c r="O11" s="31">
        <v>5439.2363580000001</v>
      </c>
      <c r="P11" s="31">
        <v>6793.7346500000003</v>
      </c>
      <c r="Q11" s="31">
        <v>6262.99215</v>
      </c>
      <c r="R11" s="31">
        <v>6938.2933999999996</v>
      </c>
      <c r="S11" s="31">
        <v>11579.385708</v>
      </c>
      <c r="T11" s="31">
        <v>10899.740651</v>
      </c>
      <c r="U11" s="22">
        <v>10326.895710000001</v>
      </c>
      <c r="V11" s="22">
        <v>10011.715410999999</v>
      </c>
      <c r="W11" s="22">
        <v>10040.048553000001</v>
      </c>
      <c r="X11" s="31">
        <v>9706.3016480000006</v>
      </c>
      <c r="Y11" s="107">
        <v>9989.3648099999991</v>
      </c>
      <c r="Z11" s="107">
        <v>9834.0326760000007</v>
      </c>
      <c r="AA11" s="107">
        <v>9990.4282320000057</v>
      </c>
      <c r="AB11" s="107">
        <v>5967.1776439999949</v>
      </c>
      <c r="AC11" s="31">
        <f t="shared" ref="AC11:AC37" si="0">SUM(C11:AB11)</f>
        <v>153297.44945299998</v>
      </c>
    </row>
    <row r="12" spans="1:30" ht="12.75" customHeight="1" x14ac:dyDescent="0.2">
      <c r="A12" s="109">
        <v>3</v>
      </c>
      <c r="B12" s="34">
        <v>540752</v>
      </c>
      <c r="C12" s="31">
        <v>15.421392000000001</v>
      </c>
      <c r="D12" s="31">
        <v>59.495393</v>
      </c>
      <c r="E12" s="31">
        <v>135.186498</v>
      </c>
      <c r="F12" s="31">
        <v>129.95536999999999</v>
      </c>
      <c r="G12" s="31">
        <v>140.77755099999999</v>
      </c>
      <c r="H12" s="31">
        <v>347.25252899999998</v>
      </c>
      <c r="I12" s="31">
        <v>497.58520199999998</v>
      </c>
      <c r="J12" s="31">
        <v>924.018957</v>
      </c>
      <c r="K12" s="31">
        <v>1430.828528</v>
      </c>
      <c r="L12" s="31">
        <v>2205.8331549999998</v>
      </c>
      <c r="M12" s="31">
        <v>2488.7220710000001</v>
      </c>
      <c r="N12" s="31">
        <v>2467.0700069999998</v>
      </c>
      <c r="O12" s="31">
        <v>2712.8923679999998</v>
      </c>
      <c r="P12" s="31">
        <v>3025.0264790000001</v>
      </c>
      <c r="Q12" s="31">
        <v>2706.8803200000002</v>
      </c>
      <c r="R12" s="31">
        <v>3093.3912999999998</v>
      </c>
      <c r="S12" s="60">
        <v>4479.9453119999998</v>
      </c>
      <c r="T12" s="60">
        <v>4751.2061640000002</v>
      </c>
      <c r="U12" s="22">
        <v>5254.0219219999999</v>
      </c>
      <c r="V12" s="22">
        <v>5116.700186</v>
      </c>
      <c r="W12" s="22">
        <v>5022.6716249999999</v>
      </c>
      <c r="X12" s="31">
        <v>5078.1781979999996</v>
      </c>
      <c r="Y12" s="107">
        <v>5174.58</v>
      </c>
      <c r="Z12" s="107">
        <v>5797.7687420000002</v>
      </c>
      <c r="AA12" s="107">
        <v>6805.6640070000021</v>
      </c>
      <c r="AB12" s="107">
        <v>5432.337273000001</v>
      </c>
      <c r="AC12" s="31">
        <f t="shared" si="0"/>
        <v>75293.410549000007</v>
      </c>
    </row>
    <row r="13" spans="1:30" ht="12.75" customHeight="1" x14ac:dyDescent="0.2">
      <c r="A13" s="109">
        <v>4</v>
      </c>
      <c r="B13" s="34">
        <v>611020</v>
      </c>
      <c r="C13" s="31">
        <v>478.41494499999999</v>
      </c>
      <c r="D13" s="31">
        <v>516.55127000000005</v>
      </c>
      <c r="E13" s="31">
        <v>623.44824500000004</v>
      </c>
      <c r="F13" s="31">
        <v>642.35337900000002</v>
      </c>
      <c r="G13" s="31">
        <v>746.77578100000005</v>
      </c>
      <c r="H13" s="31">
        <v>1016.1087690000001</v>
      </c>
      <c r="I13" s="31">
        <v>1267.705766</v>
      </c>
      <c r="J13" s="31">
        <v>1390.052048</v>
      </c>
      <c r="K13" s="31">
        <v>1396.837581</v>
      </c>
      <c r="L13" s="31">
        <v>1711.5224009999999</v>
      </c>
      <c r="M13" s="31">
        <v>2834.436886</v>
      </c>
      <c r="N13" s="31">
        <v>4494.780514</v>
      </c>
      <c r="O13" s="31">
        <v>7213.1541520000001</v>
      </c>
      <c r="P13" s="31">
        <v>6449.0669399999997</v>
      </c>
      <c r="Q13" s="31">
        <v>6060.3768129999999</v>
      </c>
      <c r="R13" s="31">
        <v>6549.1023999999998</v>
      </c>
      <c r="S13" s="31">
        <v>8175.0212709999996</v>
      </c>
      <c r="T13" s="31">
        <v>7671.3952680000002</v>
      </c>
      <c r="U13" s="22">
        <v>7910.6316779999997</v>
      </c>
      <c r="V13" s="22">
        <v>7449.6785120000004</v>
      </c>
      <c r="W13" s="22">
        <v>6665.7748730000003</v>
      </c>
      <c r="X13" s="31">
        <v>6009.626964</v>
      </c>
      <c r="Y13" s="107">
        <v>5844.3491800000002</v>
      </c>
      <c r="Z13" s="107">
        <v>5895.3076350000001</v>
      </c>
      <c r="AA13" s="107">
        <v>6629.2150930000007</v>
      </c>
      <c r="AB13" s="107">
        <v>6048.7592309999964</v>
      </c>
      <c r="AC13" s="31">
        <f t="shared" si="0"/>
        <v>111690.44759500001</v>
      </c>
      <c r="AD13" s="106"/>
    </row>
    <row r="14" spans="1:30" ht="12.75" customHeight="1" x14ac:dyDescent="0.2">
      <c r="A14" s="109">
        <v>5</v>
      </c>
      <c r="B14" s="34">
        <v>620462</v>
      </c>
      <c r="C14" s="31">
        <v>549.13039300000003</v>
      </c>
      <c r="D14" s="31">
        <v>524.95817199999999</v>
      </c>
      <c r="E14" s="31">
        <v>659.87829299999999</v>
      </c>
      <c r="F14" s="31">
        <v>648.31684800000005</v>
      </c>
      <c r="G14" s="31">
        <v>750.44051400000001</v>
      </c>
      <c r="H14" s="31">
        <v>948.32535900000005</v>
      </c>
      <c r="I14" s="31">
        <v>1233.7460719999999</v>
      </c>
      <c r="J14" s="31">
        <v>1888.2332369999999</v>
      </c>
      <c r="K14" s="31">
        <v>2021.197171</v>
      </c>
      <c r="L14" s="31">
        <v>2422.9729950000001</v>
      </c>
      <c r="M14" s="31">
        <v>3645.5683199999999</v>
      </c>
      <c r="N14" s="31">
        <v>4623.9817510000003</v>
      </c>
      <c r="O14" s="31">
        <v>5102.485111</v>
      </c>
      <c r="P14" s="31">
        <v>5343.8637660000004</v>
      </c>
      <c r="Q14" s="31">
        <v>5418.2735430000002</v>
      </c>
      <c r="R14" s="31">
        <v>5483.3845000000001</v>
      </c>
      <c r="S14" s="31">
        <v>6846.3782179999998</v>
      </c>
      <c r="T14" s="31">
        <v>7438.9877500000002</v>
      </c>
      <c r="U14" s="22">
        <v>7808.5946800000002</v>
      </c>
      <c r="V14" s="22">
        <v>8439.9738500000003</v>
      </c>
      <c r="W14" s="22">
        <v>7933.888312</v>
      </c>
      <c r="X14" s="31">
        <v>7721.8375729999998</v>
      </c>
      <c r="Y14" s="107">
        <v>7194.4764500000001</v>
      </c>
      <c r="Z14" s="107">
        <v>6979.9510849999997</v>
      </c>
      <c r="AA14" s="107">
        <v>6131.7200129999992</v>
      </c>
      <c r="AB14" s="107">
        <v>4701.9542189999984</v>
      </c>
      <c r="AC14" s="31">
        <f t="shared" si="0"/>
        <v>112462.51819499998</v>
      </c>
    </row>
    <row r="15" spans="1:30" ht="12.75" customHeight="1" x14ac:dyDescent="0.2">
      <c r="A15" s="109">
        <v>6</v>
      </c>
      <c r="B15" s="34">
        <v>420222</v>
      </c>
      <c r="C15" s="31">
        <v>332.348769</v>
      </c>
      <c r="D15" s="31">
        <v>267.85243600000001</v>
      </c>
      <c r="E15" s="31">
        <v>297.85591199999999</v>
      </c>
      <c r="F15" s="31">
        <v>289.15521000000001</v>
      </c>
      <c r="G15" s="31">
        <v>358.49441300000001</v>
      </c>
      <c r="H15" s="31">
        <v>453.34126700000002</v>
      </c>
      <c r="I15" s="31">
        <v>535.81285300000002</v>
      </c>
      <c r="J15" s="31">
        <v>620.87690599999996</v>
      </c>
      <c r="K15" s="31">
        <v>676.23177299999998</v>
      </c>
      <c r="L15" s="31">
        <v>978.08742600000005</v>
      </c>
      <c r="M15" s="31">
        <v>1316.8366739999999</v>
      </c>
      <c r="N15" s="31">
        <v>1554.2895659999999</v>
      </c>
      <c r="O15" s="31">
        <v>1978.990912</v>
      </c>
      <c r="P15" s="31">
        <v>2658.9996999999998</v>
      </c>
      <c r="Q15" s="31">
        <v>2403.0451880000001</v>
      </c>
      <c r="R15" s="31">
        <v>2298.0491999999999</v>
      </c>
      <c r="S15" s="31">
        <v>4257.8497289999996</v>
      </c>
      <c r="T15" s="31">
        <v>5257.196895</v>
      </c>
      <c r="U15" s="32">
        <v>6678.1355199999998</v>
      </c>
      <c r="V15" s="32">
        <v>6474.3452610000004</v>
      </c>
      <c r="W15" s="22">
        <v>6665.9092430000001</v>
      </c>
      <c r="X15" s="31">
        <v>5947.7561999999998</v>
      </c>
      <c r="Y15" s="107">
        <v>6216.2262199999996</v>
      </c>
      <c r="Z15" s="107">
        <v>6198.7804130000004</v>
      </c>
      <c r="AA15" s="107">
        <v>5652.5791910000016</v>
      </c>
      <c r="AB15" s="107">
        <v>4082.8822189999987</v>
      </c>
      <c r="AC15" s="31">
        <f t="shared" si="0"/>
        <v>74451.929095999993</v>
      </c>
    </row>
    <row r="16" spans="1:30" ht="12.75" customHeight="1" x14ac:dyDescent="0.2">
      <c r="A16" s="109">
        <v>7</v>
      </c>
      <c r="B16" s="34">
        <v>620342</v>
      </c>
      <c r="C16" s="31">
        <v>1115.64103</v>
      </c>
      <c r="D16" s="31">
        <v>1068.0959009999999</v>
      </c>
      <c r="E16" s="31">
        <v>1263.5719750000001</v>
      </c>
      <c r="F16" s="31">
        <v>1182.845689</v>
      </c>
      <c r="G16" s="31">
        <v>1292.3185370000001</v>
      </c>
      <c r="H16" s="31">
        <v>1510.534555</v>
      </c>
      <c r="I16" s="31">
        <v>1427.4919010000001</v>
      </c>
      <c r="J16" s="31">
        <v>1369.9459260000001</v>
      </c>
      <c r="K16" s="31">
        <v>1474.0145440000001</v>
      </c>
      <c r="L16" s="31">
        <v>1730.9493419999999</v>
      </c>
      <c r="M16" s="31">
        <v>2425.083693</v>
      </c>
      <c r="N16" s="31">
        <v>3213.5700769999999</v>
      </c>
      <c r="O16" s="31">
        <v>3353.1227359999998</v>
      </c>
      <c r="P16" s="31">
        <v>3585.0603019999999</v>
      </c>
      <c r="Q16" s="31">
        <v>3532.9163549999998</v>
      </c>
      <c r="R16" s="31">
        <v>3495.3842</v>
      </c>
      <c r="S16" s="31">
        <v>4819.8241930000004</v>
      </c>
      <c r="T16" s="31">
        <v>4743.1532969999998</v>
      </c>
      <c r="U16" s="22">
        <v>5394.4823050000005</v>
      </c>
      <c r="V16" s="22">
        <v>6842.0901130000002</v>
      </c>
      <c r="W16" s="22">
        <v>6499.0953410000002</v>
      </c>
      <c r="X16" s="31">
        <v>5902.516345</v>
      </c>
      <c r="Y16" s="107">
        <v>5476.0890799999997</v>
      </c>
      <c r="Z16" s="107">
        <v>4957.186874</v>
      </c>
      <c r="AA16" s="107">
        <v>4486.9008040000017</v>
      </c>
      <c r="AB16" s="107">
        <v>3352.5197490000005</v>
      </c>
      <c r="AC16" s="31">
        <f t="shared" si="0"/>
        <v>85514.404864000011</v>
      </c>
    </row>
    <row r="17" spans="1:44" ht="12.75" customHeight="1" x14ac:dyDescent="0.2">
      <c r="A17" s="109">
        <v>8</v>
      </c>
      <c r="B17" s="34">
        <v>620293</v>
      </c>
      <c r="C17" s="31">
        <v>250.70760100000001</v>
      </c>
      <c r="D17" s="31">
        <v>348.94034099999999</v>
      </c>
      <c r="E17" s="31">
        <v>360.15234299999997</v>
      </c>
      <c r="F17" s="31">
        <v>328.65523800000005</v>
      </c>
      <c r="G17" s="31">
        <v>405.57555099999996</v>
      </c>
      <c r="H17" s="31">
        <v>489.531927</v>
      </c>
      <c r="I17" s="31">
        <v>449.44660599999997</v>
      </c>
      <c r="J17" s="31">
        <v>825.68260699999996</v>
      </c>
      <c r="K17" s="31">
        <v>1246.5422149999999</v>
      </c>
      <c r="L17" s="31">
        <v>1580.4682949999999</v>
      </c>
      <c r="M17" s="31">
        <v>1700.201413</v>
      </c>
      <c r="N17" s="31">
        <v>2126.0074</v>
      </c>
      <c r="O17" s="31">
        <v>2363.5259510000001</v>
      </c>
      <c r="P17" s="31">
        <v>2916.0969049999999</v>
      </c>
      <c r="Q17" s="31">
        <v>2671.0383550000001</v>
      </c>
      <c r="R17" s="31">
        <v>2670.9931999999999</v>
      </c>
      <c r="S17" s="31">
        <v>4191.671319</v>
      </c>
      <c r="T17" s="31">
        <v>3731.4642760000002</v>
      </c>
      <c r="U17" s="22">
        <v>4764.666303</v>
      </c>
      <c r="V17" s="22">
        <v>5454.9201810000004</v>
      </c>
      <c r="W17" s="22">
        <v>5050.102433</v>
      </c>
      <c r="X17" s="31">
        <v>4397.7049699999998</v>
      </c>
      <c r="Y17" s="107">
        <v>4814.0356300000003</v>
      </c>
      <c r="Z17" s="107">
        <v>4817.0243090000004</v>
      </c>
      <c r="AA17" s="107">
        <v>4044.6477959999997</v>
      </c>
      <c r="AB17" s="107">
        <v>3121.5307770000004</v>
      </c>
      <c r="AC17" s="31">
        <f t="shared" si="0"/>
        <v>65121.333941999997</v>
      </c>
    </row>
    <row r="18" spans="1:44" ht="12.75" customHeight="1" x14ac:dyDescent="0.2">
      <c r="A18" s="109">
        <v>9</v>
      </c>
      <c r="B18" s="34">
        <v>610910</v>
      </c>
      <c r="C18" s="31">
        <v>1279.7574729999999</v>
      </c>
      <c r="D18" s="31">
        <v>1137.1769859999999</v>
      </c>
      <c r="E18" s="31">
        <v>1310.005899</v>
      </c>
      <c r="F18" s="31">
        <v>1115.9285259999999</v>
      </c>
      <c r="G18" s="31">
        <v>1190.722814</v>
      </c>
      <c r="H18" s="31">
        <v>1483.5328959999999</v>
      </c>
      <c r="I18" s="31">
        <v>1598.9709170000001</v>
      </c>
      <c r="J18" s="31">
        <v>1792.637522</v>
      </c>
      <c r="K18" s="31">
        <v>1978.6918049999999</v>
      </c>
      <c r="L18" s="31">
        <v>2730.7816280000002</v>
      </c>
      <c r="M18" s="31">
        <v>3803.5087629999998</v>
      </c>
      <c r="N18" s="31">
        <v>5131.9774509999997</v>
      </c>
      <c r="O18" s="31">
        <v>5918.1425529999997</v>
      </c>
      <c r="P18" s="31">
        <v>5518.0236569999997</v>
      </c>
      <c r="Q18" s="31">
        <v>3922.9015760000002</v>
      </c>
      <c r="R18" s="31">
        <v>4293.3042999999998</v>
      </c>
      <c r="S18" s="31">
        <v>4617.2981129999998</v>
      </c>
      <c r="T18" s="31">
        <v>4180.1866460000001</v>
      </c>
      <c r="U18" s="22">
        <v>4369.522575</v>
      </c>
      <c r="V18" s="22">
        <v>4854.3327859999999</v>
      </c>
      <c r="W18" s="22">
        <v>4561.3954540000004</v>
      </c>
      <c r="X18" s="31">
        <v>4360.2361270000001</v>
      </c>
      <c r="Y18" s="107">
        <v>4012.4680600000002</v>
      </c>
      <c r="Z18" s="107">
        <v>3867.1139499999999</v>
      </c>
      <c r="AA18" s="107">
        <v>3729.4834540000002</v>
      </c>
      <c r="AB18" s="107">
        <v>3197.0257450000022</v>
      </c>
      <c r="AC18" s="31">
        <f t="shared" si="0"/>
        <v>85955.127676000004</v>
      </c>
    </row>
    <row r="19" spans="1:44" ht="12.75" customHeight="1" x14ac:dyDescent="0.2">
      <c r="A19" s="109">
        <v>10</v>
      </c>
      <c r="B19" s="34">
        <v>610990</v>
      </c>
      <c r="C19" s="31">
        <v>407.22585400000003</v>
      </c>
      <c r="D19" s="31">
        <v>419.66350999999997</v>
      </c>
      <c r="E19" s="31">
        <v>583.95177200000001</v>
      </c>
      <c r="F19" s="31">
        <v>619.259503</v>
      </c>
      <c r="G19" s="31">
        <v>747.77821500000005</v>
      </c>
      <c r="H19" s="31">
        <v>791.92489499999999</v>
      </c>
      <c r="I19" s="31">
        <v>634.679078</v>
      </c>
      <c r="J19" s="31">
        <v>678.45094600000004</v>
      </c>
      <c r="K19" s="31">
        <v>796.04906499999993</v>
      </c>
      <c r="L19" s="31">
        <v>1183.965238</v>
      </c>
      <c r="M19" s="31">
        <v>1491.3471259999999</v>
      </c>
      <c r="N19" s="31">
        <v>2317.104472</v>
      </c>
      <c r="O19" s="31">
        <v>2564.6210529999998</v>
      </c>
      <c r="P19" s="31">
        <v>2512.760033</v>
      </c>
      <c r="Q19" s="31">
        <v>1672.4125200000001</v>
      </c>
      <c r="R19" s="31">
        <v>1798.7831000000001</v>
      </c>
      <c r="S19" s="31">
        <v>3341.3770930000001</v>
      </c>
      <c r="T19" s="31">
        <v>3794.656626</v>
      </c>
      <c r="U19" s="22">
        <v>4702.5636430000004</v>
      </c>
      <c r="V19" s="22">
        <v>5327.597565</v>
      </c>
      <c r="W19" s="22">
        <v>4982.6037630000001</v>
      </c>
      <c r="X19" s="31">
        <v>4412.2565519999998</v>
      </c>
      <c r="Y19" s="107">
        <v>4201.2365200000004</v>
      </c>
      <c r="Z19" s="107">
        <v>4137.2429620000003</v>
      </c>
      <c r="AA19" s="107">
        <v>3674.0168310000013</v>
      </c>
      <c r="AB19" s="107">
        <v>3092.2651359999995</v>
      </c>
      <c r="AC19" s="31">
        <f t="shared" si="0"/>
        <v>60885.793070999993</v>
      </c>
    </row>
    <row r="20" spans="1:44" ht="12.75" customHeight="1" x14ac:dyDescent="0.2">
      <c r="A20" s="109">
        <v>11</v>
      </c>
      <c r="B20" s="34">
        <v>620193</v>
      </c>
      <c r="C20" s="31">
        <v>542.92129299999999</v>
      </c>
      <c r="D20" s="31">
        <v>781.51964399999997</v>
      </c>
      <c r="E20" s="31">
        <v>925.990544</v>
      </c>
      <c r="F20" s="31">
        <v>896.03650799999991</v>
      </c>
      <c r="G20" s="31">
        <v>823.91234999999995</v>
      </c>
      <c r="H20" s="31">
        <v>924.62270899999999</v>
      </c>
      <c r="I20" s="31">
        <v>814.68264699999997</v>
      </c>
      <c r="J20" s="31">
        <v>986.51943000000006</v>
      </c>
      <c r="K20" s="31">
        <v>1261.7055520000001</v>
      </c>
      <c r="L20" s="31">
        <v>1575.266568</v>
      </c>
      <c r="M20" s="31">
        <v>1966.6505569999999</v>
      </c>
      <c r="N20" s="31">
        <v>2147.8507439999998</v>
      </c>
      <c r="O20" s="31">
        <v>2185.3474259999998</v>
      </c>
      <c r="P20" s="31">
        <v>2603.8318829999998</v>
      </c>
      <c r="Q20" s="31">
        <v>2504.3352410000002</v>
      </c>
      <c r="R20" s="31">
        <v>2570.0839000000001</v>
      </c>
      <c r="S20" s="31">
        <v>4003.028429</v>
      </c>
      <c r="T20" s="31">
        <v>3949.287096</v>
      </c>
      <c r="U20" s="22">
        <v>4511.8148000000001</v>
      </c>
      <c r="V20" s="22">
        <v>4781.2609050000001</v>
      </c>
      <c r="W20" s="22">
        <v>4095.3309650000001</v>
      </c>
      <c r="X20" s="31">
        <v>3919.980814</v>
      </c>
      <c r="Y20" s="107">
        <v>3933.5835400000001</v>
      </c>
      <c r="Z20" s="107">
        <v>3876.4851749999998</v>
      </c>
      <c r="AA20" s="107">
        <v>3558.8321450000003</v>
      </c>
      <c r="AB20" s="107">
        <v>2560.4317039999983</v>
      </c>
      <c r="AC20" s="31">
        <f t="shared" si="0"/>
        <v>62701.312569000002</v>
      </c>
      <c r="AD20" s="66"/>
    </row>
    <row r="21" spans="1:44" ht="12.75" customHeight="1" x14ac:dyDescent="0.2">
      <c r="A21" s="109">
        <v>12</v>
      </c>
      <c r="B21" s="34">
        <v>630140</v>
      </c>
      <c r="C21" s="31">
        <v>70.708766999999995</v>
      </c>
      <c r="D21" s="31">
        <v>124.43829100000001</v>
      </c>
      <c r="E21" s="31">
        <v>137.94162299999999</v>
      </c>
      <c r="F21" s="31">
        <v>115.442767</v>
      </c>
      <c r="G21" s="31">
        <v>117.952826</v>
      </c>
      <c r="H21" s="31">
        <v>173.11256399999999</v>
      </c>
      <c r="I21" s="31">
        <v>197.16246699999999</v>
      </c>
      <c r="J21" s="31">
        <v>578.63420199999996</v>
      </c>
      <c r="K21" s="31">
        <v>491.44029899999998</v>
      </c>
      <c r="L21" s="31">
        <v>764.65059699999995</v>
      </c>
      <c r="M21" s="31">
        <v>1000.121237</v>
      </c>
      <c r="N21" s="31">
        <v>1194.5983699999999</v>
      </c>
      <c r="O21" s="31">
        <v>1354.0624379999999</v>
      </c>
      <c r="P21" s="31">
        <v>1644.334155</v>
      </c>
      <c r="Q21" s="31">
        <v>1586.8172939999999</v>
      </c>
      <c r="R21" s="31">
        <v>1594.0382</v>
      </c>
      <c r="S21" s="31">
        <v>2289.0378420000002</v>
      </c>
      <c r="T21" s="31">
        <v>2496.4800110000001</v>
      </c>
      <c r="U21" s="22">
        <v>3007.1221030000002</v>
      </c>
      <c r="V21" s="22">
        <v>3534.1310790000002</v>
      </c>
      <c r="W21" s="22">
        <v>3159.4684830000001</v>
      </c>
      <c r="X21" s="22">
        <v>2956.2229689999999</v>
      </c>
      <c r="Y21" s="107">
        <v>3236.3618900000001</v>
      </c>
      <c r="Z21" s="107">
        <v>3225.8297480000001</v>
      </c>
      <c r="AA21" s="107">
        <v>3256.7595570000008</v>
      </c>
      <c r="AB21" s="107">
        <v>2791.9045650000003</v>
      </c>
      <c r="AC21" s="31">
        <f t="shared" si="0"/>
        <v>41098.77434399999</v>
      </c>
    </row>
    <row r="22" spans="1:44" ht="12.75" customHeight="1" x14ac:dyDescent="0.2">
      <c r="A22" s="109">
        <v>13</v>
      </c>
      <c r="B22" s="34">
        <v>630260</v>
      </c>
      <c r="C22" s="31">
        <v>509.828081</v>
      </c>
      <c r="D22" s="31">
        <v>524.916068</v>
      </c>
      <c r="E22" s="31">
        <v>549.75099699999998</v>
      </c>
      <c r="F22" s="31">
        <v>520.47212400000001</v>
      </c>
      <c r="G22" s="31">
        <v>539.54904099999999</v>
      </c>
      <c r="H22" s="31">
        <v>607.934484</v>
      </c>
      <c r="I22" s="31">
        <v>638.505764</v>
      </c>
      <c r="J22" s="31">
        <v>1349.0928120000001</v>
      </c>
      <c r="K22" s="31">
        <v>728.37678400000004</v>
      </c>
      <c r="L22" s="31">
        <v>919.03056500000002</v>
      </c>
      <c r="M22" s="31">
        <v>1246.727985</v>
      </c>
      <c r="N22" s="31">
        <v>1448.105511</v>
      </c>
      <c r="O22" s="31">
        <v>1717.3578190000001</v>
      </c>
      <c r="P22" s="31">
        <v>2130.7560400000002</v>
      </c>
      <c r="Q22" s="31">
        <v>1910.810336</v>
      </c>
      <c r="R22" s="31">
        <v>1903.9922999999999</v>
      </c>
      <c r="S22" s="31">
        <v>2664.3806519999998</v>
      </c>
      <c r="T22" s="31">
        <v>2706.6773629999998</v>
      </c>
      <c r="U22" s="22">
        <v>2954.2387610000001</v>
      </c>
      <c r="V22" s="22">
        <v>2783.78015</v>
      </c>
      <c r="W22" s="22">
        <v>2464.0745670000001</v>
      </c>
      <c r="X22" s="31">
        <v>2799.2498460000002</v>
      </c>
      <c r="Y22" s="107">
        <v>2763.9807900000001</v>
      </c>
      <c r="Z22" s="107">
        <v>2874.2718729999997</v>
      </c>
      <c r="AA22" s="107">
        <v>2383.0799049999991</v>
      </c>
      <c r="AB22" s="107">
        <v>2032.9385599999989</v>
      </c>
      <c r="AC22" s="31">
        <f t="shared" si="0"/>
        <v>43671.879177999996</v>
      </c>
    </row>
    <row r="23" spans="1:44" ht="12.75" customHeight="1" x14ac:dyDescent="0.2">
      <c r="A23" s="109">
        <v>14</v>
      </c>
      <c r="B23" s="34">
        <v>610462</v>
      </c>
      <c r="C23" s="31">
        <v>90.735527000000005</v>
      </c>
      <c r="D23" s="31">
        <v>77.473134000000002</v>
      </c>
      <c r="E23" s="31">
        <v>218.13362100000001</v>
      </c>
      <c r="F23" s="31">
        <v>234.552065</v>
      </c>
      <c r="G23" s="31">
        <v>75.970530999999994</v>
      </c>
      <c r="H23" s="31">
        <v>102.994432</v>
      </c>
      <c r="I23" s="31">
        <v>116.043283</v>
      </c>
      <c r="J23" s="31">
        <v>218.12022400000001</v>
      </c>
      <c r="K23" s="31">
        <v>320.13673199999999</v>
      </c>
      <c r="L23" s="31">
        <v>440.39614599999999</v>
      </c>
      <c r="M23" s="31">
        <v>725.48929799999996</v>
      </c>
      <c r="N23" s="31">
        <v>1855.901024</v>
      </c>
      <c r="O23" s="31">
        <v>4605.5074510000004</v>
      </c>
      <c r="P23" s="31">
        <v>2219.311549</v>
      </c>
      <c r="Q23" s="31">
        <v>1963.4816639999999</v>
      </c>
      <c r="R23" s="31">
        <v>2187.0234</v>
      </c>
      <c r="S23" s="31">
        <v>3775.0701309999999</v>
      </c>
      <c r="T23" s="31">
        <v>4793.9391939999996</v>
      </c>
      <c r="U23" s="22">
        <v>4971.6622909999996</v>
      </c>
      <c r="V23" s="22">
        <v>3544.753189</v>
      </c>
      <c r="W23" s="22">
        <v>3011.7487809999998</v>
      </c>
      <c r="X23" s="31">
        <v>2526.79117</v>
      </c>
      <c r="Y23" s="107">
        <v>2402.2603600000002</v>
      </c>
      <c r="Z23" s="107">
        <v>2216.4146799999999</v>
      </c>
      <c r="AA23" s="107">
        <v>2191.922809000002</v>
      </c>
      <c r="AB23" s="107">
        <v>2103.6210989999995</v>
      </c>
      <c r="AC23" s="31">
        <f t="shared" si="0"/>
        <v>46989.453784999998</v>
      </c>
    </row>
    <row r="24" spans="1:44" ht="12.75" customHeight="1" x14ac:dyDescent="0.2">
      <c r="A24" s="109">
        <v>15</v>
      </c>
      <c r="B24" s="34">
        <v>600622</v>
      </c>
      <c r="C24" s="31">
        <v>0</v>
      </c>
      <c r="D24" s="31">
        <v>0</v>
      </c>
      <c r="E24" s="31">
        <v>0</v>
      </c>
      <c r="F24" s="31">
        <v>0</v>
      </c>
      <c r="G24" s="31">
        <v>0</v>
      </c>
      <c r="H24" s="31">
        <v>0</v>
      </c>
      <c r="I24" s="31">
        <v>0</v>
      </c>
      <c r="J24" s="31">
        <v>788.60855100000003</v>
      </c>
      <c r="K24" s="31">
        <v>813.04652899999996</v>
      </c>
      <c r="L24" s="31">
        <v>999.35273900000004</v>
      </c>
      <c r="M24" s="31">
        <v>1190.3724420000001</v>
      </c>
      <c r="N24" s="31">
        <v>1542.1014170000001</v>
      </c>
      <c r="O24" s="31">
        <v>1777.069829</v>
      </c>
      <c r="P24" s="31">
        <v>1676.1243239999999</v>
      </c>
      <c r="Q24" s="31">
        <v>1552.6467479999999</v>
      </c>
      <c r="R24" s="31">
        <v>1776.9456</v>
      </c>
      <c r="S24" s="31">
        <v>2018.4104749999999</v>
      </c>
      <c r="T24" s="31">
        <v>1790.1384069999999</v>
      </c>
      <c r="U24" s="22">
        <v>1788.409962</v>
      </c>
      <c r="V24" s="22">
        <v>1700.713528</v>
      </c>
      <c r="W24" s="22">
        <v>1665.9329270000001</v>
      </c>
      <c r="X24" s="31">
        <v>1499.379899</v>
      </c>
      <c r="Y24" s="107">
        <v>1665.55</v>
      </c>
      <c r="Z24" s="107">
        <v>1879.246206</v>
      </c>
      <c r="AA24" s="107">
        <v>2059.1997379999993</v>
      </c>
      <c r="AB24" s="107">
        <v>1754.1640899999998</v>
      </c>
      <c r="AC24" s="31">
        <f t="shared" si="0"/>
        <v>29937.413410999998</v>
      </c>
    </row>
    <row r="25" spans="1:44" ht="12.75" customHeight="1" x14ac:dyDescent="0.2">
      <c r="A25" s="109">
        <v>16</v>
      </c>
      <c r="B25" s="34">
        <v>620343</v>
      </c>
      <c r="C25" s="31">
        <v>523.96052299999997</v>
      </c>
      <c r="D25" s="31">
        <v>543.409311</v>
      </c>
      <c r="E25" s="31">
        <v>541.93562099999997</v>
      </c>
      <c r="F25" s="31">
        <v>465.16779199999996</v>
      </c>
      <c r="G25" s="31">
        <v>535.93073100000004</v>
      </c>
      <c r="H25" s="31">
        <v>748.310564</v>
      </c>
      <c r="I25" s="31">
        <v>713.15530000000001</v>
      </c>
      <c r="J25" s="31">
        <v>651.12910799999997</v>
      </c>
      <c r="K25" s="31">
        <v>701.09419500000001</v>
      </c>
      <c r="L25" s="31">
        <v>874.70390499999996</v>
      </c>
      <c r="M25" s="31">
        <v>1078.983219</v>
      </c>
      <c r="N25" s="31">
        <v>1273.7178019999999</v>
      </c>
      <c r="O25" s="31">
        <v>1419.186381</v>
      </c>
      <c r="P25" s="31">
        <v>1564.3757129999999</v>
      </c>
      <c r="Q25" s="31">
        <v>1440.043784</v>
      </c>
      <c r="R25" s="31">
        <v>1401.9344000000001</v>
      </c>
      <c r="S25" s="31">
        <v>2262.5027</v>
      </c>
      <c r="T25" s="31">
        <v>2043.374679</v>
      </c>
      <c r="U25" s="22">
        <v>2100.5064339999999</v>
      </c>
      <c r="V25" s="22">
        <v>2501.7012880000002</v>
      </c>
      <c r="W25" s="22">
        <v>2545.75756</v>
      </c>
      <c r="X25" s="31">
        <v>2027.3791570000001</v>
      </c>
      <c r="Y25" s="107">
        <v>1979.09079</v>
      </c>
      <c r="Z25" s="107">
        <v>2067.818315</v>
      </c>
      <c r="AA25" s="107">
        <v>1943.0496720000001</v>
      </c>
      <c r="AB25" s="107">
        <v>1567.6671890000005</v>
      </c>
      <c r="AC25" s="31">
        <f t="shared" si="0"/>
        <v>35515.886132999993</v>
      </c>
    </row>
    <row r="26" spans="1:44" ht="12.75" customHeight="1" x14ac:dyDescent="0.2">
      <c r="A26" s="109">
        <v>17</v>
      </c>
      <c r="B26" s="34">
        <v>611120</v>
      </c>
      <c r="C26" s="31">
        <v>105.17204700000001</v>
      </c>
      <c r="D26" s="31">
        <v>105.54710300000001</v>
      </c>
      <c r="E26" s="31">
        <v>144.81824599999999</v>
      </c>
      <c r="F26" s="31">
        <v>168.129886</v>
      </c>
      <c r="G26" s="31">
        <v>195.692487</v>
      </c>
      <c r="H26" s="31">
        <v>294.57237800000001</v>
      </c>
      <c r="I26" s="31">
        <v>326.98512199999999</v>
      </c>
      <c r="J26" s="31">
        <v>461.627611</v>
      </c>
      <c r="K26" s="31">
        <v>633.67573300000004</v>
      </c>
      <c r="L26" s="31">
        <v>934.85991100000001</v>
      </c>
      <c r="M26" s="31">
        <v>1190.6372550000001</v>
      </c>
      <c r="N26" s="31">
        <v>1423.748298</v>
      </c>
      <c r="O26" s="31">
        <v>1741.3780019999999</v>
      </c>
      <c r="P26" s="31">
        <v>1884.6098010000001</v>
      </c>
      <c r="Q26" s="31">
        <v>1705.398351</v>
      </c>
      <c r="R26" s="31">
        <v>1703.3884</v>
      </c>
      <c r="S26" s="31">
        <v>2078.0812230000001</v>
      </c>
      <c r="T26" s="31">
        <v>1962.0499930000001</v>
      </c>
      <c r="U26" s="22">
        <v>2078.7549600000002</v>
      </c>
      <c r="V26" s="22">
        <v>2156.8929560000001</v>
      </c>
      <c r="W26" s="22">
        <v>2038.3131490000001</v>
      </c>
      <c r="X26" s="31">
        <v>1882.601253</v>
      </c>
      <c r="Y26" s="107">
        <v>1878.31972</v>
      </c>
      <c r="Z26" s="107">
        <v>1835.383026</v>
      </c>
      <c r="AA26" s="107">
        <v>1642.3037749999999</v>
      </c>
      <c r="AB26" s="107">
        <v>1309.0935889999992</v>
      </c>
      <c r="AC26" s="31">
        <f t="shared" si="0"/>
        <v>31882.034275000002</v>
      </c>
    </row>
    <row r="27" spans="1:44" ht="12.75" customHeight="1" x14ac:dyDescent="0.2">
      <c r="A27" s="109">
        <v>18</v>
      </c>
      <c r="B27" s="34">
        <v>610342</v>
      </c>
      <c r="C27" s="31">
        <v>89.041117999999997</v>
      </c>
      <c r="D27" s="31">
        <v>101.243459</v>
      </c>
      <c r="E27" s="31">
        <v>244.489631</v>
      </c>
      <c r="F27" s="31">
        <v>166.28384</v>
      </c>
      <c r="G27" s="31">
        <v>114.30047500000001</v>
      </c>
      <c r="H27" s="31">
        <v>154.88687400000001</v>
      </c>
      <c r="I27" s="31">
        <v>140.58436900000001</v>
      </c>
      <c r="J27" s="31">
        <v>170.83928499999999</v>
      </c>
      <c r="K27" s="31">
        <v>215.477788</v>
      </c>
      <c r="L27" s="31">
        <v>257.16089199999999</v>
      </c>
      <c r="M27" s="31">
        <v>470.63597700000003</v>
      </c>
      <c r="N27" s="31">
        <v>1254.4847299999999</v>
      </c>
      <c r="O27" s="31">
        <v>3527.3266349999999</v>
      </c>
      <c r="P27" s="31">
        <v>2057.0824120000002</v>
      </c>
      <c r="Q27" s="31">
        <v>1373.1610780000001</v>
      </c>
      <c r="R27" s="31">
        <v>1833.7455</v>
      </c>
      <c r="S27" s="31">
        <v>2414.8150879999998</v>
      </c>
      <c r="T27" s="31">
        <v>2924.1957750000001</v>
      </c>
      <c r="U27" s="22">
        <v>3387.17839</v>
      </c>
      <c r="V27" s="22">
        <v>2123.9819870000001</v>
      </c>
      <c r="W27" s="22">
        <v>1920.2831160000001</v>
      </c>
      <c r="X27" s="31">
        <v>1969.3799739999999</v>
      </c>
      <c r="Y27" s="107">
        <v>1765.1996899999999</v>
      </c>
      <c r="Z27" s="107">
        <v>1548.0521369999999</v>
      </c>
      <c r="AA27" s="107">
        <v>1597.8893949999999</v>
      </c>
      <c r="AB27" s="107">
        <v>1718.056972000001</v>
      </c>
      <c r="AC27" s="31">
        <f t="shared" si="0"/>
        <v>33539.776587</v>
      </c>
    </row>
    <row r="28" spans="1:44" ht="12.75" customHeight="1" x14ac:dyDescent="0.2">
      <c r="A28" s="109">
        <v>19</v>
      </c>
      <c r="B28" s="34">
        <v>620520</v>
      </c>
      <c r="C28" s="31">
        <v>676.91770199999996</v>
      </c>
      <c r="D28" s="31">
        <v>640.173542</v>
      </c>
      <c r="E28" s="31">
        <v>678.68612700000006</v>
      </c>
      <c r="F28" s="31">
        <v>688.72827600000005</v>
      </c>
      <c r="G28" s="31">
        <v>699.15812400000004</v>
      </c>
      <c r="H28" s="31">
        <v>800.90618099999995</v>
      </c>
      <c r="I28" s="31">
        <v>783.80008399999997</v>
      </c>
      <c r="J28" s="31">
        <v>728.67757700000004</v>
      </c>
      <c r="K28" s="31">
        <v>777.44601</v>
      </c>
      <c r="L28" s="31">
        <v>1019.199062</v>
      </c>
      <c r="M28" s="31">
        <v>1343.6043</v>
      </c>
      <c r="N28" s="31">
        <v>1668.4905240000001</v>
      </c>
      <c r="O28" s="31">
        <v>2027.845327</v>
      </c>
      <c r="P28" s="31">
        <v>2204.0275569999999</v>
      </c>
      <c r="Q28" s="31">
        <v>2076.672024</v>
      </c>
      <c r="R28" s="31">
        <v>2183.7217000000001</v>
      </c>
      <c r="S28" s="31">
        <v>2921.0160639999999</v>
      </c>
      <c r="T28" s="31">
        <v>2777.1038349999999</v>
      </c>
      <c r="U28" s="22">
        <v>2866.8678450000002</v>
      </c>
      <c r="V28" s="22">
        <v>2922.9457200000002</v>
      </c>
      <c r="W28" s="22">
        <v>2697.9372509999998</v>
      </c>
      <c r="X28" s="31">
        <v>2327.6897100000001</v>
      </c>
      <c r="Y28" s="107">
        <v>2100.9160499999998</v>
      </c>
      <c r="Z28" s="107">
        <v>1982.0697479999999</v>
      </c>
      <c r="AA28" s="107">
        <v>1574.2105909999993</v>
      </c>
      <c r="AB28" s="107">
        <v>941.98997499999973</v>
      </c>
      <c r="AC28" s="31">
        <f t="shared" si="0"/>
        <v>42110.800905999997</v>
      </c>
    </row>
    <row r="29" spans="1:44" ht="12.75" customHeight="1" x14ac:dyDescent="0.2">
      <c r="A29" s="109">
        <v>20</v>
      </c>
      <c r="B29" s="34">
        <v>621040</v>
      </c>
      <c r="C29" s="31">
        <v>48.912177999999997</v>
      </c>
      <c r="D29" s="31">
        <v>94.463830999999999</v>
      </c>
      <c r="E29" s="31">
        <v>202.36552900000001</v>
      </c>
      <c r="F29" s="31">
        <v>259.740116</v>
      </c>
      <c r="G29" s="31">
        <v>259.51596599999999</v>
      </c>
      <c r="H29" s="31">
        <v>308.19814600000001</v>
      </c>
      <c r="I29" s="31">
        <v>386.86339700000002</v>
      </c>
      <c r="J29" s="31">
        <v>778.92660799999999</v>
      </c>
      <c r="K29" s="31">
        <v>449.527739</v>
      </c>
      <c r="L29" s="31">
        <v>550.83592199999998</v>
      </c>
      <c r="M29" s="31">
        <v>866.52028099999995</v>
      </c>
      <c r="N29" s="31">
        <v>1161.3052990000001</v>
      </c>
      <c r="O29" s="31">
        <v>1404.9660699999999</v>
      </c>
      <c r="P29" s="31">
        <v>1562.5995700000001</v>
      </c>
      <c r="Q29" s="31">
        <v>1492.4615060000001</v>
      </c>
      <c r="R29" s="31">
        <v>1503.8765000000001</v>
      </c>
      <c r="S29" s="31">
        <v>2496.8676529999998</v>
      </c>
      <c r="T29" s="31">
        <v>2126.821406</v>
      </c>
      <c r="U29" s="22">
        <v>2346.9510460000001</v>
      </c>
      <c r="V29" s="22">
        <v>2285.0035929999999</v>
      </c>
      <c r="W29" s="22">
        <v>1907.562146</v>
      </c>
      <c r="X29" s="22">
        <v>1668.823079</v>
      </c>
      <c r="Y29" s="107">
        <v>1624.9794300000001</v>
      </c>
      <c r="Z29" s="107">
        <v>1673.2049569999999</v>
      </c>
      <c r="AA29" s="107">
        <v>1558.9012780000003</v>
      </c>
      <c r="AB29" s="107">
        <v>1064.1778219999997</v>
      </c>
      <c r="AC29" s="31">
        <f t="shared" si="0"/>
        <v>30084.371068</v>
      </c>
      <c r="AL29" s="217"/>
      <c r="AM29" s="217"/>
      <c r="AN29" s="217"/>
      <c r="AO29" s="217"/>
      <c r="AP29" s="217"/>
      <c r="AQ29" s="217"/>
      <c r="AR29" s="217"/>
    </row>
    <row r="30" spans="1:44" ht="12.75" customHeight="1" x14ac:dyDescent="0.2">
      <c r="A30" s="109">
        <v>21</v>
      </c>
      <c r="B30" s="34">
        <v>630231</v>
      </c>
      <c r="C30" s="31">
        <v>330.42134499999997</v>
      </c>
      <c r="D30" s="31">
        <v>271.636527</v>
      </c>
      <c r="E30" s="31">
        <v>344.67205200000001</v>
      </c>
      <c r="F30" s="31">
        <v>282.61959899999999</v>
      </c>
      <c r="G30" s="31">
        <v>324.04050899999999</v>
      </c>
      <c r="H30" s="31">
        <v>376.56045899999998</v>
      </c>
      <c r="I30" s="31">
        <v>391.02462500000001</v>
      </c>
      <c r="J30" s="31">
        <v>853.45638799999995</v>
      </c>
      <c r="K30" s="31">
        <v>529.75111000000004</v>
      </c>
      <c r="L30" s="31">
        <v>622.47313099999997</v>
      </c>
      <c r="M30" s="31">
        <v>985.17251799999997</v>
      </c>
      <c r="N30" s="31">
        <v>1063.930018</v>
      </c>
      <c r="O30" s="31">
        <v>1293.035484</v>
      </c>
      <c r="P30" s="31">
        <v>1526.288777</v>
      </c>
      <c r="Q30" s="31">
        <v>1196.2820839999999</v>
      </c>
      <c r="R30" s="31">
        <v>1420.211</v>
      </c>
      <c r="S30" s="31">
        <v>1287.538859</v>
      </c>
      <c r="T30" s="31">
        <v>1302.120733</v>
      </c>
      <c r="U30" s="22">
        <v>1485.634429</v>
      </c>
      <c r="V30" s="22">
        <v>1442.435862</v>
      </c>
      <c r="W30" s="22">
        <v>1242.7421810000001</v>
      </c>
      <c r="X30" s="22">
        <v>1166.1345960000001</v>
      </c>
      <c r="Y30" s="107">
        <v>1193.4264800000001</v>
      </c>
      <c r="Z30" s="107">
        <v>1312.048331</v>
      </c>
      <c r="AA30" s="107">
        <v>1195.40599</v>
      </c>
      <c r="AB30" s="107">
        <v>1001.7807230000002</v>
      </c>
      <c r="AC30" s="31">
        <f t="shared" si="0"/>
        <v>24440.843809999995</v>
      </c>
      <c r="AL30" s="217"/>
      <c r="AM30" s="217"/>
      <c r="AN30" s="217"/>
      <c r="AO30" s="217"/>
      <c r="AP30" s="217"/>
      <c r="AQ30" s="217"/>
      <c r="AR30" s="217"/>
    </row>
    <row r="31" spans="1:44" ht="12.75" customHeight="1" x14ac:dyDescent="0.2">
      <c r="A31" s="109">
        <v>22</v>
      </c>
      <c r="B31" s="34">
        <v>621133</v>
      </c>
      <c r="C31" s="31">
        <v>217.759252</v>
      </c>
      <c r="D31" s="31">
        <v>334.00026800000001</v>
      </c>
      <c r="E31" s="31">
        <v>397.40241600000002</v>
      </c>
      <c r="F31" s="31">
        <v>428.46083799999997</v>
      </c>
      <c r="G31" s="31">
        <v>371.21707399999997</v>
      </c>
      <c r="H31" s="31">
        <v>513.68188599999996</v>
      </c>
      <c r="I31" s="31">
        <v>538.00403400000005</v>
      </c>
      <c r="J31" s="31">
        <v>1202.6477620000001</v>
      </c>
      <c r="K31" s="31">
        <v>687.34427000000005</v>
      </c>
      <c r="L31" s="31">
        <v>735.96003599999995</v>
      </c>
      <c r="M31" s="31">
        <v>722.78328799999997</v>
      </c>
      <c r="N31" s="31">
        <v>826.25506499999995</v>
      </c>
      <c r="O31" s="31">
        <v>1011.044348</v>
      </c>
      <c r="P31" s="31">
        <v>1160.124687</v>
      </c>
      <c r="Q31" s="31">
        <v>964.46008200000006</v>
      </c>
      <c r="R31" s="31">
        <v>1089.8444999999999</v>
      </c>
      <c r="S31" s="31">
        <v>1326.2502159999999</v>
      </c>
      <c r="T31" s="31">
        <v>1248.20542</v>
      </c>
      <c r="U31" s="22">
        <v>1208.931973</v>
      </c>
      <c r="V31" s="22">
        <v>1261.593932</v>
      </c>
      <c r="W31" s="22">
        <v>1082.202045</v>
      </c>
      <c r="X31" s="22">
        <v>983.94143899999995</v>
      </c>
      <c r="Y31" s="107">
        <v>911.11847499999999</v>
      </c>
      <c r="Z31" s="107">
        <v>948.08610899999996</v>
      </c>
      <c r="AA31" s="107">
        <v>1068.5535409999993</v>
      </c>
      <c r="AB31" s="107">
        <v>964.39109799999869</v>
      </c>
      <c r="AC31" s="31">
        <f t="shared" si="0"/>
        <v>22204.264053999999</v>
      </c>
      <c r="AD31" s="43"/>
      <c r="AE31" s="43"/>
      <c r="AL31" s="217"/>
      <c r="AM31" s="217"/>
      <c r="AN31" s="217"/>
      <c r="AO31" s="217"/>
      <c r="AP31" s="217"/>
      <c r="AQ31" s="217"/>
      <c r="AR31" s="217"/>
    </row>
    <row r="32" spans="1:44" ht="12.75" customHeight="1" x14ac:dyDescent="0.2">
      <c r="A32" s="109">
        <v>23</v>
      </c>
      <c r="B32" s="34">
        <v>620469</v>
      </c>
      <c r="C32" s="31">
        <v>147.88587000000001</v>
      </c>
      <c r="D32" s="31">
        <v>130.85949400000001</v>
      </c>
      <c r="E32" s="31">
        <v>158.50730899999999</v>
      </c>
      <c r="F32" s="31">
        <v>159.047461</v>
      </c>
      <c r="G32" s="31">
        <v>192.85620299999999</v>
      </c>
      <c r="H32" s="31">
        <v>271.246577</v>
      </c>
      <c r="I32" s="31">
        <v>315.74662999999998</v>
      </c>
      <c r="J32" s="31">
        <v>373.53412100000003</v>
      </c>
      <c r="K32" s="31">
        <v>577.99393899999995</v>
      </c>
      <c r="L32" s="31">
        <v>953.91657099999998</v>
      </c>
      <c r="M32" s="31">
        <v>946.42227000000003</v>
      </c>
      <c r="N32" s="31">
        <v>1094.2090229999999</v>
      </c>
      <c r="O32" s="31">
        <v>1038.15346</v>
      </c>
      <c r="P32" s="31">
        <v>1026.220307</v>
      </c>
      <c r="Q32" s="31">
        <v>712.96795999999995</v>
      </c>
      <c r="R32" s="31">
        <v>809.21100000000001</v>
      </c>
      <c r="S32" s="31">
        <v>921.92729499999996</v>
      </c>
      <c r="T32" s="31">
        <v>694.63158699999997</v>
      </c>
      <c r="U32" s="22">
        <v>701.18508999999995</v>
      </c>
      <c r="V32" s="22">
        <v>848.04185500000006</v>
      </c>
      <c r="W32" s="22">
        <v>941.76073599999995</v>
      </c>
      <c r="X32" s="22">
        <v>864.27987700000006</v>
      </c>
      <c r="Y32" s="107">
        <v>782.79435999999998</v>
      </c>
      <c r="Z32" s="107">
        <v>868.93873399999995</v>
      </c>
      <c r="AA32" s="107">
        <v>848.74229699999989</v>
      </c>
      <c r="AB32" s="107">
        <v>586.47329999999988</v>
      </c>
      <c r="AC32" s="31">
        <f t="shared" si="0"/>
        <v>16967.553326000001</v>
      </c>
      <c r="AD32" s="43"/>
      <c r="AE32" s="43"/>
      <c r="AL32" s="217"/>
      <c r="AM32" s="217"/>
      <c r="AN32" s="217"/>
      <c r="AO32" s="217"/>
      <c r="AP32" s="217"/>
      <c r="AQ32" s="217"/>
      <c r="AR32" s="217"/>
    </row>
    <row r="33" spans="1:44" ht="12.75" customHeight="1" x14ac:dyDescent="0.2">
      <c r="A33" s="109">
        <v>24</v>
      </c>
      <c r="B33" s="34">
        <v>620530</v>
      </c>
      <c r="C33" s="31">
        <v>360.084677</v>
      </c>
      <c r="D33" s="31">
        <v>382.04432400000002</v>
      </c>
      <c r="E33" s="31">
        <v>415.73192799999998</v>
      </c>
      <c r="F33" s="31">
        <v>425.62420200000003</v>
      </c>
      <c r="G33" s="31">
        <v>469.24178999999998</v>
      </c>
      <c r="H33" s="31">
        <v>574.68203300000005</v>
      </c>
      <c r="I33" s="31">
        <v>604.46536700000001</v>
      </c>
      <c r="J33" s="31">
        <v>560.17944599999998</v>
      </c>
      <c r="K33" s="31">
        <v>610.80123200000003</v>
      </c>
      <c r="L33" s="31">
        <v>672.42375900000002</v>
      </c>
      <c r="M33" s="31">
        <v>739.45345699999996</v>
      </c>
      <c r="N33" s="31">
        <v>779.83646199999998</v>
      </c>
      <c r="O33" s="31">
        <v>789.69658900000002</v>
      </c>
      <c r="P33" s="31">
        <v>694.40796499999999</v>
      </c>
      <c r="Q33" s="31">
        <v>584.41526499999998</v>
      </c>
      <c r="R33" s="31">
        <v>655.94500000000005</v>
      </c>
      <c r="S33" s="31">
        <v>767.07949599999995</v>
      </c>
      <c r="T33" s="31">
        <v>721.92558799999995</v>
      </c>
      <c r="U33" s="22">
        <v>674.78356299999996</v>
      </c>
      <c r="V33" s="22">
        <v>719.75039300000003</v>
      </c>
      <c r="W33" s="22">
        <v>650.80782199999999</v>
      </c>
      <c r="X33" s="22">
        <v>631.52694199999996</v>
      </c>
      <c r="Y33" s="107">
        <v>507.68701399999998</v>
      </c>
      <c r="Z33" s="107">
        <v>515.42468499999995</v>
      </c>
      <c r="AA33" s="107">
        <v>542.2229339999999</v>
      </c>
      <c r="AB33" s="107">
        <v>400.33771399999983</v>
      </c>
      <c r="AC33" s="31">
        <f t="shared" si="0"/>
        <v>15450.579647</v>
      </c>
      <c r="AD33" s="43"/>
      <c r="AE33" s="217"/>
      <c r="AF33" s="217"/>
      <c r="AG33" s="217"/>
      <c r="AH33" s="217"/>
      <c r="AI33" s="217"/>
      <c r="AJ33" s="217"/>
      <c r="AK33" s="217"/>
      <c r="AL33" s="217"/>
      <c r="AM33" s="217"/>
      <c r="AN33" s="217"/>
      <c r="AO33" s="217"/>
      <c r="AP33" s="217"/>
      <c r="AQ33" s="217"/>
      <c r="AR33" s="217"/>
    </row>
    <row r="34" spans="1:44" ht="12.75" customHeight="1" x14ac:dyDescent="0.2">
      <c r="A34" s="109">
        <v>25</v>
      </c>
      <c r="B34" s="34">
        <v>611090</v>
      </c>
      <c r="C34" s="31">
        <v>498.68483700000002</v>
      </c>
      <c r="D34" s="31">
        <v>588.51413000000002</v>
      </c>
      <c r="E34" s="31">
        <v>810.59130800000003</v>
      </c>
      <c r="F34" s="31">
        <v>873.43090900000004</v>
      </c>
      <c r="G34" s="31">
        <v>1028.816474</v>
      </c>
      <c r="H34" s="31">
        <v>1163.315732</v>
      </c>
      <c r="I34" s="31">
        <v>1083.9638090000001</v>
      </c>
      <c r="J34" s="31">
        <v>1048.375796</v>
      </c>
      <c r="K34" s="31">
        <v>937.90553</v>
      </c>
      <c r="L34" s="31">
        <v>1147.3596500000001</v>
      </c>
      <c r="M34" s="31">
        <v>1100.980505</v>
      </c>
      <c r="N34" s="31">
        <v>1100.7377779999999</v>
      </c>
      <c r="O34" s="31">
        <v>1025.267568</v>
      </c>
      <c r="P34" s="31">
        <v>674.69367999999997</v>
      </c>
      <c r="Q34" s="31">
        <v>502.73727600000001</v>
      </c>
      <c r="R34" s="31">
        <v>782.09339999999997</v>
      </c>
      <c r="S34" s="31">
        <v>465.50525900000002</v>
      </c>
      <c r="T34" s="31">
        <v>417.81322299999999</v>
      </c>
      <c r="U34" s="22">
        <v>425.51739900000001</v>
      </c>
      <c r="V34" s="22">
        <v>407.27776</v>
      </c>
      <c r="W34" s="22">
        <v>309.24498899999998</v>
      </c>
      <c r="X34" s="31">
        <v>261.63866899999999</v>
      </c>
      <c r="Y34" s="107">
        <v>217.21298400000001</v>
      </c>
      <c r="Z34" s="107">
        <v>209.518674</v>
      </c>
      <c r="AA34" s="107">
        <v>167.62217400000003</v>
      </c>
      <c r="AB34" s="107">
        <v>116.98371399999999</v>
      </c>
      <c r="AC34" s="31">
        <f t="shared" si="0"/>
        <v>17365.803227</v>
      </c>
      <c r="AD34" s="43"/>
      <c r="AE34" s="217"/>
      <c r="AF34" s="217"/>
      <c r="AG34" s="217"/>
      <c r="AH34" s="217"/>
      <c r="AI34" s="217"/>
      <c r="AJ34" s="217"/>
      <c r="AK34" s="217"/>
      <c r="AL34" s="217"/>
      <c r="AM34" s="217"/>
      <c r="AN34" s="217"/>
      <c r="AO34" s="217"/>
      <c r="AP34" s="217"/>
      <c r="AQ34" s="217"/>
      <c r="AR34" s="217"/>
    </row>
    <row r="35" spans="1:44" ht="12.75" customHeight="1" x14ac:dyDescent="0.2">
      <c r="B35" s="59" t="s">
        <v>19</v>
      </c>
      <c r="C35" s="21">
        <f t="shared" ref="C35:P35" si="1">SUM(C10:C34)</f>
        <v>10544.444894000002</v>
      </c>
      <c r="D35" s="21">
        <f t="shared" ref="D35:G35" si="2">SUM(D10:D34)</f>
        <v>11188.588794000001</v>
      </c>
      <c r="E35" s="21">
        <f t="shared" si="2"/>
        <v>13702.346249000002</v>
      </c>
      <c r="F35" s="21">
        <f t="shared" si="2"/>
        <v>13606.874450000001</v>
      </c>
      <c r="G35" s="21">
        <f t="shared" si="2"/>
        <v>14706.059075000003</v>
      </c>
      <c r="H35" s="21">
        <f t="shared" si="1"/>
        <v>17823.535709</v>
      </c>
      <c r="I35" s="21">
        <f t="shared" si="1"/>
        <v>18572.608415000002</v>
      </c>
      <c r="J35" s="21">
        <f t="shared" si="1"/>
        <v>24785.350525999998</v>
      </c>
      <c r="K35" s="21">
        <f t="shared" ref="K35" si="3">SUM(K10:K34)</f>
        <v>25794.708404000005</v>
      </c>
      <c r="L35" s="21">
        <f t="shared" si="1"/>
        <v>33456.018194999997</v>
      </c>
      <c r="M35" s="21">
        <f t="shared" si="1"/>
        <v>43482.091924</v>
      </c>
      <c r="N35" s="21">
        <f t="shared" si="1"/>
        <v>56249.224260999996</v>
      </c>
      <c r="O35" s="21">
        <f t="shared" si="1"/>
        <v>70079.718061999985</v>
      </c>
      <c r="P35" s="31">
        <f t="shared" si="1"/>
        <v>70951.246367999993</v>
      </c>
      <c r="Q35" s="31">
        <f t="shared" ref="Q35:V35" si="4">SUM(Q10:Q34)</f>
        <v>63435.898779999996</v>
      </c>
      <c r="R35" s="31">
        <f t="shared" si="4"/>
        <v>67071.226299999995</v>
      </c>
      <c r="S35" s="31">
        <f t="shared" si="4"/>
        <v>93897.051279999985</v>
      </c>
      <c r="T35" s="31">
        <f t="shared" si="4"/>
        <v>94400.537532000002</v>
      </c>
      <c r="U35" s="31">
        <f t="shared" si="4"/>
        <v>102183.66668300002</v>
      </c>
      <c r="V35" s="31">
        <f t="shared" si="4"/>
        <v>104225.37625</v>
      </c>
      <c r="W35" s="31">
        <f t="shared" ref="W35:AB35" si="5">SUM(W10:W34)</f>
        <v>98004.371696999995</v>
      </c>
      <c r="X35" s="31">
        <f t="shared" si="5"/>
        <v>90738.060892000009</v>
      </c>
      <c r="Y35" s="104">
        <f t="shared" si="5"/>
        <v>89501.317522999991</v>
      </c>
      <c r="Z35" s="104">
        <f t="shared" si="5"/>
        <v>89793.688200999983</v>
      </c>
      <c r="AA35" s="104">
        <f t="shared" si="5"/>
        <v>87183.319355000014</v>
      </c>
      <c r="AB35" s="104">
        <f t="shared" si="5"/>
        <v>68485.051586999951</v>
      </c>
      <c r="AC35" s="31">
        <f t="shared" si="0"/>
        <v>1473862.3814060001</v>
      </c>
      <c r="AD35" s="43"/>
      <c r="AE35" s="217"/>
      <c r="AF35" s="217"/>
      <c r="AG35" s="217"/>
      <c r="AH35" s="217"/>
      <c r="AI35" s="217"/>
      <c r="AJ35" s="217"/>
      <c r="AK35" s="217"/>
      <c r="AL35" s="217"/>
      <c r="AM35" s="217"/>
      <c r="AN35" s="217"/>
      <c r="AO35" s="217"/>
      <c r="AP35" s="217"/>
      <c r="AQ35" s="217"/>
      <c r="AR35" s="217"/>
    </row>
    <row r="36" spans="1:44" ht="12.75" customHeight="1" x14ac:dyDescent="0.2">
      <c r="B36" s="59" t="s">
        <v>20</v>
      </c>
      <c r="C36" s="21">
        <f t="shared" ref="C36:P36" si="6">C37-C35</f>
        <v>24677.344862999991</v>
      </c>
      <c r="D36" s="21">
        <f t="shared" ref="D36:G36" si="7">D37-D35</f>
        <v>26665.82624799999</v>
      </c>
      <c r="E36" s="21">
        <f t="shared" si="7"/>
        <v>32878.977863000007</v>
      </c>
      <c r="F36" s="21">
        <f t="shared" si="7"/>
        <v>30448.616835999994</v>
      </c>
      <c r="G36" s="21">
        <f t="shared" si="7"/>
        <v>30605.614220999989</v>
      </c>
      <c r="H36" s="21">
        <f t="shared" si="6"/>
        <v>31331.995495500018</v>
      </c>
      <c r="I36" s="21">
        <f t="shared" si="6"/>
        <v>31130.848216999912</v>
      </c>
      <c r="J36" s="21">
        <f t="shared" si="6"/>
        <v>37733.789761000007</v>
      </c>
      <c r="K36" s="21">
        <f t="shared" ref="K36" si="8">K37-K35</f>
        <v>49200.630758000043</v>
      </c>
      <c r="L36" s="21">
        <f t="shared" si="6"/>
        <v>54627.461146000191</v>
      </c>
      <c r="M36" s="21">
        <f t="shared" si="6"/>
        <v>63320.117308999987</v>
      </c>
      <c r="N36" s="21">
        <f t="shared" si="6"/>
        <v>78807.228630999976</v>
      </c>
      <c r="O36" s="21">
        <f t="shared" si="6"/>
        <v>94503.602351000256</v>
      </c>
      <c r="P36" s="31">
        <f t="shared" si="6"/>
        <v>127318.66791100011</v>
      </c>
      <c r="Q36" s="31">
        <f t="shared" ref="Q36:V36" si="9">Q37-Q35</f>
        <v>117065.15086700002</v>
      </c>
      <c r="R36" s="31">
        <f t="shared" si="9"/>
        <v>140537.40745300002</v>
      </c>
      <c r="S36" s="31">
        <f t="shared" si="9"/>
        <v>180572.90625199999</v>
      </c>
      <c r="T36" s="31">
        <f t="shared" si="9"/>
        <v>184945.837077</v>
      </c>
      <c r="U36" s="31">
        <f t="shared" si="9"/>
        <v>207090.93752999997</v>
      </c>
      <c r="V36" s="31">
        <f t="shared" si="9"/>
        <v>218137.22804000028</v>
      </c>
      <c r="W36" s="31">
        <f t="shared" ref="W36:AB36" si="10">W37-W35</f>
        <v>219136.84048099996</v>
      </c>
      <c r="X36" s="31">
        <f t="shared" si="10"/>
        <v>208409.2268850001</v>
      </c>
      <c r="Y36" s="104">
        <f t="shared" si="10"/>
        <v>219946.68247699999</v>
      </c>
      <c r="Z36" s="104">
        <f t="shared" si="10"/>
        <v>222204.60737900011</v>
      </c>
      <c r="AA36" s="104">
        <f t="shared" si="10"/>
        <v>219797.51625300004</v>
      </c>
      <c r="AB36" s="104">
        <f t="shared" si="10"/>
        <v>252046.56732999993</v>
      </c>
      <c r="AC36" s="31">
        <f t="shared" si="0"/>
        <v>3103141.6296345014</v>
      </c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</row>
    <row r="37" spans="1:44" s="103" customFormat="1" ht="12.75" customHeight="1" x14ac:dyDescent="0.2">
      <c r="A37" s="99"/>
      <c r="B37" s="102" t="s">
        <v>11</v>
      </c>
      <c r="C37" s="31">
        <v>35221.789756999991</v>
      </c>
      <c r="D37" s="31">
        <v>37854.415041999993</v>
      </c>
      <c r="E37" s="31">
        <v>46581.324112000009</v>
      </c>
      <c r="F37" s="31">
        <v>44055.491285999997</v>
      </c>
      <c r="G37" s="31">
        <v>45311.673295999994</v>
      </c>
      <c r="H37" s="31">
        <v>49155.531204500017</v>
      </c>
      <c r="I37" s="31">
        <v>49703.456631999914</v>
      </c>
      <c r="J37" s="31">
        <v>62519.140287000009</v>
      </c>
      <c r="K37" s="31">
        <v>74995.339162000048</v>
      </c>
      <c r="L37" s="31">
        <v>88083.479341000188</v>
      </c>
      <c r="M37" s="31">
        <v>106802.20923299999</v>
      </c>
      <c r="N37" s="31">
        <v>135056.45289199997</v>
      </c>
      <c r="O37" s="31">
        <v>164583.32041300024</v>
      </c>
      <c r="P37" s="31">
        <v>198269.91427900011</v>
      </c>
      <c r="Q37" s="31">
        <v>180501.04964700001</v>
      </c>
      <c r="R37" s="31">
        <v>207608.633753</v>
      </c>
      <c r="S37" s="31">
        <v>274469.95753199997</v>
      </c>
      <c r="T37" s="31">
        <v>279346.37460899999</v>
      </c>
      <c r="U37" s="31">
        <v>309274.60421299998</v>
      </c>
      <c r="V37" s="31">
        <v>322362.60429000028</v>
      </c>
      <c r="W37" s="31">
        <v>317141.21217799996</v>
      </c>
      <c r="X37" s="31">
        <v>299147.28777700011</v>
      </c>
      <c r="Y37" s="31">
        <v>309448</v>
      </c>
      <c r="Z37" s="31">
        <v>311998.29558000009</v>
      </c>
      <c r="AA37" s="31">
        <v>306980.83560800005</v>
      </c>
      <c r="AB37" s="31">
        <v>320531.6189169999</v>
      </c>
      <c r="AC37" s="31">
        <f t="shared" si="0"/>
        <v>4577004.0110405004</v>
      </c>
      <c r="AE37" s="217"/>
      <c r="AF37" s="217"/>
      <c r="AG37" s="217"/>
      <c r="AH37" s="217"/>
      <c r="AI37" s="217"/>
      <c r="AJ37" s="217"/>
      <c r="AK37" s="217"/>
      <c r="AL37" s="217"/>
      <c r="AM37" s="217"/>
      <c r="AN37" s="217"/>
      <c r="AO37" s="217"/>
      <c r="AP37" s="217"/>
      <c r="AQ37" s="217"/>
      <c r="AR37" s="217"/>
    </row>
    <row r="38" spans="1:44" ht="12.75" customHeight="1" x14ac:dyDescent="0.2">
      <c r="B38" s="69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E38" s="217"/>
      <c r="AF38" s="217"/>
      <c r="AG38" s="217"/>
      <c r="AH38" s="217"/>
      <c r="AI38" s="217"/>
      <c r="AJ38" s="217"/>
      <c r="AK38" s="217"/>
      <c r="AL38" s="217"/>
      <c r="AM38" s="217"/>
      <c r="AN38" s="217"/>
      <c r="AO38" s="217"/>
      <c r="AP38" s="217"/>
      <c r="AQ38" s="217"/>
      <c r="AR38" s="217"/>
    </row>
    <row r="39" spans="1:44" ht="12.75" customHeight="1" thickBot="1" x14ac:dyDescent="0.25">
      <c r="B39" s="69"/>
      <c r="C39" s="268" t="s">
        <v>15</v>
      </c>
      <c r="D39" s="268"/>
      <c r="E39" s="268"/>
      <c r="F39" s="268"/>
      <c r="G39" s="268"/>
      <c r="H39" s="268"/>
      <c r="I39" s="268"/>
      <c r="J39" s="268"/>
      <c r="K39" s="268"/>
      <c r="L39" s="268"/>
      <c r="M39" s="268"/>
      <c r="N39" s="268"/>
      <c r="O39" s="268"/>
      <c r="P39" s="268"/>
      <c r="Q39" s="268"/>
      <c r="R39" s="268"/>
      <c r="S39" s="268"/>
      <c r="T39" s="268"/>
      <c r="U39" s="268"/>
      <c r="V39" s="268"/>
      <c r="W39" s="268"/>
      <c r="X39" s="268"/>
      <c r="Y39" s="268"/>
      <c r="Z39" s="268"/>
      <c r="AA39" s="268"/>
      <c r="AB39" s="268"/>
      <c r="AC39" s="268"/>
      <c r="AE39" s="217"/>
      <c r="AF39" s="217"/>
      <c r="AG39" s="217"/>
      <c r="AH39" s="217"/>
      <c r="AI39" s="217"/>
      <c r="AJ39" s="217"/>
      <c r="AK39" s="217"/>
    </row>
    <row r="40" spans="1:44" ht="12.75" customHeight="1" thickTop="1" x14ac:dyDescent="0.2">
      <c r="B40" s="71"/>
      <c r="C40" s="71"/>
      <c r="D40" s="71"/>
      <c r="E40" s="71"/>
      <c r="F40" s="71"/>
      <c r="G40" s="71"/>
      <c r="H40" s="44"/>
      <c r="I40" s="44"/>
      <c r="J40" s="44"/>
      <c r="K40" s="226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226"/>
      <c r="AA40" s="226"/>
      <c r="AB40" s="226"/>
      <c r="AE40" s="217"/>
      <c r="AF40" s="217"/>
      <c r="AG40" s="217"/>
      <c r="AH40" s="217"/>
      <c r="AI40" s="217"/>
      <c r="AJ40" s="217"/>
      <c r="AK40" s="217"/>
    </row>
    <row r="41" spans="1:44" ht="12.75" customHeight="1" x14ac:dyDescent="0.2">
      <c r="A41" s="51">
        <v>1</v>
      </c>
      <c r="B41" s="34">
        <v>611030</v>
      </c>
      <c r="C41" s="44">
        <f>C10/C$37*100</f>
        <v>1.7296810985561077</v>
      </c>
      <c r="D41" s="226">
        <f t="shared" ref="D41:I41" si="11">D10/D$37*100</f>
        <v>1.9759208408586248</v>
      </c>
      <c r="E41" s="226">
        <f t="shared" si="11"/>
        <v>2.0338735621212942</v>
      </c>
      <c r="F41" s="226">
        <f t="shared" si="11"/>
        <v>2.5156765289601819</v>
      </c>
      <c r="G41" s="226">
        <f t="shared" si="11"/>
        <v>2.932990960890689</v>
      </c>
      <c r="H41" s="226">
        <f t="shared" si="11"/>
        <v>3.2213805246296219</v>
      </c>
      <c r="I41" s="226">
        <f t="shared" si="11"/>
        <v>3.4134955251938845</v>
      </c>
      <c r="J41" s="226">
        <f t="shared" ref="J41:AC54" si="12">J10/J$37*100</f>
        <v>3.295712166772137</v>
      </c>
      <c r="K41" s="226">
        <f t="shared" ref="K41:L41" si="13">K10/K$37*100</f>
        <v>3.1726946455435492</v>
      </c>
      <c r="L41" s="226">
        <f t="shared" si="13"/>
        <v>3.3963597707334046</v>
      </c>
      <c r="M41" s="226">
        <f t="shared" si="12"/>
        <v>4.133178357172083</v>
      </c>
      <c r="N41" s="226">
        <f t="shared" si="12"/>
        <v>4.4500924593407625</v>
      </c>
      <c r="O41" s="226">
        <f t="shared" si="12"/>
        <v>3.959272436993126</v>
      </c>
      <c r="P41" s="226">
        <f t="shared" si="12"/>
        <v>3.7927214238960651</v>
      </c>
      <c r="Q41" s="226">
        <f t="shared" si="12"/>
        <v>3.9990743993548699</v>
      </c>
      <c r="R41" s="226">
        <f t="shared" si="12"/>
        <v>3.3883397683591521</v>
      </c>
      <c r="S41" s="226">
        <f t="shared" si="12"/>
        <v>3.605782225126096</v>
      </c>
      <c r="T41" s="226">
        <f t="shared" si="12"/>
        <v>3.5718328770029202</v>
      </c>
      <c r="U41" s="226">
        <f t="shared" si="12"/>
        <v>3.3835928196008456</v>
      </c>
      <c r="V41" s="226">
        <f t="shared" si="12"/>
        <v>3.4866817795927139</v>
      </c>
      <c r="W41" s="226">
        <f t="shared" si="12"/>
        <v>3.4210991714033199</v>
      </c>
      <c r="X41" s="226">
        <f t="shared" si="12"/>
        <v>3.2481079782489211</v>
      </c>
      <c r="Y41" s="226">
        <f t="shared" si="12"/>
        <v>3.1074720146842116</v>
      </c>
      <c r="Z41" s="226">
        <f t="shared" si="12"/>
        <v>3.2937638771058562</v>
      </c>
      <c r="AA41" s="226">
        <f t="shared" si="12"/>
        <v>3.4041109153615414</v>
      </c>
      <c r="AB41" s="226">
        <f t="shared" si="12"/>
        <v>2.6751143955693029</v>
      </c>
      <c r="AC41" s="226">
        <f t="shared" si="12"/>
        <v>3.3915028317773177</v>
      </c>
    </row>
    <row r="42" spans="1:44" ht="12.75" customHeight="1" x14ac:dyDescent="0.2">
      <c r="A42" s="51">
        <v>2</v>
      </c>
      <c r="B42" s="34">
        <v>420212</v>
      </c>
      <c r="C42" s="226">
        <f t="shared" ref="C42:I42" si="14">C11/C$37*100</f>
        <v>3.6725549409167129</v>
      </c>
      <c r="D42" s="226">
        <f t="shared" si="14"/>
        <v>3.6921515798072608</v>
      </c>
      <c r="E42" s="226">
        <f t="shared" si="14"/>
        <v>3.7565980730659558</v>
      </c>
      <c r="F42" s="226">
        <f t="shared" si="14"/>
        <v>4.2182588271136963</v>
      </c>
      <c r="G42" s="226">
        <f t="shared" si="14"/>
        <v>4.4051205590242573</v>
      </c>
      <c r="H42" s="226">
        <f t="shared" si="14"/>
        <v>4.4439999537631261</v>
      </c>
      <c r="I42" s="226">
        <f t="shared" si="14"/>
        <v>4.3851232926056989</v>
      </c>
      <c r="J42" s="226">
        <f t="shared" ref="J42:W68" si="15">J11/J$37*100</f>
        <v>3.9741949930758169</v>
      </c>
      <c r="K42" s="226">
        <f t="shared" si="15"/>
        <v>3.5458459148450925</v>
      </c>
      <c r="L42" s="226">
        <f t="shared" si="15"/>
        <v>3.9192552676482411</v>
      </c>
      <c r="M42" s="226">
        <f t="shared" si="15"/>
        <v>3.5462811295758554</v>
      </c>
      <c r="N42" s="226">
        <f t="shared" si="15"/>
        <v>3.3134543638418612</v>
      </c>
      <c r="O42" s="226">
        <f t="shared" si="15"/>
        <v>3.3048527301253556</v>
      </c>
      <c r="P42" s="226">
        <f t="shared" si="15"/>
        <v>3.4265080885847556</v>
      </c>
      <c r="Q42" s="226">
        <f t="shared" si="15"/>
        <v>3.4697815676132242</v>
      </c>
      <c r="R42" s="226">
        <f t="shared" si="15"/>
        <v>3.3420061943352293</v>
      </c>
      <c r="S42" s="226">
        <f t="shared" si="15"/>
        <v>4.2188171747904253</v>
      </c>
      <c r="T42" s="226">
        <f t="shared" si="15"/>
        <v>3.9018729583501215</v>
      </c>
      <c r="U42" s="226">
        <f t="shared" si="15"/>
        <v>3.3390700592046616</v>
      </c>
      <c r="V42" s="226">
        <f t="shared" si="15"/>
        <v>3.1057310239351992</v>
      </c>
      <c r="W42" s="226">
        <f t="shared" si="15"/>
        <v>3.1657974957114319</v>
      </c>
      <c r="X42" s="226">
        <f t="shared" si="12"/>
        <v>3.2446564099339521</v>
      </c>
      <c r="Y42" s="226">
        <f t="shared" si="12"/>
        <v>3.2281238883431138</v>
      </c>
      <c r="Z42" s="226">
        <f t="shared" si="12"/>
        <v>3.1519507687433626</v>
      </c>
      <c r="AA42" s="226">
        <f t="shared" ref="AA42:AB42" si="16">AA11/AA$37*100</f>
        <v>3.2544143064218209</v>
      </c>
      <c r="AB42" s="226">
        <f t="shared" si="16"/>
        <v>1.8616502372407653</v>
      </c>
      <c r="AC42" s="226">
        <f t="shared" si="12"/>
        <v>3.349296812570425</v>
      </c>
    </row>
    <row r="43" spans="1:44" ht="12.75" customHeight="1" x14ac:dyDescent="0.2">
      <c r="A43" s="51">
        <v>3</v>
      </c>
      <c r="B43" s="34">
        <v>540752</v>
      </c>
      <c r="C43" s="226">
        <f t="shared" ref="C43:I43" si="17">C12/C$37*100</f>
        <v>4.3783669445517454E-2</v>
      </c>
      <c r="D43" s="226">
        <f t="shared" si="17"/>
        <v>0.15716896677438827</v>
      </c>
      <c r="E43" s="226">
        <f t="shared" si="17"/>
        <v>0.29021609105605917</v>
      </c>
      <c r="F43" s="226">
        <f t="shared" si="17"/>
        <v>0.29498109363110736</v>
      </c>
      <c r="G43" s="226">
        <f t="shared" si="17"/>
        <v>0.31068716019460596</v>
      </c>
      <c r="H43" s="226">
        <f t="shared" si="17"/>
        <v>0.70643632667773959</v>
      </c>
      <c r="I43" s="226">
        <f t="shared" si="17"/>
        <v>1.0011078418229091</v>
      </c>
      <c r="J43" s="226">
        <f t="shared" si="15"/>
        <v>1.477977708519669</v>
      </c>
      <c r="K43" s="226">
        <f t="shared" si="15"/>
        <v>1.9078899355454841</v>
      </c>
      <c r="L43" s="226">
        <f t="shared" si="15"/>
        <v>2.5042529785415177</v>
      </c>
      <c r="M43" s="226">
        <f t="shared" si="12"/>
        <v>2.3302159092707506</v>
      </c>
      <c r="N43" s="226">
        <f t="shared" si="12"/>
        <v>1.8266953960154955</v>
      </c>
      <c r="O43" s="226">
        <f t="shared" si="12"/>
        <v>1.6483397960330075</v>
      </c>
      <c r="P43" s="226">
        <f t="shared" si="12"/>
        <v>1.5257112961390924</v>
      </c>
      <c r="Q43" s="226">
        <f t="shared" si="12"/>
        <v>1.4996479661995081</v>
      </c>
      <c r="R43" s="226">
        <f t="shared" si="12"/>
        <v>1.490010913361304</v>
      </c>
      <c r="S43" s="226">
        <f t="shared" si="12"/>
        <v>1.6322170019200337</v>
      </c>
      <c r="T43" s="226">
        <f t="shared" si="12"/>
        <v>1.7008297210408565</v>
      </c>
      <c r="U43" s="226">
        <f t="shared" si="12"/>
        <v>1.6988209993412557</v>
      </c>
      <c r="V43" s="226">
        <f t="shared" si="12"/>
        <v>1.5872499222636167</v>
      </c>
      <c r="W43" s="226">
        <f t="shared" si="12"/>
        <v>1.5837335017124661</v>
      </c>
      <c r="X43" s="226">
        <f t="shared" si="12"/>
        <v>1.6975511413580113</v>
      </c>
      <c r="Y43" s="226">
        <f t="shared" si="12"/>
        <v>1.6721969442361884</v>
      </c>
      <c r="Z43" s="226">
        <f t="shared" si="12"/>
        <v>1.8582693636906049</v>
      </c>
      <c r="AA43" s="226">
        <f t="shared" ref="AA43:AB43" si="18">AA12/AA$37*100</f>
        <v>2.216967060344611</v>
      </c>
      <c r="AB43" s="226">
        <f t="shared" si="18"/>
        <v>1.694789828022139</v>
      </c>
      <c r="AC43" s="226">
        <f t="shared" si="12"/>
        <v>1.6450370235066365</v>
      </c>
    </row>
    <row r="44" spans="1:44" ht="12.75" customHeight="1" x14ac:dyDescent="0.2">
      <c r="A44" s="51">
        <v>4</v>
      </c>
      <c r="B44" s="34">
        <v>611020</v>
      </c>
      <c r="C44" s="226">
        <f t="shared" ref="C44:I44" si="19">C13/C$37*100</f>
        <v>1.3582925464624342</v>
      </c>
      <c r="D44" s="226">
        <f t="shared" si="19"/>
        <v>1.364573377839492</v>
      </c>
      <c r="E44" s="226">
        <f t="shared" si="19"/>
        <v>1.3384081643986392</v>
      </c>
      <c r="F44" s="226">
        <f t="shared" si="19"/>
        <v>1.4580551941413211</v>
      </c>
      <c r="G44" s="226">
        <f t="shared" si="19"/>
        <v>1.6480869645260343</v>
      </c>
      <c r="H44" s="226">
        <f t="shared" si="19"/>
        <v>2.0671300748896773</v>
      </c>
      <c r="I44" s="226">
        <f t="shared" si="19"/>
        <v>2.5505384371674262</v>
      </c>
      <c r="J44" s="226">
        <f t="shared" si="15"/>
        <v>2.2234023718477816</v>
      </c>
      <c r="K44" s="226">
        <f t="shared" si="15"/>
        <v>1.8625658562362688</v>
      </c>
      <c r="L44" s="226">
        <f t="shared" si="15"/>
        <v>1.9430685683681188</v>
      </c>
      <c r="M44" s="226">
        <f t="shared" si="12"/>
        <v>2.6539122236847974</v>
      </c>
      <c r="N44" s="226">
        <f t="shared" si="12"/>
        <v>3.3280753475691554</v>
      </c>
      <c r="O44" s="226">
        <f t="shared" si="12"/>
        <v>4.3826762845102021</v>
      </c>
      <c r="P44" s="226">
        <f t="shared" si="12"/>
        <v>3.2526704636211448</v>
      </c>
      <c r="Q44" s="226">
        <f t="shared" si="12"/>
        <v>3.357529956114981</v>
      </c>
      <c r="R44" s="226">
        <f t="shared" si="12"/>
        <v>3.1545424106936322</v>
      </c>
      <c r="S44" s="226">
        <f t="shared" si="12"/>
        <v>2.9784758027832203</v>
      </c>
      <c r="T44" s="226">
        <f t="shared" si="12"/>
        <v>2.7461946763181091</v>
      </c>
      <c r="U44" s="226">
        <f t="shared" si="12"/>
        <v>2.5578018919884808</v>
      </c>
      <c r="V44" s="226">
        <f t="shared" si="12"/>
        <v>2.3109623798975774</v>
      </c>
      <c r="W44" s="226">
        <f t="shared" si="12"/>
        <v>2.1018318077370344</v>
      </c>
      <c r="X44" s="226">
        <f t="shared" si="12"/>
        <v>2.0089190875365337</v>
      </c>
      <c r="Y44" s="226">
        <f t="shared" si="12"/>
        <v>1.8886369212274761</v>
      </c>
      <c r="Z44" s="226">
        <f t="shared" si="12"/>
        <v>1.889532000179909</v>
      </c>
      <c r="AA44" s="226">
        <f t="shared" ref="AA44:AB44" si="20">AA13/AA$37*100</f>
        <v>2.159488255959142</v>
      </c>
      <c r="AB44" s="226">
        <f t="shared" si="20"/>
        <v>1.8871021996011861</v>
      </c>
      <c r="AC44" s="226">
        <f t="shared" si="12"/>
        <v>2.4402523424839466</v>
      </c>
    </row>
    <row r="45" spans="1:44" ht="12.75" customHeight="1" x14ac:dyDescent="0.2">
      <c r="A45" s="51">
        <v>5</v>
      </c>
      <c r="B45" s="34">
        <v>620462</v>
      </c>
      <c r="C45" s="226">
        <f t="shared" ref="C45:I45" si="21">C14/C$37*100</f>
        <v>1.5590644223037122</v>
      </c>
      <c r="D45" s="226">
        <f t="shared" si="21"/>
        <v>1.3867818890281403</v>
      </c>
      <c r="E45" s="226">
        <f t="shared" si="21"/>
        <v>1.4166155762626893</v>
      </c>
      <c r="F45" s="226">
        <f t="shared" si="21"/>
        <v>1.4715914613033108</v>
      </c>
      <c r="G45" s="226">
        <f t="shared" si="21"/>
        <v>1.6561747987052313</v>
      </c>
      <c r="H45" s="226">
        <f t="shared" si="21"/>
        <v>1.9292342809900997</v>
      </c>
      <c r="I45" s="226">
        <f t="shared" si="21"/>
        <v>2.4822138249549703</v>
      </c>
      <c r="J45" s="226">
        <f t="shared" si="15"/>
        <v>3.0202482445086209</v>
      </c>
      <c r="K45" s="226">
        <f t="shared" si="15"/>
        <v>2.6950970468097242</v>
      </c>
      <c r="L45" s="226">
        <f t="shared" si="15"/>
        <v>2.7507689445598222</v>
      </c>
      <c r="M45" s="226">
        <f t="shared" si="12"/>
        <v>3.413382874924261</v>
      </c>
      <c r="N45" s="226">
        <f t="shared" si="12"/>
        <v>3.4237399635377961</v>
      </c>
      <c r="O45" s="226">
        <f t="shared" si="12"/>
        <v>3.1002443614553306</v>
      </c>
      <c r="P45" s="226">
        <f t="shared" si="12"/>
        <v>2.6952469240896821</v>
      </c>
      <c r="Q45" s="226">
        <f t="shared" si="12"/>
        <v>3.0017961411284535</v>
      </c>
      <c r="R45" s="226">
        <f t="shared" si="12"/>
        <v>2.6412121696845201</v>
      </c>
      <c r="S45" s="226">
        <f t="shared" si="12"/>
        <v>2.4943998532887859</v>
      </c>
      <c r="T45" s="226">
        <f t="shared" si="12"/>
        <v>2.6629977784434544</v>
      </c>
      <c r="U45" s="226">
        <f t="shared" si="12"/>
        <v>2.5248095296638571</v>
      </c>
      <c r="V45" s="226">
        <f t="shared" si="12"/>
        <v>2.6181615788186536</v>
      </c>
      <c r="W45" s="226">
        <f t="shared" si="12"/>
        <v>2.5016894706030808</v>
      </c>
      <c r="X45" s="226">
        <f t="shared" si="12"/>
        <v>2.5812828290645435</v>
      </c>
      <c r="Y45" s="226">
        <f t="shared" si="12"/>
        <v>2.3249387457666555</v>
      </c>
      <c r="Z45" s="226">
        <f t="shared" si="12"/>
        <v>2.2371760307293913</v>
      </c>
      <c r="AA45" s="226">
        <f t="shared" ref="AA45:AB45" si="22">AA14/AA$37*100</f>
        <v>1.9974276247100697</v>
      </c>
      <c r="AB45" s="226">
        <f t="shared" si="22"/>
        <v>1.4669236797563945</v>
      </c>
      <c r="AC45" s="226">
        <f t="shared" si="12"/>
        <v>2.4571208136091109</v>
      </c>
    </row>
    <row r="46" spans="1:44" ht="12.75" customHeight="1" x14ac:dyDescent="0.2">
      <c r="A46" s="51">
        <v>6</v>
      </c>
      <c r="B46" s="34">
        <v>420222</v>
      </c>
      <c r="C46" s="226">
        <f t="shared" ref="C46:I46" si="23">C15/C$37*100</f>
        <v>0.9435885322492702</v>
      </c>
      <c r="D46" s="226">
        <f t="shared" si="23"/>
        <v>0.70758572204276315</v>
      </c>
      <c r="E46" s="226">
        <f t="shared" si="23"/>
        <v>0.63943204208587123</v>
      </c>
      <c r="F46" s="226">
        <f t="shared" si="23"/>
        <v>0.65634317439081213</v>
      </c>
      <c r="G46" s="226">
        <f t="shared" si="23"/>
        <v>0.79117451844720776</v>
      </c>
      <c r="H46" s="226">
        <f t="shared" si="23"/>
        <v>0.92225891144168581</v>
      </c>
      <c r="I46" s="226">
        <f t="shared" si="23"/>
        <v>1.0780192954528534</v>
      </c>
      <c r="J46" s="226">
        <f t="shared" si="15"/>
        <v>0.99309891842691045</v>
      </c>
      <c r="K46" s="226">
        <f t="shared" si="15"/>
        <v>0.90169839960220488</v>
      </c>
      <c r="L46" s="226">
        <f t="shared" si="15"/>
        <v>1.110409617464702</v>
      </c>
      <c r="M46" s="226">
        <f t="shared" si="12"/>
        <v>1.2329676356480468</v>
      </c>
      <c r="N46" s="226">
        <f t="shared" si="12"/>
        <v>1.1508443563543846</v>
      </c>
      <c r="O46" s="226">
        <f t="shared" si="12"/>
        <v>1.202424952318365</v>
      </c>
      <c r="P46" s="226">
        <f t="shared" si="12"/>
        <v>1.3411009480027953</v>
      </c>
      <c r="Q46" s="226">
        <f t="shared" si="12"/>
        <v>1.3313192320485432</v>
      </c>
      <c r="R46" s="226">
        <f t="shared" si="12"/>
        <v>1.1069140808151927</v>
      </c>
      <c r="S46" s="226">
        <f t="shared" si="12"/>
        <v>1.5512990081996805</v>
      </c>
      <c r="T46" s="226">
        <f t="shared" si="12"/>
        <v>1.881963530888302</v>
      </c>
      <c r="U46" s="226">
        <f t="shared" si="12"/>
        <v>2.1592899737091611</v>
      </c>
      <c r="V46" s="226">
        <f t="shared" si="12"/>
        <v>2.008404565182015</v>
      </c>
      <c r="W46" s="226">
        <f t="shared" si="12"/>
        <v>2.1018741768757145</v>
      </c>
      <c r="X46" s="226">
        <f t="shared" si="12"/>
        <v>1.9882367124898572</v>
      </c>
      <c r="Y46" s="226">
        <f t="shared" si="12"/>
        <v>2.0088112445386623</v>
      </c>
      <c r="Z46" s="226">
        <f t="shared" si="12"/>
        <v>1.9867994475663917</v>
      </c>
      <c r="AA46" s="226">
        <f t="shared" ref="AA46:AB46" si="24">AA15/AA$37*100</f>
        <v>1.8413459523636444</v>
      </c>
      <c r="AB46" s="226">
        <f t="shared" si="24"/>
        <v>1.273784543563935</v>
      </c>
      <c r="AC46" s="226">
        <f t="shared" si="12"/>
        <v>1.6266520395527178</v>
      </c>
    </row>
    <row r="47" spans="1:44" ht="12.75" customHeight="1" x14ac:dyDescent="0.2">
      <c r="A47" s="51">
        <v>7</v>
      </c>
      <c r="B47" s="34">
        <v>620342</v>
      </c>
      <c r="C47" s="226">
        <f t="shared" ref="C47:I47" si="25">C16/C$37*100</f>
        <v>3.167473991801558</v>
      </c>
      <c r="D47" s="226">
        <f t="shared" si="25"/>
        <v>2.8215887098372354</v>
      </c>
      <c r="E47" s="226">
        <f t="shared" si="25"/>
        <v>2.7126149784017968</v>
      </c>
      <c r="F47" s="226">
        <f t="shared" si="25"/>
        <v>2.6848995538857738</v>
      </c>
      <c r="G47" s="226">
        <f t="shared" si="25"/>
        <v>2.8520653575467998</v>
      </c>
      <c r="H47" s="226">
        <f t="shared" si="25"/>
        <v>3.0729696495716352</v>
      </c>
      <c r="I47" s="226">
        <f t="shared" si="25"/>
        <v>2.8720173559940236</v>
      </c>
      <c r="J47" s="226">
        <f t="shared" si="15"/>
        <v>2.1912424254574425</v>
      </c>
      <c r="K47" s="226">
        <f t="shared" si="15"/>
        <v>1.9654748687994197</v>
      </c>
      <c r="L47" s="226">
        <f t="shared" si="15"/>
        <v>1.9651237155368539</v>
      </c>
      <c r="M47" s="226">
        <f t="shared" si="12"/>
        <v>2.2706306455790917</v>
      </c>
      <c r="N47" s="226">
        <f t="shared" si="12"/>
        <v>2.3794272751778709</v>
      </c>
      <c r="O47" s="226">
        <f t="shared" si="12"/>
        <v>2.0373405564948976</v>
      </c>
      <c r="P47" s="226">
        <f t="shared" si="12"/>
        <v>1.8081716104215384</v>
      </c>
      <c r="Q47" s="226">
        <f t="shared" si="12"/>
        <v>1.9572829974724295</v>
      </c>
      <c r="R47" s="226">
        <f t="shared" si="12"/>
        <v>1.6836410590508455</v>
      </c>
      <c r="S47" s="226">
        <f t="shared" si="12"/>
        <v>1.7560479975073651</v>
      </c>
      <c r="T47" s="226">
        <f t="shared" si="12"/>
        <v>1.6979469676808845</v>
      </c>
      <c r="U47" s="226">
        <f t="shared" si="12"/>
        <v>1.7442370733048538</v>
      </c>
      <c r="V47" s="226">
        <f t="shared" si="12"/>
        <v>2.1224825776766569</v>
      </c>
      <c r="W47" s="226">
        <f t="shared" si="12"/>
        <v>2.0492749259444376</v>
      </c>
      <c r="X47" s="226">
        <f t="shared" si="12"/>
        <v>1.9731137757799233</v>
      </c>
      <c r="Y47" s="226">
        <f t="shared" si="12"/>
        <v>1.7696314340373827</v>
      </c>
      <c r="Z47" s="226">
        <f t="shared" si="12"/>
        <v>1.5888506265025151</v>
      </c>
      <c r="AA47" s="226">
        <f t="shared" ref="AA47:AB47" si="26">AA16/AA$37*100</f>
        <v>1.4616224479008066</v>
      </c>
      <c r="AB47" s="226">
        <f t="shared" si="26"/>
        <v>1.0459248171295448</v>
      </c>
      <c r="AC47" s="226">
        <f t="shared" si="12"/>
        <v>1.8683489168400322</v>
      </c>
    </row>
    <row r="48" spans="1:44" ht="12.75" customHeight="1" x14ac:dyDescent="0.2">
      <c r="A48" s="51">
        <v>8</v>
      </c>
      <c r="B48" s="34">
        <v>620293</v>
      </c>
      <c r="C48" s="226">
        <f t="shared" ref="C48:I48" si="27">C17/C$37*100</f>
        <v>0.71179688121945672</v>
      </c>
      <c r="D48" s="226">
        <f t="shared" si="27"/>
        <v>0.92179562308081087</v>
      </c>
      <c r="E48" s="226">
        <f t="shared" si="27"/>
        <v>0.77316896817714043</v>
      </c>
      <c r="F48" s="226">
        <f t="shared" si="27"/>
        <v>0.7460028895522508</v>
      </c>
      <c r="G48" s="226">
        <f t="shared" si="27"/>
        <v>0.89507961524740964</v>
      </c>
      <c r="H48" s="226">
        <f t="shared" si="27"/>
        <v>0.99588370831233142</v>
      </c>
      <c r="I48" s="226">
        <f t="shared" si="27"/>
        <v>0.9042562357939482</v>
      </c>
      <c r="J48" s="226">
        <f t="shared" si="15"/>
        <v>1.3206877177287244</v>
      </c>
      <c r="K48" s="226">
        <f t="shared" si="15"/>
        <v>1.6621595807538125</v>
      </c>
      <c r="L48" s="226">
        <f t="shared" si="15"/>
        <v>1.7942845886928307</v>
      </c>
      <c r="M48" s="226">
        <f t="shared" si="12"/>
        <v>1.5919159586772555</v>
      </c>
      <c r="N48" s="226">
        <f t="shared" si="12"/>
        <v>1.5741620296366701</v>
      </c>
      <c r="O48" s="226">
        <f t="shared" si="12"/>
        <v>1.4360665133435404</v>
      </c>
      <c r="P48" s="226">
        <f t="shared" si="12"/>
        <v>1.4707712542289932</v>
      </c>
      <c r="Q48" s="226">
        <f t="shared" si="12"/>
        <v>1.4797910373505652</v>
      </c>
      <c r="R48" s="226">
        <f t="shared" si="12"/>
        <v>1.2865520820187968</v>
      </c>
      <c r="S48" s="226">
        <f t="shared" si="12"/>
        <v>1.5271876589667561</v>
      </c>
      <c r="T48" s="226">
        <f t="shared" si="12"/>
        <v>1.3357840355805282</v>
      </c>
      <c r="U48" s="226">
        <f t="shared" si="12"/>
        <v>1.5405940992550862</v>
      </c>
      <c r="V48" s="226">
        <f t="shared" si="12"/>
        <v>1.692169038345622</v>
      </c>
      <c r="W48" s="226">
        <f t="shared" si="12"/>
        <v>1.5923829004492671</v>
      </c>
      <c r="X48" s="226">
        <f t="shared" si="12"/>
        <v>1.4700801744451306</v>
      </c>
      <c r="Y48" s="226">
        <f t="shared" si="12"/>
        <v>1.5556848420413125</v>
      </c>
      <c r="Z48" s="226">
        <f t="shared" si="12"/>
        <v>1.543926482048636</v>
      </c>
      <c r="AA48" s="226">
        <f t="shared" ref="AA48:AB48" si="28">AA17/AA$37*100</f>
        <v>1.3175571002630349</v>
      </c>
      <c r="AB48" s="226">
        <f t="shared" si="28"/>
        <v>0.97386048451223328</v>
      </c>
      <c r="AC48" s="226">
        <f t="shared" si="12"/>
        <v>1.4227939015328899</v>
      </c>
    </row>
    <row r="49" spans="1:29" ht="12.75" customHeight="1" x14ac:dyDescent="0.2">
      <c r="A49" s="51">
        <v>9</v>
      </c>
      <c r="B49" s="34">
        <v>610910</v>
      </c>
      <c r="C49" s="226">
        <f t="shared" ref="C49:I49" si="29">C18/C$37*100</f>
        <v>3.6334254500671999</v>
      </c>
      <c r="D49" s="226">
        <f t="shared" si="29"/>
        <v>3.0040801970874109</v>
      </c>
      <c r="E49" s="226">
        <f t="shared" si="29"/>
        <v>2.8122985423304527</v>
      </c>
      <c r="F49" s="226">
        <f t="shared" si="29"/>
        <v>2.5330066546201948</v>
      </c>
      <c r="G49" s="226">
        <f t="shared" si="29"/>
        <v>2.627850016090918</v>
      </c>
      <c r="H49" s="226">
        <f t="shared" si="29"/>
        <v>3.018038580090022</v>
      </c>
      <c r="I49" s="226">
        <f t="shared" si="29"/>
        <v>3.2170215621795526</v>
      </c>
      <c r="J49" s="226">
        <f t="shared" si="15"/>
        <v>2.8673419272413669</v>
      </c>
      <c r="K49" s="226">
        <f t="shared" si="15"/>
        <v>2.6384197032908387</v>
      </c>
      <c r="L49" s="226">
        <f t="shared" si="15"/>
        <v>3.1002199827146293</v>
      </c>
      <c r="M49" s="226">
        <f t="shared" si="12"/>
        <v>3.5612641258218307</v>
      </c>
      <c r="N49" s="226">
        <f t="shared" si="12"/>
        <v>3.7998757860935881</v>
      </c>
      <c r="O49" s="226">
        <f t="shared" si="12"/>
        <v>3.5958337322088272</v>
      </c>
      <c r="P49" s="226">
        <f t="shared" si="12"/>
        <v>2.7830867214857342</v>
      </c>
      <c r="Q49" s="226">
        <f t="shared" si="12"/>
        <v>2.1733400352362993</v>
      </c>
      <c r="R49" s="226">
        <f t="shared" si="12"/>
        <v>2.0679796511294946</v>
      </c>
      <c r="S49" s="226">
        <f t="shared" si="12"/>
        <v>1.6822599291077884</v>
      </c>
      <c r="T49" s="226">
        <f t="shared" si="12"/>
        <v>1.4964170026731118</v>
      </c>
      <c r="U49" s="226">
        <f t="shared" si="12"/>
        <v>1.4128294129157382</v>
      </c>
      <c r="V49" s="226">
        <f t="shared" si="12"/>
        <v>1.5058610153282539</v>
      </c>
      <c r="W49" s="226">
        <f t="shared" si="12"/>
        <v>1.438285305991658</v>
      </c>
      <c r="X49" s="226">
        <f t="shared" si="12"/>
        <v>1.4575549587634389</v>
      </c>
      <c r="Y49" s="226">
        <f t="shared" si="12"/>
        <v>1.2966534151133631</v>
      </c>
      <c r="Z49" s="226">
        <f t="shared" si="12"/>
        <v>1.2394663704207403</v>
      </c>
      <c r="AA49" s="226">
        <f t="shared" ref="AA49:AB49" si="30">AA18/AA$37*100</f>
        <v>1.2148912965897236</v>
      </c>
      <c r="AB49" s="226">
        <f t="shared" si="30"/>
        <v>0.9974135331178845</v>
      </c>
      <c r="AC49" s="226">
        <f t="shared" si="12"/>
        <v>1.8779779844776592</v>
      </c>
    </row>
    <row r="50" spans="1:29" ht="12.75" customHeight="1" x14ac:dyDescent="0.2">
      <c r="A50" s="51">
        <v>10</v>
      </c>
      <c r="B50" s="34">
        <v>610990</v>
      </c>
      <c r="C50" s="226">
        <f t="shared" ref="C50:I50" si="31">C19/C$37*100</f>
        <v>1.156175926349875</v>
      </c>
      <c r="D50" s="226">
        <f t="shared" si="31"/>
        <v>1.1086250032773657</v>
      </c>
      <c r="E50" s="226">
        <f t="shared" si="31"/>
        <v>1.2536178031263085</v>
      </c>
      <c r="F50" s="226">
        <f t="shared" si="31"/>
        <v>1.4056352225875393</v>
      </c>
      <c r="G50" s="226">
        <f t="shared" si="31"/>
        <v>1.6502992730264325</v>
      </c>
      <c r="H50" s="226">
        <f t="shared" si="31"/>
        <v>1.6110595808748012</v>
      </c>
      <c r="I50" s="226">
        <f t="shared" si="31"/>
        <v>1.2769314671595355</v>
      </c>
      <c r="J50" s="226">
        <f t="shared" si="15"/>
        <v>1.0851891802822415</v>
      </c>
      <c r="K50" s="226">
        <f t="shared" si="15"/>
        <v>1.061464717534548</v>
      </c>
      <c r="L50" s="226">
        <f t="shared" si="15"/>
        <v>1.344139953210159</v>
      </c>
      <c r="M50" s="226">
        <f t="shared" si="12"/>
        <v>1.3963635553141724</v>
      </c>
      <c r="N50" s="226">
        <f t="shared" si="12"/>
        <v>1.7156562477269481</v>
      </c>
      <c r="O50" s="226">
        <f t="shared" si="12"/>
        <v>1.5582508887075677</v>
      </c>
      <c r="P50" s="226">
        <f t="shared" si="12"/>
        <v>1.2673430773082959</v>
      </c>
      <c r="Q50" s="226">
        <f t="shared" si="12"/>
        <v>0.92653894438325013</v>
      </c>
      <c r="R50" s="226">
        <f t="shared" si="12"/>
        <v>0.86642981434966804</v>
      </c>
      <c r="S50" s="226">
        <f t="shared" si="12"/>
        <v>1.2173926512924225</v>
      </c>
      <c r="T50" s="226">
        <f t="shared" si="12"/>
        <v>1.3584055391129974</v>
      </c>
      <c r="U50" s="226">
        <f t="shared" si="12"/>
        <v>1.5205139959572322</v>
      </c>
      <c r="V50" s="226">
        <f t="shared" si="12"/>
        <v>1.6526723305061917</v>
      </c>
      <c r="W50" s="226">
        <f t="shared" si="12"/>
        <v>1.5710994256411697</v>
      </c>
      <c r="X50" s="226">
        <f t="shared" si="12"/>
        <v>1.4749445280911671</v>
      </c>
      <c r="Y50" s="226">
        <f t="shared" si="12"/>
        <v>1.3576550890618135</v>
      </c>
      <c r="Z50" s="226">
        <f t="shared" si="12"/>
        <v>1.3260466549373062</v>
      </c>
      <c r="AA50" s="226">
        <f t="shared" ref="AA50:AB50" si="32">AA19/AA$37*100</f>
        <v>1.1968228647639574</v>
      </c>
      <c r="AB50" s="226">
        <f t="shared" si="32"/>
        <v>0.96473014002425961</v>
      </c>
      <c r="AC50" s="226">
        <f t="shared" si="12"/>
        <v>1.3302543088040399</v>
      </c>
    </row>
    <row r="51" spans="1:29" ht="12.75" customHeight="1" x14ac:dyDescent="0.2">
      <c r="A51" s="51">
        <v>11</v>
      </c>
      <c r="B51" s="34">
        <v>620193</v>
      </c>
      <c r="C51" s="226">
        <f t="shared" ref="C51:I51" si="33">C20/C$37*100</f>
        <v>1.5414358462352118</v>
      </c>
      <c r="D51" s="226">
        <f t="shared" si="33"/>
        <v>2.064540273922852</v>
      </c>
      <c r="E51" s="226">
        <f t="shared" si="33"/>
        <v>1.9879008629586203</v>
      </c>
      <c r="F51" s="226">
        <f t="shared" si="33"/>
        <v>2.0338815476670065</v>
      </c>
      <c r="G51" s="226">
        <f t="shared" si="33"/>
        <v>1.8183224985265176</v>
      </c>
      <c r="H51" s="226">
        <f t="shared" si="33"/>
        <v>1.8810145803395448</v>
      </c>
      <c r="I51" s="226">
        <f t="shared" si="33"/>
        <v>1.6390864986148543</v>
      </c>
      <c r="J51" s="226">
        <f t="shared" si="15"/>
        <v>1.5779478500044779</v>
      </c>
      <c r="K51" s="226">
        <f t="shared" si="15"/>
        <v>1.682378619922694</v>
      </c>
      <c r="L51" s="226">
        <f t="shared" si="15"/>
        <v>1.7883791373653892</v>
      </c>
      <c r="M51" s="226">
        <f t="shared" si="12"/>
        <v>1.8413950152562384</v>
      </c>
      <c r="N51" s="226">
        <f t="shared" si="12"/>
        <v>1.5903355211894707</v>
      </c>
      <c r="O51" s="226">
        <f t="shared" si="12"/>
        <v>1.3278061352244912</v>
      </c>
      <c r="P51" s="226">
        <f t="shared" si="12"/>
        <v>1.3132763447589721</v>
      </c>
      <c r="Q51" s="226">
        <f t="shared" si="12"/>
        <v>1.387435278574638</v>
      </c>
      <c r="R51" s="226">
        <f t="shared" si="12"/>
        <v>1.2379465408253338</v>
      </c>
      <c r="S51" s="226">
        <f t="shared" si="12"/>
        <v>1.4584577725718102</v>
      </c>
      <c r="T51" s="226">
        <f t="shared" si="12"/>
        <v>1.413759924941858</v>
      </c>
      <c r="U51" s="226">
        <f t="shared" si="12"/>
        <v>1.4588377896339255</v>
      </c>
      <c r="V51" s="226">
        <f t="shared" si="12"/>
        <v>1.4831934105789562</v>
      </c>
      <c r="W51" s="226">
        <f t="shared" si="12"/>
        <v>1.2913272724395839</v>
      </c>
      <c r="X51" s="226">
        <f t="shared" si="12"/>
        <v>1.3103848753334366</v>
      </c>
      <c r="Y51" s="226">
        <f t="shared" si="12"/>
        <v>1.2711614035314496</v>
      </c>
      <c r="Z51" s="226">
        <f t="shared" si="12"/>
        <v>1.242469984585548</v>
      </c>
      <c r="AA51" s="226">
        <f t="shared" ref="AA51:AB51" si="34">AA20/AA$37*100</f>
        <v>1.1593010807829254</v>
      </c>
      <c r="AB51" s="226">
        <f t="shared" si="34"/>
        <v>0.79880784075252487</v>
      </c>
      <c r="AC51" s="226">
        <f t="shared" si="12"/>
        <v>1.3699204199461905</v>
      </c>
    </row>
    <row r="52" spans="1:29" ht="12.75" customHeight="1" x14ac:dyDescent="0.2">
      <c r="A52" s="51">
        <v>12</v>
      </c>
      <c r="B52" s="34">
        <v>630140</v>
      </c>
      <c r="C52" s="226">
        <f t="shared" ref="C52:I52" si="35">C21/C$37*100</f>
        <v>0.20075290746957944</v>
      </c>
      <c r="D52" s="226">
        <f t="shared" si="35"/>
        <v>0.32872860632487388</v>
      </c>
      <c r="E52" s="226">
        <f t="shared" si="35"/>
        <v>0.29613074688116103</v>
      </c>
      <c r="F52" s="226">
        <f t="shared" si="35"/>
        <v>0.26203944986237288</v>
      </c>
      <c r="G52" s="226">
        <f t="shared" si="35"/>
        <v>0.26031443427275197</v>
      </c>
      <c r="H52" s="226">
        <f t="shared" si="35"/>
        <v>0.352173112075233</v>
      </c>
      <c r="I52" s="226">
        <f t="shared" si="35"/>
        <v>0.39667757608846771</v>
      </c>
      <c r="J52" s="226">
        <f t="shared" si="15"/>
        <v>0.92553128424947162</v>
      </c>
      <c r="K52" s="226">
        <f t="shared" si="15"/>
        <v>0.65529445495062388</v>
      </c>
      <c r="L52" s="226">
        <f t="shared" si="15"/>
        <v>0.8680976304759549</v>
      </c>
      <c r="M52" s="226">
        <f t="shared" si="12"/>
        <v>0.93642373522267952</v>
      </c>
      <c r="N52" s="226">
        <f t="shared" si="12"/>
        <v>0.88451780305179439</v>
      </c>
      <c r="O52" s="226">
        <f t="shared" si="12"/>
        <v>0.82272154590280355</v>
      </c>
      <c r="P52" s="226">
        <f t="shared" si="12"/>
        <v>0.82934123463943055</v>
      </c>
      <c r="Q52" s="226">
        <f t="shared" si="12"/>
        <v>0.87911804230683777</v>
      </c>
      <c r="R52" s="226">
        <f t="shared" si="12"/>
        <v>0.76780920484091653</v>
      </c>
      <c r="S52" s="226">
        <f t="shared" si="12"/>
        <v>0.83398484212361401</v>
      </c>
      <c r="T52" s="226">
        <f t="shared" si="12"/>
        <v>0.89368620390878994</v>
      </c>
      <c r="U52" s="226">
        <f t="shared" si="12"/>
        <v>0.97231459099337181</v>
      </c>
      <c r="V52" s="226">
        <f t="shared" si="12"/>
        <v>1.0963216675779999</v>
      </c>
      <c r="W52" s="226">
        <f t="shared" si="12"/>
        <v>0.99623396823832022</v>
      </c>
      <c r="X52" s="226">
        <f t="shared" si="12"/>
        <v>0.98821653740137594</v>
      </c>
      <c r="Y52" s="226">
        <f t="shared" si="12"/>
        <v>1.0458499941831907</v>
      </c>
      <c r="Z52" s="226">
        <f t="shared" si="12"/>
        <v>1.0339254392410162</v>
      </c>
      <c r="AA52" s="226">
        <f t="shared" ref="AA52:AB52" si="36">AA21/AA$37*100</f>
        <v>1.0608999583148988</v>
      </c>
      <c r="AB52" s="226">
        <f t="shared" si="36"/>
        <v>0.87102313788361396</v>
      </c>
      <c r="AC52" s="226">
        <f t="shared" si="12"/>
        <v>0.89794053588030209</v>
      </c>
    </row>
    <row r="53" spans="1:29" ht="12.75" customHeight="1" x14ac:dyDescent="0.2">
      <c r="A53" s="51">
        <v>13</v>
      </c>
      <c r="B53" s="34">
        <v>630260</v>
      </c>
      <c r="C53" s="226">
        <f t="shared" ref="C53:I53" si="37">C22/C$37*100</f>
        <v>1.4474792011347934</v>
      </c>
      <c r="D53" s="226">
        <f t="shared" si="37"/>
        <v>1.3866706629004792</v>
      </c>
      <c r="E53" s="226">
        <f t="shared" si="37"/>
        <v>1.1801961568936516</v>
      </c>
      <c r="F53" s="226">
        <f t="shared" si="37"/>
        <v>1.1814012483056708</v>
      </c>
      <c r="G53" s="226">
        <f t="shared" si="37"/>
        <v>1.1907506427215304</v>
      </c>
      <c r="H53" s="226">
        <f t="shared" si="37"/>
        <v>1.2367570222582513</v>
      </c>
      <c r="I53" s="226">
        <f t="shared" si="37"/>
        <v>1.2846305011086883</v>
      </c>
      <c r="J53" s="226">
        <f t="shared" si="15"/>
        <v>2.1578876577746628</v>
      </c>
      <c r="K53" s="226">
        <f t="shared" si="15"/>
        <v>0.97122940190537432</v>
      </c>
      <c r="L53" s="226">
        <f t="shared" si="15"/>
        <v>1.0433631503611813</v>
      </c>
      <c r="M53" s="226">
        <f t="shared" si="12"/>
        <v>1.1673241536419297</v>
      </c>
      <c r="N53" s="226">
        <f t="shared" si="12"/>
        <v>1.0722223781176901</v>
      </c>
      <c r="O53" s="226">
        <f t="shared" si="12"/>
        <v>1.0434579972566576</v>
      </c>
      <c r="P53" s="226">
        <f t="shared" si="12"/>
        <v>1.074674414294474</v>
      </c>
      <c r="Q53" s="226">
        <f t="shared" si="12"/>
        <v>1.0586145286893949</v>
      </c>
      <c r="R53" s="226">
        <f t="shared" si="12"/>
        <v>0.917106512181595</v>
      </c>
      <c r="S53" s="226">
        <f t="shared" si="12"/>
        <v>0.97073671594435418</v>
      </c>
      <c r="T53" s="226">
        <f t="shared" si="12"/>
        <v>0.96893233956894032</v>
      </c>
      <c r="U53" s="226">
        <f t="shared" si="12"/>
        <v>0.95521543662388497</v>
      </c>
      <c r="V53" s="226">
        <f t="shared" si="12"/>
        <v>0.86355554675184543</v>
      </c>
      <c r="W53" s="226">
        <f t="shared" si="12"/>
        <v>0.77696447903371313</v>
      </c>
      <c r="X53" s="226">
        <f t="shared" si="12"/>
        <v>0.93574301368451862</v>
      </c>
      <c r="Y53" s="226">
        <f t="shared" si="12"/>
        <v>0.89319717367699913</v>
      </c>
      <c r="Z53" s="226">
        <f t="shared" si="12"/>
        <v>0.92124601759659352</v>
      </c>
      <c r="AA53" s="226">
        <f t="shared" ref="AA53:AB53" si="38">AA22/AA$37*100</f>
        <v>0.7762959861256874</v>
      </c>
      <c r="AB53" s="226">
        <f t="shared" si="38"/>
        <v>0.63423963191800381</v>
      </c>
      <c r="AC53" s="226">
        <f t="shared" si="12"/>
        <v>0.95415863898428122</v>
      </c>
    </row>
    <row r="54" spans="1:29" ht="12.75" customHeight="1" x14ac:dyDescent="0.2">
      <c r="A54" s="51">
        <v>14</v>
      </c>
      <c r="B54" s="34">
        <v>610462</v>
      </c>
      <c r="C54" s="226">
        <f t="shared" ref="C54:I54" si="39">C23/C$37*100</f>
        <v>0.25761191474367706</v>
      </c>
      <c r="D54" s="226">
        <f t="shared" si="39"/>
        <v>0.20466076127194804</v>
      </c>
      <c r="E54" s="226">
        <f t="shared" si="39"/>
        <v>0.46828557401142168</v>
      </c>
      <c r="F54" s="226">
        <f t="shared" si="39"/>
        <v>0.53240142863765139</v>
      </c>
      <c r="G54" s="226">
        <f t="shared" si="39"/>
        <v>0.16766216180920976</v>
      </c>
      <c r="H54" s="226">
        <f t="shared" si="39"/>
        <v>0.20952765533448497</v>
      </c>
      <c r="I54" s="226">
        <f t="shared" si="39"/>
        <v>0.23347125303411878</v>
      </c>
      <c r="J54" s="226">
        <f t="shared" si="15"/>
        <v>0.34888551409808027</v>
      </c>
      <c r="K54" s="226">
        <f t="shared" si="15"/>
        <v>0.42687550396760188</v>
      </c>
      <c r="L54" s="226">
        <f t="shared" si="15"/>
        <v>0.49997587435787055</v>
      </c>
      <c r="M54" s="226">
        <f t="shared" si="12"/>
        <v>0.679283044058827</v>
      </c>
      <c r="N54" s="226">
        <f t="shared" si="12"/>
        <v>1.3741668644919178</v>
      </c>
      <c r="O54" s="226">
        <f t="shared" si="12"/>
        <v>2.7982832278769707</v>
      </c>
      <c r="P54" s="226">
        <f t="shared" si="12"/>
        <v>1.1193385325607417</v>
      </c>
      <c r="Q54" s="226">
        <f t="shared" si="12"/>
        <v>1.0877951501334295</v>
      </c>
      <c r="R54" s="226">
        <f t="shared" si="12"/>
        <v>1.0534356690589208</v>
      </c>
      <c r="S54" s="226">
        <f t="shared" ref="M54:AC67" si="40">S23/S$37*100</f>
        <v>1.3754037654776374</v>
      </c>
      <c r="T54" s="226">
        <f t="shared" si="40"/>
        <v>1.7161272276076813</v>
      </c>
      <c r="U54" s="226">
        <f t="shared" si="40"/>
        <v>1.6075236127619372</v>
      </c>
      <c r="V54" s="226">
        <f t="shared" si="40"/>
        <v>1.099616748911455</v>
      </c>
      <c r="W54" s="226">
        <f t="shared" si="40"/>
        <v>0.94965544222919018</v>
      </c>
      <c r="X54" s="226">
        <f t="shared" si="40"/>
        <v>0.84466457602771283</v>
      </c>
      <c r="Y54" s="226">
        <f t="shared" si="40"/>
        <v>0.77630502055272621</v>
      </c>
      <c r="Z54" s="226">
        <f t="shared" si="40"/>
        <v>0.71039320130891059</v>
      </c>
      <c r="AA54" s="226">
        <f t="shared" si="40"/>
        <v>0.71402594388627671</v>
      </c>
      <c r="AB54" s="226">
        <f t="shared" si="40"/>
        <v>0.65629129073369885</v>
      </c>
      <c r="AC54" s="226">
        <f t="shared" si="40"/>
        <v>1.02664218059791</v>
      </c>
    </row>
    <row r="55" spans="1:29" ht="12.75" customHeight="1" x14ac:dyDescent="0.2">
      <c r="A55" s="51">
        <v>15</v>
      </c>
      <c r="B55" s="34">
        <v>600622</v>
      </c>
      <c r="C55" s="226">
        <f t="shared" ref="C55:I55" si="41">C24/C$37*100</f>
        <v>0</v>
      </c>
      <c r="D55" s="226">
        <f t="shared" si="41"/>
        <v>0</v>
      </c>
      <c r="E55" s="226">
        <f t="shared" si="41"/>
        <v>0</v>
      </c>
      <c r="F55" s="226">
        <f t="shared" si="41"/>
        <v>0</v>
      </c>
      <c r="G55" s="226">
        <f t="shared" si="41"/>
        <v>0</v>
      </c>
      <c r="H55" s="226">
        <f t="shared" si="41"/>
        <v>0</v>
      </c>
      <c r="I55" s="226">
        <f t="shared" si="41"/>
        <v>0</v>
      </c>
      <c r="J55" s="226">
        <f t="shared" si="15"/>
        <v>1.2613873885338445</v>
      </c>
      <c r="K55" s="226">
        <f t="shared" si="15"/>
        <v>1.0841294113540973</v>
      </c>
      <c r="L55" s="226">
        <f t="shared" si="15"/>
        <v>1.1345518438607269</v>
      </c>
      <c r="M55" s="226">
        <f t="shared" si="40"/>
        <v>1.1145578827897467</v>
      </c>
      <c r="N55" s="226">
        <f t="shared" si="40"/>
        <v>1.1418198716007786</v>
      </c>
      <c r="O55" s="226">
        <f t="shared" si="40"/>
        <v>1.0797387150415223</v>
      </c>
      <c r="P55" s="226">
        <f t="shared" si="40"/>
        <v>0.84537501823973293</v>
      </c>
      <c r="Q55" s="226">
        <f t="shared" si="40"/>
        <v>0.86018710197888626</v>
      </c>
      <c r="R55" s="226">
        <f t="shared" si="40"/>
        <v>0.85591122482608339</v>
      </c>
      <c r="S55" s="226">
        <f t="shared" si="40"/>
        <v>0.73538484617744615</v>
      </c>
      <c r="T55" s="226">
        <f t="shared" si="40"/>
        <v>0.64083108631914398</v>
      </c>
      <c r="U55" s="226">
        <f t="shared" si="40"/>
        <v>0.57825955886384617</v>
      </c>
      <c r="V55" s="226">
        <f t="shared" si="40"/>
        <v>0.52757779760025236</v>
      </c>
      <c r="W55" s="226">
        <f t="shared" si="40"/>
        <v>0.52529689079480846</v>
      </c>
      <c r="X55" s="226">
        <f t="shared" si="40"/>
        <v>0.50121794857044322</v>
      </c>
      <c r="Y55" s="226">
        <f t="shared" si="40"/>
        <v>0.53823259481399133</v>
      </c>
      <c r="Z55" s="226">
        <f t="shared" si="40"/>
        <v>0.60232579235938133</v>
      </c>
      <c r="AA55" s="226">
        <f t="shared" si="40"/>
        <v>0.67079097427094747</v>
      </c>
      <c r="AB55" s="226">
        <f t="shared" si="40"/>
        <v>0.54726709830590292</v>
      </c>
      <c r="AC55" s="226">
        <f t="shared" si="40"/>
        <v>0.65408318058681925</v>
      </c>
    </row>
    <row r="56" spans="1:29" ht="12.75" customHeight="1" x14ac:dyDescent="0.2">
      <c r="A56" s="51">
        <v>16</v>
      </c>
      <c r="B56" s="34">
        <v>620343</v>
      </c>
      <c r="C56" s="226">
        <f t="shared" ref="C56:I56" si="42">C25/C$37*100</f>
        <v>1.4876033461526976</v>
      </c>
      <c r="D56" s="226">
        <f t="shared" si="42"/>
        <v>1.4355242589195472</v>
      </c>
      <c r="E56" s="226">
        <f t="shared" si="42"/>
        <v>1.1634182396725594</v>
      </c>
      <c r="F56" s="226">
        <f t="shared" si="42"/>
        <v>1.0558679030049121</v>
      </c>
      <c r="G56" s="226">
        <f t="shared" si="42"/>
        <v>1.1827652611701513</v>
      </c>
      <c r="H56" s="226">
        <f t="shared" si="42"/>
        <v>1.5223323716853552</v>
      </c>
      <c r="I56" s="226">
        <f t="shared" si="42"/>
        <v>1.4348203290570716</v>
      </c>
      <c r="J56" s="226">
        <f t="shared" si="15"/>
        <v>1.0414876228478678</v>
      </c>
      <c r="K56" s="226">
        <f t="shared" si="15"/>
        <v>0.93485035581416864</v>
      </c>
      <c r="L56" s="226">
        <f t="shared" si="15"/>
        <v>0.99303968410890398</v>
      </c>
      <c r="M56" s="226">
        <f t="shared" si="40"/>
        <v>1.0102630149214304</v>
      </c>
      <c r="N56" s="226">
        <f t="shared" si="40"/>
        <v>0.94310029230409931</v>
      </c>
      <c r="O56" s="226">
        <f t="shared" si="40"/>
        <v>0.86229052703441522</v>
      </c>
      <c r="P56" s="226">
        <f t="shared" si="40"/>
        <v>0.78901315849597453</v>
      </c>
      <c r="Q56" s="226">
        <f t="shared" si="40"/>
        <v>0.79780355117947865</v>
      </c>
      <c r="R56" s="226">
        <f t="shared" si="40"/>
        <v>0.67527750395387476</v>
      </c>
      <c r="S56" s="226">
        <f t="shared" si="40"/>
        <v>0.82431706564322937</v>
      </c>
      <c r="T56" s="226">
        <f t="shared" si="40"/>
        <v>0.73148423059368617</v>
      </c>
      <c r="U56" s="226">
        <f t="shared" si="40"/>
        <v>0.67917197383376604</v>
      </c>
      <c r="V56" s="226">
        <f t="shared" si="40"/>
        <v>0.7760519535167445</v>
      </c>
      <c r="W56" s="226">
        <f t="shared" si="40"/>
        <v>0.80272051131946798</v>
      </c>
      <c r="X56" s="226">
        <f t="shared" si="40"/>
        <v>0.67771938434264312</v>
      </c>
      <c r="Y56" s="226">
        <f t="shared" si="40"/>
        <v>0.63955520475168681</v>
      </c>
      <c r="Z56" s="226">
        <f t="shared" si="40"/>
        <v>0.66276590106236233</v>
      </c>
      <c r="AA56" s="226">
        <f t="shared" si="40"/>
        <v>0.63295471463279951</v>
      </c>
      <c r="AB56" s="226">
        <f t="shared" si="40"/>
        <v>0.48908347772265809</v>
      </c>
      <c r="AC56" s="226">
        <f t="shared" si="40"/>
        <v>0.77596362265206076</v>
      </c>
    </row>
    <row r="57" spans="1:29" ht="12.75" customHeight="1" x14ac:dyDescent="0.2">
      <c r="A57" s="51">
        <v>17</v>
      </c>
      <c r="B57" s="34">
        <v>611120</v>
      </c>
      <c r="C57" s="226">
        <f t="shared" ref="C57:I57" si="43">C26/C$37*100</f>
        <v>0.29859938329538771</v>
      </c>
      <c r="D57" s="226">
        <f t="shared" si="43"/>
        <v>0.27882375908568141</v>
      </c>
      <c r="E57" s="226">
        <f t="shared" si="43"/>
        <v>0.31089336501426923</v>
      </c>
      <c r="F57" s="226">
        <f t="shared" si="43"/>
        <v>0.381632076030051</v>
      </c>
      <c r="G57" s="226">
        <f t="shared" si="43"/>
        <v>0.4318809542115834</v>
      </c>
      <c r="H57" s="226">
        <f t="shared" si="43"/>
        <v>0.59926598448199242</v>
      </c>
      <c r="I57" s="226">
        <f t="shared" si="43"/>
        <v>0.65787199554543963</v>
      </c>
      <c r="J57" s="226">
        <f t="shared" si="15"/>
        <v>0.73837805331432083</v>
      </c>
      <c r="K57" s="226">
        <f t="shared" si="15"/>
        <v>0.84495348655091085</v>
      </c>
      <c r="L57" s="226">
        <f t="shared" si="15"/>
        <v>1.0613339958800323</v>
      </c>
      <c r="M57" s="226">
        <f t="shared" si="40"/>
        <v>1.1148058299079775</v>
      </c>
      <c r="N57" s="226">
        <f t="shared" si="40"/>
        <v>1.0541875397383069</v>
      </c>
      <c r="O57" s="226">
        <f t="shared" si="40"/>
        <v>1.0580525399719976</v>
      </c>
      <c r="P57" s="226">
        <f t="shared" si="40"/>
        <v>0.95052736964824014</v>
      </c>
      <c r="Q57" s="226">
        <f t="shared" si="40"/>
        <v>0.94481353672745494</v>
      </c>
      <c r="R57" s="226">
        <f t="shared" si="40"/>
        <v>0.82048052106859248</v>
      </c>
      <c r="S57" s="226">
        <f t="shared" si="40"/>
        <v>0.7571252029496599</v>
      </c>
      <c r="T57" s="226">
        <f t="shared" si="40"/>
        <v>0.70237174036937966</v>
      </c>
      <c r="U57" s="226">
        <f t="shared" si="40"/>
        <v>0.67213891204864151</v>
      </c>
      <c r="V57" s="226">
        <f t="shared" si="40"/>
        <v>0.66908907152879316</v>
      </c>
      <c r="W57" s="226">
        <f t="shared" si="40"/>
        <v>0.64271468693761824</v>
      </c>
      <c r="X57" s="226">
        <f t="shared" si="40"/>
        <v>0.62932252101960839</v>
      </c>
      <c r="Y57" s="226">
        <f t="shared" si="40"/>
        <v>0.60699042165404204</v>
      </c>
      <c r="Z57" s="226">
        <f t="shared" si="40"/>
        <v>0.58826700401938126</v>
      </c>
      <c r="AA57" s="226">
        <f t="shared" si="40"/>
        <v>0.534985766048648</v>
      </c>
      <c r="AB57" s="226">
        <f t="shared" si="40"/>
        <v>0.40841324591412076</v>
      </c>
      <c r="AC57" s="226">
        <f t="shared" si="40"/>
        <v>0.6965699439654236</v>
      </c>
    </row>
    <row r="58" spans="1:29" ht="12.75" customHeight="1" x14ac:dyDescent="0.2">
      <c r="A58" s="51">
        <v>18</v>
      </c>
      <c r="B58" s="34">
        <v>610342</v>
      </c>
      <c r="C58" s="226">
        <f t="shared" ref="C58:I58" si="44">C27/C$37*100</f>
        <v>0.25280123075603772</v>
      </c>
      <c r="D58" s="226">
        <f t="shared" si="44"/>
        <v>0.26745482366500445</v>
      </c>
      <c r="E58" s="226">
        <f t="shared" si="44"/>
        <v>0.52486621121406896</v>
      </c>
      <c r="F58" s="226">
        <f t="shared" si="44"/>
        <v>0.3774418015691085</v>
      </c>
      <c r="G58" s="226">
        <f t="shared" si="44"/>
        <v>0.25225392638521293</v>
      </c>
      <c r="H58" s="226">
        <f t="shared" si="44"/>
        <v>0.31509551459352481</v>
      </c>
      <c r="I58" s="226">
        <f t="shared" si="44"/>
        <v>0.28284626166118482</v>
      </c>
      <c r="J58" s="226">
        <f t="shared" si="15"/>
        <v>0.27325917185640453</v>
      </c>
      <c r="K58" s="226">
        <f t="shared" si="15"/>
        <v>0.28732157279072895</v>
      </c>
      <c r="L58" s="226">
        <f t="shared" si="15"/>
        <v>0.29195133289915282</v>
      </c>
      <c r="M58" s="226">
        <f t="shared" si="40"/>
        <v>0.44066127506151048</v>
      </c>
      <c r="N58" s="226">
        <f t="shared" si="40"/>
        <v>0.92885952735865829</v>
      </c>
      <c r="O58" s="226">
        <f t="shared" si="40"/>
        <v>2.1431859717914525</v>
      </c>
      <c r="P58" s="226">
        <f t="shared" si="40"/>
        <v>1.0375161655163321</v>
      </c>
      <c r="Q58" s="226">
        <f t="shared" si="40"/>
        <v>0.76074963590818245</v>
      </c>
      <c r="R58" s="226">
        <f t="shared" si="40"/>
        <v>0.88327034711941588</v>
      </c>
      <c r="S58" s="226">
        <f t="shared" si="40"/>
        <v>0.8798103478113668</v>
      </c>
      <c r="T58" s="226">
        <f t="shared" si="40"/>
        <v>1.0467992574068612</v>
      </c>
      <c r="U58" s="226">
        <f t="shared" si="40"/>
        <v>1.0952009456512706</v>
      </c>
      <c r="V58" s="226">
        <f t="shared" si="40"/>
        <v>0.65887977039956136</v>
      </c>
      <c r="W58" s="226">
        <f t="shared" si="40"/>
        <v>0.60549781682811199</v>
      </c>
      <c r="X58" s="226">
        <f t="shared" si="40"/>
        <v>0.65833121491246072</v>
      </c>
      <c r="Y58" s="226">
        <f t="shared" si="40"/>
        <v>0.57043499715622659</v>
      </c>
      <c r="Z58" s="226">
        <f t="shared" si="40"/>
        <v>0.49617326726807737</v>
      </c>
      <c r="AA58" s="226">
        <f t="shared" si="40"/>
        <v>0.52051763812397356</v>
      </c>
      <c r="AB58" s="226">
        <f t="shared" si="40"/>
        <v>0.53600233817958642</v>
      </c>
      <c r="AC58" s="226">
        <f t="shared" si="40"/>
        <v>0.73278888342890769</v>
      </c>
    </row>
    <row r="59" spans="1:29" ht="12.75" customHeight="1" x14ac:dyDescent="0.2">
      <c r="A59" s="51">
        <v>19</v>
      </c>
      <c r="B59" s="34">
        <v>620520</v>
      </c>
      <c r="C59" s="226">
        <f t="shared" ref="C59:I59" si="45">C28/C$37*100</f>
        <v>1.9218719624134635</v>
      </c>
      <c r="D59" s="226">
        <f t="shared" si="45"/>
        <v>1.6911463069491859</v>
      </c>
      <c r="E59" s="226">
        <f t="shared" si="45"/>
        <v>1.4569919166921252</v>
      </c>
      <c r="F59" s="226">
        <f t="shared" si="45"/>
        <v>1.5633199310590027</v>
      </c>
      <c r="G59" s="226">
        <f t="shared" si="45"/>
        <v>1.5429978041921486</v>
      </c>
      <c r="H59" s="226">
        <f t="shared" si="45"/>
        <v>1.6293307413727629</v>
      </c>
      <c r="I59" s="226">
        <f t="shared" si="45"/>
        <v>1.5769528662828984</v>
      </c>
      <c r="J59" s="226">
        <f t="shared" si="15"/>
        <v>1.1655271868022128</v>
      </c>
      <c r="K59" s="226">
        <f t="shared" si="15"/>
        <v>1.0366591026685161</v>
      </c>
      <c r="L59" s="226">
        <f t="shared" si="15"/>
        <v>1.1570831098239709</v>
      </c>
      <c r="M59" s="226">
        <f t="shared" si="40"/>
        <v>1.2580304374311109</v>
      </c>
      <c r="N59" s="226">
        <f t="shared" si="40"/>
        <v>1.235402299018052</v>
      </c>
      <c r="O59" s="226">
        <f t="shared" si="40"/>
        <v>1.2321086498385063</v>
      </c>
      <c r="P59" s="226">
        <f t="shared" si="40"/>
        <v>1.1116298531801205</v>
      </c>
      <c r="Q59" s="226">
        <f t="shared" si="40"/>
        <v>1.1505041261872324</v>
      </c>
      <c r="R59" s="226">
        <f t="shared" si="40"/>
        <v>1.0518453209407745</v>
      </c>
      <c r="S59" s="226">
        <f t="shared" si="40"/>
        <v>1.0642389025980898</v>
      </c>
      <c r="T59" s="226">
        <f t="shared" si="40"/>
        <v>0.99414350334315271</v>
      </c>
      <c r="U59" s="226">
        <f t="shared" si="40"/>
        <v>0.92696516492041625</v>
      </c>
      <c r="V59" s="226">
        <f t="shared" si="40"/>
        <v>0.90672605355008618</v>
      </c>
      <c r="W59" s="226">
        <f t="shared" si="40"/>
        <v>0.85070534746072191</v>
      </c>
      <c r="X59" s="226">
        <f t="shared" si="40"/>
        <v>0.77810824470358575</v>
      </c>
      <c r="Y59" s="226">
        <f t="shared" si="40"/>
        <v>0.67892377717742558</v>
      </c>
      <c r="Z59" s="226">
        <f t="shared" si="40"/>
        <v>0.63528223585816779</v>
      </c>
      <c r="AA59" s="226">
        <f t="shared" si="40"/>
        <v>0.51280419114181819</v>
      </c>
      <c r="AB59" s="226">
        <f t="shared" si="40"/>
        <v>0.29388363562470371</v>
      </c>
      <c r="AC59" s="226">
        <f t="shared" si="40"/>
        <v>0.92005164960357666</v>
      </c>
    </row>
    <row r="60" spans="1:29" ht="12.75" customHeight="1" x14ac:dyDescent="0.2">
      <c r="A60" s="51">
        <v>20</v>
      </c>
      <c r="B60" s="34">
        <v>621040</v>
      </c>
      <c r="C60" s="226">
        <f t="shared" ref="C60:I60" si="46">C29/C$37*100</f>
        <v>0.13886908739576237</v>
      </c>
      <c r="D60" s="226">
        <f t="shared" si="46"/>
        <v>0.24954508184894969</v>
      </c>
      <c r="E60" s="226">
        <f t="shared" si="46"/>
        <v>0.43443490037645321</v>
      </c>
      <c r="F60" s="226">
        <f t="shared" si="46"/>
        <v>0.58957489388511364</v>
      </c>
      <c r="G60" s="226">
        <f t="shared" si="46"/>
        <v>0.57273533975384983</v>
      </c>
      <c r="H60" s="226">
        <f t="shared" si="46"/>
        <v>0.62698568899156881</v>
      </c>
      <c r="I60" s="226">
        <f t="shared" si="46"/>
        <v>0.77834304335069304</v>
      </c>
      <c r="J60" s="226">
        <f t="shared" si="15"/>
        <v>1.245901022349738</v>
      </c>
      <c r="K60" s="226">
        <f t="shared" si="15"/>
        <v>0.59940756855430644</v>
      </c>
      <c r="L60" s="226">
        <f t="shared" si="15"/>
        <v>0.62535667995985089</v>
      </c>
      <c r="M60" s="226">
        <f t="shared" si="40"/>
        <v>0.81133179474742612</v>
      </c>
      <c r="N60" s="226">
        <f t="shared" si="40"/>
        <v>0.85986657737017291</v>
      </c>
      <c r="O60" s="226">
        <f t="shared" si="40"/>
        <v>0.85365033739410645</v>
      </c>
      <c r="P60" s="226">
        <f t="shared" si="40"/>
        <v>0.78811733776267845</v>
      </c>
      <c r="Q60" s="226">
        <f t="shared" si="40"/>
        <v>0.82684367150149995</v>
      </c>
      <c r="R60" s="226">
        <f t="shared" si="40"/>
        <v>0.72438051964121108</v>
      </c>
      <c r="S60" s="226">
        <f t="shared" si="40"/>
        <v>0.90970526444916822</v>
      </c>
      <c r="T60" s="226">
        <f t="shared" si="40"/>
        <v>0.7613563659012591</v>
      </c>
      <c r="U60" s="226">
        <f t="shared" si="40"/>
        <v>0.75885669693837365</v>
      </c>
      <c r="V60" s="226">
        <f t="shared" si="40"/>
        <v>0.70883023110968235</v>
      </c>
      <c r="W60" s="226">
        <f t="shared" si="40"/>
        <v>0.60148667935637268</v>
      </c>
      <c r="X60" s="226">
        <f t="shared" si="40"/>
        <v>0.55786000648751566</v>
      </c>
      <c r="Y60" s="226">
        <f t="shared" si="40"/>
        <v>0.52512196879604978</v>
      </c>
      <c r="Z60" s="226">
        <f t="shared" si="40"/>
        <v>0.53628656973575362</v>
      </c>
      <c r="AA60" s="226">
        <f t="shared" si="40"/>
        <v>0.50781713292051989</v>
      </c>
      <c r="AB60" s="226">
        <f t="shared" si="40"/>
        <v>0.33200400808993619</v>
      </c>
      <c r="AC60" s="226">
        <f t="shared" si="40"/>
        <v>0.65729396337498192</v>
      </c>
    </row>
    <row r="61" spans="1:29" ht="12.75" customHeight="1" x14ac:dyDescent="0.2">
      <c r="A61" s="51">
        <v>21</v>
      </c>
      <c r="B61" s="34">
        <v>630231</v>
      </c>
      <c r="C61" s="226">
        <f t="shared" ref="C61:I61" si="47">C30/C$37*100</f>
        <v>0.93811628335647523</v>
      </c>
      <c r="D61" s="226">
        <f t="shared" si="47"/>
        <v>0.71758215441611117</v>
      </c>
      <c r="E61" s="226">
        <f t="shared" si="47"/>
        <v>0.7399361408689703</v>
      </c>
      <c r="F61" s="226">
        <f t="shared" si="47"/>
        <v>0.64150822235822202</v>
      </c>
      <c r="G61" s="226">
        <f t="shared" si="47"/>
        <v>0.71513692924821981</v>
      </c>
      <c r="H61" s="226">
        <f t="shared" si="47"/>
        <v>0.76605917945105473</v>
      </c>
      <c r="I61" s="226">
        <f t="shared" si="47"/>
        <v>0.7867151532238742</v>
      </c>
      <c r="J61" s="226">
        <f t="shared" si="15"/>
        <v>1.3651121625827354</v>
      </c>
      <c r="K61" s="226">
        <f t="shared" si="15"/>
        <v>0.70637871088984105</v>
      </c>
      <c r="L61" s="226">
        <f t="shared" si="15"/>
        <v>0.70668544845986525</v>
      </c>
      <c r="M61" s="226">
        <f t="shared" si="40"/>
        <v>0.92242709685035162</v>
      </c>
      <c r="N61" s="226">
        <f t="shared" si="40"/>
        <v>0.78776688948790063</v>
      </c>
      <c r="O61" s="226">
        <f t="shared" si="40"/>
        <v>0.78564187473876279</v>
      </c>
      <c r="P61" s="226">
        <f t="shared" si="40"/>
        <v>0.76980351887994836</v>
      </c>
      <c r="Q61" s="226">
        <f t="shared" si="40"/>
        <v>0.66275630326778134</v>
      </c>
      <c r="R61" s="226">
        <f t="shared" si="40"/>
        <v>0.68408089506030845</v>
      </c>
      <c r="S61" s="226">
        <f t="shared" si="40"/>
        <v>0.46910010500871957</v>
      </c>
      <c r="T61" s="226">
        <f t="shared" si="40"/>
        <v>0.46613124470384598</v>
      </c>
      <c r="U61" s="226">
        <f t="shared" si="40"/>
        <v>0.48036095067696899</v>
      </c>
      <c r="V61" s="226">
        <f t="shared" si="40"/>
        <v>0.44745756573624523</v>
      </c>
      <c r="W61" s="226">
        <f t="shared" si="40"/>
        <v>0.39185767515528497</v>
      </c>
      <c r="X61" s="226">
        <f t="shared" si="40"/>
        <v>0.38981954496919835</v>
      </c>
      <c r="Y61" s="226">
        <f t="shared" si="40"/>
        <v>0.38566301284868543</v>
      </c>
      <c r="Z61" s="226">
        <f t="shared" si="40"/>
        <v>0.42053060852814023</v>
      </c>
      <c r="AA61" s="226">
        <f t="shared" si="40"/>
        <v>0.38940736728154479</v>
      </c>
      <c r="AB61" s="226">
        <f t="shared" si="40"/>
        <v>0.3125372549468845</v>
      </c>
      <c r="AC61" s="226">
        <f t="shared" si="40"/>
        <v>0.5339921868332338</v>
      </c>
    </row>
    <row r="62" spans="1:29" ht="12.75" customHeight="1" x14ac:dyDescent="0.2">
      <c r="A62" s="51">
        <v>22</v>
      </c>
      <c r="B62" s="34">
        <v>621133</v>
      </c>
      <c r="C62" s="226">
        <f t="shared" ref="C62:I62" si="48">C31/C$37*100</f>
        <v>0.61825152413421147</v>
      </c>
      <c r="D62" s="226">
        <f t="shared" si="48"/>
        <v>0.88232843547951312</v>
      </c>
      <c r="E62" s="226">
        <f t="shared" si="48"/>
        <v>0.85313679586369573</v>
      </c>
      <c r="F62" s="226">
        <f t="shared" si="48"/>
        <v>0.97254808763455269</v>
      </c>
      <c r="G62" s="226">
        <f t="shared" si="48"/>
        <v>0.81925262740797988</v>
      </c>
      <c r="H62" s="226">
        <f t="shared" si="48"/>
        <v>1.0450133960773353</v>
      </c>
      <c r="I62" s="226">
        <f t="shared" si="48"/>
        <v>1.0824278037307049</v>
      </c>
      <c r="J62" s="226">
        <f t="shared" si="15"/>
        <v>1.9236473126135967</v>
      </c>
      <c r="K62" s="226">
        <f t="shared" si="15"/>
        <v>0.91651598310028803</v>
      </c>
      <c r="L62" s="226">
        <f t="shared" si="15"/>
        <v>0.83552561899928579</v>
      </c>
      <c r="M62" s="226">
        <f t="shared" si="40"/>
        <v>0.67674937924099865</v>
      </c>
      <c r="N62" s="226">
        <f t="shared" si="40"/>
        <v>0.61178495903541008</v>
      </c>
      <c r="O62" s="226">
        <f t="shared" si="40"/>
        <v>0.61430547485791209</v>
      </c>
      <c r="P62" s="226">
        <f t="shared" si="40"/>
        <v>0.58512391616183557</v>
      </c>
      <c r="Q62" s="226">
        <f t="shared" si="40"/>
        <v>0.53432380802558388</v>
      </c>
      <c r="R62" s="226">
        <f t="shared" si="40"/>
        <v>0.52495143400280264</v>
      </c>
      <c r="S62" s="226">
        <f t="shared" si="40"/>
        <v>0.48320414661243011</v>
      </c>
      <c r="T62" s="226">
        <f t="shared" si="40"/>
        <v>0.44683072108850813</v>
      </c>
      <c r="U62" s="226">
        <f t="shared" si="40"/>
        <v>0.39089273950453379</v>
      </c>
      <c r="V62" s="226">
        <f t="shared" si="40"/>
        <v>0.39135864868030995</v>
      </c>
      <c r="W62" s="226">
        <f t="shared" si="40"/>
        <v>0.34123664898922029</v>
      </c>
      <c r="X62" s="226">
        <f t="shared" si="40"/>
        <v>0.32891538021681177</v>
      </c>
      <c r="Y62" s="226">
        <f t="shared" si="40"/>
        <v>0.29443346701222822</v>
      </c>
      <c r="Z62" s="226">
        <f t="shared" si="40"/>
        <v>0.30387541292093356</v>
      </c>
      <c r="AA62" s="226">
        <f t="shared" si="40"/>
        <v>0.34808477176877956</v>
      </c>
      <c r="AB62" s="226">
        <f t="shared" si="40"/>
        <v>0.30087237610393847</v>
      </c>
      <c r="AC62" s="226">
        <f t="shared" si="40"/>
        <v>0.48512660247707001</v>
      </c>
    </row>
    <row r="63" spans="1:29" ht="12.75" customHeight="1" x14ac:dyDescent="0.2">
      <c r="A63" s="51">
        <v>23</v>
      </c>
      <c r="B63" s="34">
        <v>620469</v>
      </c>
      <c r="C63" s="226">
        <f t="shared" ref="C63:I63" si="49">C32/C$37*100</f>
        <v>0.41987040130636494</v>
      </c>
      <c r="D63" s="226">
        <f t="shared" si="49"/>
        <v>0.34569149689622625</v>
      </c>
      <c r="E63" s="226">
        <f t="shared" si="49"/>
        <v>0.34028081429992296</v>
      </c>
      <c r="F63" s="226">
        <f t="shared" si="49"/>
        <v>0.36101620106218696</v>
      </c>
      <c r="G63" s="226">
        <f t="shared" si="49"/>
        <v>0.42562145463082002</v>
      </c>
      <c r="H63" s="226">
        <f t="shared" si="49"/>
        <v>0.55181293000688458</v>
      </c>
      <c r="I63" s="226">
        <f t="shared" si="49"/>
        <v>0.63526090818544201</v>
      </c>
      <c r="J63" s="226">
        <f t="shared" si="15"/>
        <v>0.59747162114715013</v>
      </c>
      <c r="K63" s="226">
        <f t="shared" si="15"/>
        <v>0.7707064805073488</v>
      </c>
      <c r="L63" s="226">
        <f t="shared" si="15"/>
        <v>1.0829687679650737</v>
      </c>
      <c r="M63" s="226">
        <f t="shared" si="40"/>
        <v>0.88614484362892032</v>
      </c>
      <c r="N63" s="226">
        <f t="shared" si="40"/>
        <v>0.81018640692052046</v>
      </c>
      <c r="O63" s="226">
        <f t="shared" si="40"/>
        <v>0.6307768353408415</v>
      </c>
      <c r="P63" s="226">
        <f t="shared" si="40"/>
        <v>0.51758750727855274</v>
      </c>
      <c r="Q63" s="226">
        <f t="shared" si="40"/>
        <v>0.39499380274758955</v>
      </c>
      <c r="R63" s="226">
        <f t="shared" si="40"/>
        <v>0.38977714239126948</v>
      </c>
      <c r="S63" s="226">
        <f t="shared" si="40"/>
        <v>0.33589369972941907</v>
      </c>
      <c r="T63" s="226">
        <f t="shared" si="40"/>
        <v>0.24866318310816563</v>
      </c>
      <c r="U63" s="226">
        <f t="shared" si="40"/>
        <v>0.22671925869383311</v>
      </c>
      <c r="V63" s="226">
        <f t="shared" si="40"/>
        <v>0.26307079162231051</v>
      </c>
      <c r="W63" s="226">
        <f t="shared" si="40"/>
        <v>0.29695312366764348</v>
      </c>
      <c r="X63" s="226">
        <f t="shared" si="40"/>
        <v>0.28891449540544695</v>
      </c>
      <c r="Y63" s="226">
        <f t="shared" si="40"/>
        <v>0.25296475013572556</v>
      </c>
      <c r="Z63" s="226">
        <f t="shared" si="40"/>
        <v>0.27850752594165812</v>
      </c>
      <c r="AA63" s="226">
        <f t="shared" si="40"/>
        <v>0.27648054814855072</v>
      </c>
      <c r="AB63" s="226">
        <f t="shared" si="40"/>
        <v>0.182968938284951</v>
      </c>
      <c r="AC63" s="226">
        <f t="shared" si="40"/>
        <v>0.37071309714982598</v>
      </c>
    </row>
    <row r="64" spans="1:29" ht="12.75" customHeight="1" x14ac:dyDescent="0.2">
      <c r="A64" s="51">
        <v>24</v>
      </c>
      <c r="B64" s="34">
        <v>620530</v>
      </c>
      <c r="C64" s="226">
        <f t="shared" ref="C64:I64" si="50">C33/C$37*100</f>
        <v>1.0223349792394825</v>
      </c>
      <c r="D64" s="226">
        <f t="shared" si="50"/>
        <v>1.0092464077865597</v>
      </c>
      <c r="E64" s="226">
        <f t="shared" si="50"/>
        <v>0.89248628270079922</v>
      </c>
      <c r="F64" s="226">
        <f t="shared" si="50"/>
        <v>0.966109308001873</v>
      </c>
      <c r="G64" s="226">
        <f t="shared" si="50"/>
        <v>1.0355869820446986</v>
      </c>
      <c r="H64" s="226">
        <f t="shared" si="50"/>
        <v>1.1691095974716879</v>
      </c>
      <c r="I64" s="226">
        <f t="shared" si="50"/>
        <v>1.2161435199072959</v>
      </c>
      <c r="J64" s="226">
        <f t="shared" si="15"/>
        <v>0.89601271455180509</v>
      </c>
      <c r="K64" s="226">
        <f t="shared" si="15"/>
        <v>0.81445225640034369</v>
      </c>
      <c r="L64" s="226">
        <f t="shared" si="15"/>
        <v>0.76339373061868498</v>
      </c>
      <c r="M64" s="226">
        <f t="shared" si="40"/>
        <v>0.69235782884116781</v>
      </c>
      <c r="N64" s="226">
        <f t="shared" si="40"/>
        <v>0.5774151810603293</v>
      </c>
      <c r="O64" s="226">
        <f t="shared" si="40"/>
        <v>0.47981568667976809</v>
      </c>
      <c r="P64" s="226">
        <f t="shared" si="40"/>
        <v>0.35023365371654308</v>
      </c>
      <c r="Q64" s="226">
        <f t="shared" si="40"/>
        <v>0.32377388726709444</v>
      </c>
      <c r="R64" s="226">
        <f t="shared" si="40"/>
        <v>0.31595265964728764</v>
      </c>
      <c r="S64" s="226">
        <f t="shared" si="40"/>
        <v>0.27947666946775679</v>
      </c>
      <c r="T64" s="226">
        <f t="shared" si="40"/>
        <v>0.25843384902004773</v>
      </c>
      <c r="U64" s="226">
        <f t="shared" si="40"/>
        <v>0.21818266155965105</v>
      </c>
      <c r="V64" s="226">
        <f t="shared" si="40"/>
        <v>0.22327353837621505</v>
      </c>
      <c r="W64" s="226">
        <f t="shared" si="40"/>
        <v>0.20521073799602083</v>
      </c>
      <c r="X64" s="226">
        <f t="shared" si="40"/>
        <v>0.21110903150516708</v>
      </c>
      <c r="Y64" s="226">
        <f t="shared" si="40"/>
        <v>0.16406214097360461</v>
      </c>
      <c r="Z64" s="226">
        <f t="shared" si="40"/>
        <v>0.16520112202594994</v>
      </c>
      <c r="AA64" s="226">
        <f t="shared" si="40"/>
        <v>0.17663087434304622</v>
      </c>
      <c r="AB64" s="226">
        <f t="shared" si="40"/>
        <v>0.12489804137034773</v>
      </c>
      <c r="AC64" s="226">
        <f t="shared" si="40"/>
        <v>0.33756972049250156</v>
      </c>
    </row>
    <row r="65" spans="1:29" ht="12.75" customHeight="1" x14ac:dyDescent="0.2">
      <c r="A65" s="51">
        <v>25</v>
      </c>
      <c r="B65" s="34">
        <v>611090</v>
      </c>
      <c r="C65" s="226">
        <f t="shared" ref="C65:I65" si="51">C34/C$37*100</f>
        <v>1.4158418423382111</v>
      </c>
      <c r="D65" s="226">
        <f t="shared" si="51"/>
        <v>1.5546776494816668</v>
      </c>
      <c r="E65" s="226">
        <f t="shared" si="51"/>
        <v>1.7401637318231153</v>
      </c>
      <c r="F65" s="226">
        <f t="shared" si="51"/>
        <v>1.9825698987893479</v>
      </c>
      <c r="G65" s="226">
        <f t="shared" si="51"/>
        <v>2.2705329535707555</v>
      </c>
      <c r="H65" s="226">
        <f t="shared" si="51"/>
        <v>2.3666018930001971</v>
      </c>
      <c r="I65" s="226">
        <f t="shared" si="51"/>
        <v>2.1808620213792658</v>
      </c>
      <c r="J65" s="226">
        <f t="shared" si="15"/>
        <v>1.67688773579952</v>
      </c>
      <c r="K65" s="226">
        <f t="shared" si="15"/>
        <v>1.2506184257317612</v>
      </c>
      <c r="L65" s="226">
        <f t="shared" si="15"/>
        <v>1.3025821170825833</v>
      </c>
      <c r="M65" s="226">
        <f t="shared" si="40"/>
        <v>1.0308592986106664</v>
      </c>
      <c r="N65" s="226">
        <f t="shared" si="40"/>
        <v>0.81502050026459849</v>
      </c>
      <c r="O65" s="226">
        <f t="shared" si="40"/>
        <v>0.62294743199203029</v>
      </c>
      <c r="P65" s="226">
        <f t="shared" si="40"/>
        <v>0.34029049866364958</v>
      </c>
      <c r="Q65" s="226">
        <f t="shared" si="40"/>
        <v>0.27852318697491613</v>
      </c>
      <c r="R65" s="226">
        <f t="shared" si="40"/>
        <v>0.37671525786855603</v>
      </c>
      <c r="S65" s="226">
        <f t="shared" si="40"/>
        <v>0.16960153423921728</v>
      </c>
      <c r="T65" s="226">
        <f t="shared" si="40"/>
        <v>0.14956815658868367</v>
      </c>
      <c r="U65" s="226">
        <f t="shared" si="40"/>
        <v>0.13758562559082371</v>
      </c>
      <c r="V65" s="226">
        <f t="shared" si="40"/>
        <v>0.12634150319545417</v>
      </c>
      <c r="W65" s="226">
        <f t="shared" si="40"/>
        <v>9.7510186984601635E-2</v>
      </c>
      <c r="X65" s="226">
        <f t="shared" si="40"/>
        <v>8.7461487932673151E-2</v>
      </c>
      <c r="Y65" s="226">
        <f t="shared" si="40"/>
        <v>7.0193694578733742E-2</v>
      </c>
      <c r="Z65" s="226">
        <f t="shared" si="40"/>
        <v>6.7153788007241505E-2</v>
      </c>
      <c r="AA65" s="226">
        <f t="shared" si="40"/>
        <v>5.4603465284082289E-2</v>
      </c>
      <c r="AB65" s="226">
        <f t="shared" si="40"/>
        <v>3.649677819469422E-2</v>
      </c>
      <c r="AC65" s="226">
        <f t="shared" si="40"/>
        <v>0.37941420162863682</v>
      </c>
    </row>
    <row r="66" spans="1:29" ht="12.75" customHeight="1" x14ac:dyDescent="0.2">
      <c r="B66" s="59" t="s">
        <v>19</v>
      </c>
      <c r="C66" s="226">
        <f t="shared" ref="C66:I66" si="52">C35/C$37*100</f>
        <v>29.937277369343207</v>
      </c>
      <c r="D66" s="226">
        <f t="shared" si="52"/>
        <v>29.556892588582095</v>
      </c>
      <c r="E66" s="226">
        <f t="shared" si="52"/>
        <v>29.415965540297044</v>
      </c>
      <c r="F66" s="226">
        <f t="shared" si="52"/>
        <v>30.885762598053262</v>
      </c>
      <c r="G66" s="226">
        <f t="shared" si="52"/>
        <v>32.455343193645021</v>
      </c>
      <c r="H66" s="226">
        <f t="shared" si="52"/>
        <v>36.259471258380614</v>
      </c>
      <c r="I66" s="226">
        <f t="shared" si="52"/>
        <v>37.366834569494806</v>
      </c>
      <c r="J66" s="226">
        <f t="shared" si="15"/>
        <v>39.644419952386592</v>
      </c>
      <c r="K66" s="226">
        <f t="shared" si="15"/>
        <v>34.395082004069558</v>
      </c>
      <c r="L66" s="226">
        <f t="shared" si="15"/>
        <v>37.982171509688804</v>
      </c>
      <c r="M66" s="226">
        <f t="shared" si="40"/>
        <v>40.712727045879127</v>
      </c>
      <c r="N66" s="226">
        <f t="shared" si="40"/>
        <v>41.648675836304228</v>
      </c>
      <c r="O66" s="226">
        <f t="shared" si="40"/>
        <v>42.580085203132448</v>
      </c>
      <c r="P66" s="226">
        <f t="shared" si="40"/>
        <v>35.785180331575326</v>
      </c>
      <c r="Q66" s="226">
        <f t="shared" si="40"/>
        <v>35.144337888372121</v>
      </c>
      <c r="R66" s="226">
        <f t="shared" si="40"/>
        <v>32.306568897224771</v>
      </c>
      <c r="S66" s="226">
        <f t="shared" si="40"/>
        <v>34.210320183786486</v>
      </c>
      <c r="T66" s="226">
        <f t="shared" si="40"/>
        <v>33.793364121561289</v>
      </c>
      <c r="U66" s="226">
        <f t="shared" si="40"/>
        <v>33.039785773236417</v>
      </c>
      <c r="V66" s="226">
        <f t="shared" si="40"/>
        <v>32.331720510682409</v>
      </c>
      <c r="W66" s="226">
        <f t="shared" si="40"/>
        <v>30.902439649500259</v>
      </c>
      <c r="X66" s="226">
        <f t="shared" si="40"/>
        <v>30.332235858224081</v>
      </c>
      <c r="Y66" s="226">
        <f t="shared" si="40"/>
        <v>28.922894160892941</v>
      </c>
      <c r="Z66" s="226">
        <f t="shared" si="40"/>
        <v>28.780185492383819</v>
      </c>
      <c r="AA66" s="226">
        <f t="shared" si="40"/>
        <v>28.400248237752852</v>
      </c>
      <c r="AB66" s="226">
        <f t="shared" si="40"/>
        <v>21.366082952563197</v>
      </c>
      <c r="AC66" s="226">
        <f t="shared" si="40"/>
        <v>32.201465802756502</v>
      </c>
    </row>
    <row r="67" spans="1:29" ht="12.75" customHeight="1" x14ac:dyDescent="0.2">
      <c r="B67" s="59" t="s">
        <v>20</v>
      </c>
      <c r="C67" s="226">
        <f t="shared" ref="C67:I67" si="53">C36/C$37*100</f>
        <v>70.062722630656808</v>
      </c>
      <c r="D67" s="226">
        <f t="shared" si="53"/>
        <v>70.443107411417898</v>
      </c>
      <c r="E67" s="226">
        <f t="shared" si="53"/>
        <v>70.584034459702949</v>
      </c>
      <c r="F67" s="226">
        <f t="shared" si="53"/>
        <v>69.114237401946738</v>
      </c>
      <c r="G67" s="226">
        <f t="shared" si="53"/>
        <v>67.544656806354979</v>
      </c>
      <c r="H67" s="226">
        <f t="shared" si="53"/>
        <v>63.740528741619386</v>
      </c>
      <c r="I67" s="226">
        <f t="shared" si="53"/>
        <v>62.633165430505201</v>
      </c>
      <c r="J67" s="226">
        <f t="shared" si="15"/>
        <v>60.355580047613401</v>
      </c>
      <c r="K67" s="226">
        <f t="shared" si="15"/>
        <v>65.60491799593045</v>
      </c>
      <c r="L67" s="226">
        <f t="shared" si="15"/>
        <v>62.017828490311203</v>
      </c>
      <c r="M67" s="226">
        <f t="shared" si="40"/>
        <v>59.287272954120873</v>
      </c>
      <c r="N67" s="226">
        <f t="shared" ref="M67:AC68" si="54">N36/N$37*100</f>
        <v>58.351324163695772</v>
      </c>
      <c r="O67" s="226">
        <f t="shared" si="54"/>
        <v>57.419914796867552</v>
      </c>
      <c r="P67" s="226">
        <f t="shared" si="54"/>
        <v>64.214819668424681</v>
      </c>
      <c r="Q67" s="226">
        <f t="shared" si="54"/>
        <v>64.855662111627893</v>
      </c>
      <c r="R67" s="226">
        <f t="shared" si="54"/>
        <v>67.693431102775236</v>
      </c>
      <c r="S67" s="226">
        <f t="shared" si="54"/>
        <v>65.789679816213507</v>
      </c>
      <c r="T67" s="226">
        <f t="shared" si="54"/>
        <v>66.206635878438718</v>
      </c>
      <c r="U67" s="226">
        <f t="shared" si="54"/>
        <v>66.960214226763583</v>
      </c>
      <c r="V67" s="226">
        <f t="shared" si="54"/>
        <v>67.668279489317584</v>
      </c>
      <c r="W67" s="226">
        <f t="shared" si="54"/>
        <v>69.097560350499748</v>
      </c>
      <c r="X67" s="226">
        <f t="shared" si="54"/>
        <v>69.667764141775919</v>
      </c>
      <c r="Y67" s="226">
        <f t="shared" si="54"/>
        <v>71.077105839107062</v>
      </c>
      <c r="Z67" s="226">
        <f t="shared" si="54"/>
        <v>71.219814507616178</v>
      </c>
      <c r="AA67" s="226">
        <f t="shared" si="54"/>
        <v>71.599751762247138</v>
      </c>
      <c r="AB67" s="226">
        <f t="shared" si="54"/>
        <v>78.633917047436796</v>
      </c>
      <c r="AC67" s="226">
        <f t="shared" si="54"/>
        <v>67.798534197243526</v>
      </c>
    </row>
    <row r="68" spans="1:29" ht="12.75" customHeight="1" x14ac:dyDescent="0.2">
      <c r="B68" s="59" t="s">
        <v>11</v>
      </c>
      <c r="C68" s="226">
        <f t="shared" ref="C68:I68" si="55">C37/C$37*100</f>
        <v>100</v>
      </c>
      <c r="D68" s="226">
        <f t="shared" si="55"/>
        <v>100</v>
      </c>
      <c r="E68" s="226">
        <f t="shared" si="55"/>
        <v>100</v>
      </c>
      <c r="F68" s="226">
        <f t="shared" si="55"/>
        <v>100</v>
      </c>
      <c r="G68" s="226">
        <f t="shared" si="55"/>
        <v>100</v>
      </c>
      <c r="H68" s="226">
        <f t="shared" si="55"/>
        <v>100</v>
      </c>
      <c r="I68" s="226">
        <f t="shared" si="55"/>
        <v>100</v>
      </c>
      <c r="J68" s="226">
        <f t="shared" si="15"/>
        <v>100</v>
      </c>
      <c r="K68" s="226">
        <f t="shared" si="15"/>
        <v>100</v>
      </c>
      <c r="L68" s="226">
        <f t="shared" si="15"/>
        <v>100</v>
      </c>
      <c r="M68" s="226">
        <f t="shared" si="54"/>
        <v>100</v>
      </c>
      <c r="N68" s="226">
        <f t="shared" si="54"/>
        <v>100</v>
      </c>
      <c r="O68" s="226">
        <f t="shared" si="54"/>
        <v>100</v>
      </c>
      <c r="P68" s="226">
        <f t="shared" si="54"/>
        <v>100</v>
      </c>
      <c r="Q68" s="226">
        <f t="shared" si="54"/>
        <v>100</v>
      </c>
      <c r="R68" s="226">
        <f t="shared" si="54"/>
        <v>100</v>
      </c>
      <c r="S68" s="226">
        <f t="shared" si="54"/>
        <v>100</v>
      </c>
      <c r="T68" s="226">
        <f t="shared" si="54"/>
        <v>100</v>
      </c>
      <c r="U68" s="226">
        <f t="shared" si="54"/>
        <v>100</v>
      </c>
      <c r="V68" s="226">
        <f t="shared" si="54"/>
        <v>100</v>
      </c>
      <c r="W68" s="226">
        <f t="shared" si="54"/>
        <v>100</v>
      </c>
      <c r="X68" s="226">
        <f t="shared" si="54"/>
        <v>100</v>
      </c>
      <c r="Y68" s="226">
        <f t="shared" si="54"/>
        <v>100</v>
      </c>
      <c r="Z68" s="226">
        <f t="shared" si="54"/>
        <v>100</v>
      </c>
      <c r="AA68" s="226">
        <f t="shared" si="54"/>
        <v>100</v>
      </c>
      <c r="AB68" s="226">
        <f t="shared" si="54"/>
        <v>100</v>
      </c>
      <c r="AC68" s="226">
        <f t="shared" si="54"/>
        <v>100</v>
      </c>
    </row>
    <row r="69" spans="1:29" ht="12.75" customHeight="1" x14ac:dyDescent="0.2">
      <c r="B69" s="69"/>
      <c r="C69" s="69"/>
      <c r="D69" s="69"/>
      <c r="E69" s="69"/>
      <c r="F69" s="69"/>
      <c r="G69" s="69"/>
      <c r="H69" s="44"/>
      <c r="I69" s="44"/>
      <c r="J69" s="44"/>
      <c r="K69" s="226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226"/>
      <c r="AA69" s="226"/>
      <c r="AB69" s="226"/>
    </row>
    <row r="70" spans="1:29" ht="12.75" customHeight="1" thickBot="1" x14ac:dyDescent="0.25">
      <c r="B70" s="69"/>
      <c r="C70" s="268" t="s">
        <v>16</v>
      </c>
      <c r="D70" s="268"/>
      <c r="E70" s="268"/>
      <c r="F70" s="268"/>
      <c r="G70" s="268"/>
      <c r="H70" s="268"/>
      <c r="I70" s="268"/>
      <c r="J70" s="268"/>
      <c r="K70" s="268"/>
      <c r="L70" s="268"/>
      <c r="M70" s="268"/>
      <c r="N70" s="268"/>
      <c r="O70" s="268"/>
      <c r="P70" s="268"/>
      <c r="Q70" s="268"/>
      <c r="R70" s="268"/>
      <c r="S70" s="268"/>
      <c r="T70" s="268"/>
      <c r="U70" s="268"/>
      <c r="V70" s="268"/>
      <c r="W70" s="268"/>
      <c r="X70" s="268"/>
      <c r="Y70" s="268"/>
      <c r="Z70" s="268"/>
      <c r="AA70" s="268"/>
      <c r="AB70" s="268"/>
      <c r="AC70" s="268"/>
    </row>
    <row r="71" spans="1:29" ht="12.75" customHeight="1" thickTop="1" x14ac:dyDescent="0.2">
      <c r="B71" s="69"/>
      <c r="C71" s="69"/>
      <c r="D71" s="69"/>
      <c r="E71" s="69"/>
      <c r="F71" s="69"/>
      <c r="G71" s="69"/>
      <c r="H71" s="44"/>
      <c r="I71" s="44"/>
      <c r="J71" s="209"/>
      <c r="K71" s="209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226"/>
      <c r="AA71" s="226"/>
      <c r="AB71" s="226"/>
    </row>
    <row r="72" spans="1:29" ht="12.75" customHeight="1" x14ac:dyDescent="0.2">
      <c r="A72" s="51">
        <v>1</v>
      </c>
      <c r="B72" s="34">
        <v>611030</v>
      </c>
      <c r="C72" s="72" t="s">
        <v>12</v>
      </c>
      <c r="D72" s="209">
        <f t="shared" ref="D72:H72" si="56">IF(C10=0,"--",((D10/C10)*100-100))</f>
        <v>22.774626449777216</v>
      </c>
      <c r="E72" s="209">
        <f t="shared" si="56"/>
        <v>26.66297933350225</v>
      </c>
      <c r="F72" s="209">
        <f t="shared" si="56"/>
        <v>16.982006419901197</v>
      </c>
      <c r="G72" s="209">
        <f t="shared" si="56"/>
        <v>19.912919938094319</v>
      </c>
      <c r="H72" s="209">
        <f t="shared" si="56"/>
        <v>19.149876785653092</v>
      </c>
      <c r="I72" s="209">
        <f>IF(H10=0,"--",((I10/H10)*100-100))</f>
        <v>7.1449010817052709</v>
      </c>
      <c r="J72" s="209">
        <f t="shared" ref="J72:M72" si="57">IF(I10=0,"--",((J10/I10)*100-100))</f>
        <v>21.444077950629705</v>
      </c>
      <c r="K72" s="209">
        <f t="shared" si="57"/>
        <v>15.478272012588334</v>
      </c>
      <c r="L72" s="209">
        <f t="shared" si="57"/>
        <v>25.731935207084859</v>
      </c>
      <c r="M72" s="209">
        <f t="shared" si="57"/>
        <v>47.555782529561441</v>
      </c>
      <c r="N72" s="209">
        <f t="shared" ref="N72:Y72" si="58">IF(M10=0,"--",((N10/M10)*100-100))</f>
        <v>36.150735183264516</v>
      </c>
      <c r="O72" s="209">
        <f t="shared" si="58"/>
        <v>8.4218548231149697</v>
      </c>
      <c r="P72" s="209">
        <f t="shared" si="58"/>
        <v>15.400198896335965</v>
      </c>
      <c r="Q72" s="209">
        <f t="shared" si="58"/>
        <v>-4.0087931343432501</v>
      </c>
      <c r="R72" s="209">
        <f t="shared" si="58"/>
        <v>-2.5474634124274473</v>
      </c>
      <c r="S72" s="209">
        <f t="shared" si="58"/>
        <v>40.68958389695544</v>
      </c>
      <c r="T72" s="209">
        <f t="shared" si="58"/>
        <v>0.81841400756023575</v>
      </c>
      <c r="U72" s="209">
        <f t="shared" si="58"/>
        <v>4.8789147123920316</v>
      </c>
      <c r="V72" s="209">
        <f t="shared" si="58"/>
        <v>7.4075013209153866</v>
      </c>
      <c r="W72" s="209">
        <f t="shared" si="58"/>
        <v>-3.4702063823439175</v>
      </c>
      <c r="X72" s="209">
        <f t="shared" si="58"/>
        <v>-10.443485576403489</v>
      </c>
      <c r="Y72" s="209">
        <f t="shared" si="58"/>
        <v>-1.0355128566533836</v>
      </c>
      <c r="Z72" s="209">
        <f t="shared" ref="Z72" si="59">IF(Y10=0,"--",((Z10/Y10)*100-100))</f>
        <v>6.8685157045385665</v>
      </c>
      <c r="AA72" s="209">
        <f t="shared" ref="AA72" si="60">IF(Z10=0,"--",((AA10/Z10)*100-100))</f>
        <v>1.6881349954476406</v>
      </c>
      <c r="AB72" s="209">
        <f t="shared" ref="AB72" si="61">IF(AA10=0,"--",((AB10/AA10)*100-100))</f>
        <v>-17.946281071209413</v>
      </c>
      <c r="AC72" s="46">
        <f>IFERROR(POWER(AB10/C10,1/26)*100-100,"--")</f>
        <v>10.705859165475616</v>
      </c>
    </row>
    <row r="73" spans="1:29" ht="12.75" customHeight="1" x14ac:dyDescent="0.2">
      <c r="A73" s="51">
        <v>2</v>
      </c>
      <c r="B73" s="34">
        <v>420212</v>
      </c>
      <c r="C73" s="72" t="s">
        <v>12</v>
      </c>
      <c r="D73" s="209">
        <f t="shared" ref="D73:I73" si="62">IF(C11=0,"--",((D11/C11)*100-100))</f>
        <v>8.0479024074393095</v>
      </c>
      <c r="E73" s="209">
        <f t="shared" si="62"/>
        <v>25.201778744284113</v>
      </c>
      <c r="F73" s="209">
        <f t="shared" si="62"/>
        <v>6.2005367424569897</v>
      </c>
      <c r="G73" s="209">
        <f t="shared" si="62"/>
        <v>7.4075045093840544</v>
      </c>
      <c r="H73" s="209">
        <f t="shared" si="62"/>
        <v>9.4406189214519856</v>
      </c>
      <c r="I73" s="209">
        <f t="shared" si="62"/>
        <v>-0.22494820194023646</v>
      </c>
      <c r="J73" s="209">
        <f t="shared" ref="J73:M73" si="63">IF(I11=0,"--",((J11/I11)*100-100))</f>
        <v>13.997090668647132</v>
      </c>
      <c r="K73" s="209">
        <f t="shared" si="63"/>
        <v>7.0266578247904761</v>
      </c>
      <c r="L73" s="209">
        <f t="shared" si="63"/>
        <v>29.820679805042147</v>
      </c>
      <c r="M73" s="209">
        <f t="shared" si="63"/>
        <v>9.7123166326278749</v>
      </c>
      <c r="N73" s="209">
        <f t="shared" ref="N73:X89" si="64">IF(M11=0,"--",((N11/M11)*100-100))</f>
        <v>18.152505435956215</v>
      </c>
      <c r="O73" s="209">
        <f t="shared" si="64"/>
        <v>21.546259551356627</v>
      </c>
      <c r="P73" s="209">
        <f t="shared" si="64"/>
        <v>24.902361339893076</v>
      </c>
      <c r="Q73" s="209">
        <f t="shared" si="64"/>
        <v>-7.8122347625102009</v>
      </c>
      <c r="R73" s="209">
        <f t="shared" si="64"/>
        <v>10.782406137935197</v>
      </c>
      <c r="S73" s="209">
        <f t="shared" si="64"/>
        <v>66.890977945671779</v>
      </c>
      <c r="T73" s="209">
        <f t="shared" si="64"/>
        <v>-5.8694396588796991</v>
      </c>
      <c r="U73" s="209">
        <f t="shared" si="64"/>
        <v>-5.255583222959018</v>
      </c>
      <c r="V73" s="209">
        <f t="shared" si="64"/>
        <v>-3.0520333297720583</v>
      </c>
      <c r="W73" s="209">
        <f t="shared" si="64"/>
        <v>0.28299987401629778</v>
      </c>
      <c r="X73" s="209">
        <f t="shared" si="64"/>
        <v>-3.3241562850836601</v>
      </c>
      <c r="Y73" s="209">
        <f t="shared" ref="Y73:Y99" si="65">IF(X11=0,"--",((Y11/X11)*100-100))</f>
        <v>2.9162823520771752</v>
      </c>
      <c r="Z73" s="209">
        <f t="shared" ref="Z73:Z99" si="66">IF(Y11=0,"--",((Z11/Y11)*100-100))</f>
        <v>-1.5549750855479942</v>
      </c>
      <c r="AA73" s="209">
        <f t="shared" ref="AA73:AA99" si="67">IF(Z11=0,"--",((AA11/Z11)*100-100))</f>
        <v>1.5903501762983581</v>
      </c>
      <c r="AB73" s="209">
        <f t="shared" ref="AB73:AB99" si="68">IF(AA11=0,"--",((AB11/AA11)*100-100))</f>
        <v>-40.271052397066143</v>
      </c>
      <c r="AC73" s="209">
        <f t="shared" ref="AC73:AC99" si="69">IFERROR(POWER(AB11/C11,1/26)*100-100,"--")</f>
        <v>6.056684898095682</v>
      </c>
    </row>
    <row r="74" spans="1:29" ht="12.75" customHeight="1" x14ac:dyDescent="0.2">
      <c r="A74" s="51">
        <v>3</v>
      </c>
      <c r="B74" s="34">
        <v>540752</v>
      </c>
      <c r="C74" s="72" t="s">
        <v>12</v>
      </c>
      <c r="D74" s="209">
        <f t="shared" ref="D74:I74" si="70">IF(C12=0,"--",((D12/C12)*100-100))</f>
        <v>285.79781254506725</v>
      </c>
      <c r="E74" s="209">
        <f t="shared" si="70"/>
        <v>127.22179177806257</v>
      </c>
      <c r="F74" s="209">
        <f t="shared" si="70"/>
        <v>-3.869563956009884</v>
      </c>
      <c r="G74" s="209">
        <f t="shared" si="70"/>
        <v>8.3276135491746146</v>
      </c>
      <c r="H74" s="209">
        <f t="shared" si="70"/>
        <v>146.66754502640836</v>
      </c>
      <c r="I74" s="209">
        <f t="shared" si="70"/>
        <v>43.292031143133869</v>
      </c>
      <c r="J74" s="209">
        <f t="shared" ref="J74:M74" si="71">IF(I12=0,"--",((J12/I12)*100-100))</f>
        <v>85.700650518943689</v>
      </c>
      <c r="K74" s="209">
        <f t="shared" si="71"/>
        <v>54.848395388494168</v>
      </c>
      <c r="L74" s="209">
        <f t="shared" si="71"/>
        <v>54.164745239130411</v>
      </c>
      <c r="M74" s="209">
        <f t="shared" si="71"/>
        <v>12.824583552875296</v>
      </c>
      <c r="N74" s="209">
        <f t="shared" si="64"/>
        <v>-0.87000731227895756</v>
      </c>
      <c r="O74" s="209">
        <f t="shared" si="64"/>
        <v>9.964142091732711</v>
      </c>
      <c r="P74" s="209">
        <f t="shared" si="64"/>
        <v>11.505584028389308</v>
      </c>
      <c r="Q74" s="209">
        <f t="shared" si="64"/>
        <v>-10.517136336114703</v>
      </c>
      <c r="R74" s="209">
        <f t="shared" si="64"/>
        <v>14.278835201698143</v>
      </c>
      <c r="S74" s="209">
        <f t="shared" si="64"/>
        <v>44.823104403248294</v>
      </c>
      <c r="T74" s="209">
        <f t="shared" si="64"/>
        <v>6.0550036464373846</v>
      </c>
      <c r="U74" s="209">
        <f t="shared" si="64"/>
        <v>10.582907595335399</v>
      </c>
      <c r="V74" s="209">
        <f t="shared" si="64"/>
        <v>-2.6136498484141697</v>
      </c>
      <c r="W74" s="209">
        <f t="shared" si="64"/>
        <v>-1.8376797072706239</v>
      </c>
      <c r="X74" s="209">
        <f t="shared" si="64"/>
        <v>1.1051204845588387</v>
      </c>
      <c r="Y74" s="209">
        <f t="shared" si="65"/>
        <v>1.8983540600833351</v>
      </c>
      <c r="Z74" s="209">
        <f t="shared" si="66"/>
        <v>12.043271956371342</v>
      </c>
      <c r="AA74" s="209">
        <f t="shared" si="67"/>
        <v>17.384192261734086</v>
      </c>
      <c r="AB74" s="209">
        <f t="shared" si="68"/>
        <v>-20.179173297233874</v>
      </c>
      <c r="AC74" s="209">
        <f t="shared" si="69"/>
        <v>25.301501426541677</v>
      </c>
    </row>
    <row r="75" spans="1:29" ht="12.75" customHeight="1" x14ac:dyDescent="0.2">
      <c r="A75" s="51">
        <v>4</v>
      </c>
      <c r="B75" s="34">
        <v>611020</v>
      </c>
      <c r="C75" s="72" t="s">
        <v>12</v>
      </c>
      <c r="D75" s="209">
        <f t="shared" ref="D75:I75" si="72">IF(C13=0,"--",((D13/C13)*100-100))</f>
        <v>7.9713908184870803</v>
      </c>
      <c r="E75" s="209">
        <f t="shared" si="72"/>
        <v>20.694359148512007</v>
      </c>
      <c r="F75" s="209">
        <f t="shared" si="72"/>
        <v>3.0323501832938859</v>
      </c>
      <c r="G75" s="209">
        <f t="shared" si="72"/>
        <v>16.25622366345489</v>
      </c>
      <c r="H75" s="209">
        <f t="shared" si="72"/>
        <v>36.066111790521518</v>
      </c>
      <c r="I75" s="209">
        <f t="shared" si="72"/>
        <v>24.760833158403742</v>
      </c>
      <c r="J75" s="209">
        <f t="shared" ref="J75:M75" si="73">IF(I13=0,"--",((J13/I13)*100-100))</f>
        <v>9.6509998835171444</v>
      </c>
      <c r="K75" s="209">
        <f t="shared" si="73"/>
        <v>0.48814956315936797</v>
      </c>
      <c r="L75" s="209">
        <f t="shared" si="73"/>
        <v>22.528375831262792</v>
      </c>
      <c r="M75" s="209">
        <f t="shared" si="73"/>
        <v>65.609102419220989</v>
      </c>
      <c r="N75" s="209">
        <f t="shared" si="64"/>
        <v>58.577548020238396</v>
      </c>
      <c r="O75" s="209">
        <f t="shared" si="64"/>
        <v>60.478451162031547</v>
      </c>
      <c r="P75" s="209">
        <f t="shared" si="64"/>
        <v>-10.592969398666469</v>
      </c>
      <c r="Q75" s="209">
        <f t="shared" si="64"/>
        <v>-6.0270753989103412</v>
      </c>
      <c r="R75" s="209">
        <f t="shared" si="64"/>
        <v>8.0642772236809463</v>
      </c>
      <c r="S75" s="209">
        <f t="shared" si="64"/>
        <v>24.826591060784153</v>
      </c>
      <c r="T75" s="209">
        <f t="shared" si="64"/>
        <v>-6.1605466983499895</v>
      </c>
      <c r="U75" s="209">
        <f t="shared" si="64"/>
        <v>3.1185514713071285</v>
      </c>
      <c r="V75" s="209">
        <f t="shared" si="64"/>
        <v>-5.8270083194739186</v>
      </c>
      <c r="W75" s="209">
        <f t="shared" si="64"/>
        <v>-10.522650577971689</v>
      </c>
      <c r="X75" s="209">
        <f t="shared" si="64"/>
        <v>-9.8435353953784954</v>
      </c>
      <c r="Y75" s="209">
        <f t="shared" si="65"/>
        <v>-2.7502170266154309</v>
      </c>
      <c r="Z75" s="209">
        <f t="shared" si="66"/>
        <v>0.87192694054600395</v>
      </c>
      <c r="AA75" s="209">
        <f t="shared" si="67"/>
        <v>12.449010356013417</v>
      </c>
      <c r="AB75" s="209">
        <f t="shared" si="68"/>
        <v>-8.7560269784114553</v>
      </c>
      <c r="AC75" s="209">
        <f t="shared" si="69"/>
        <v>10.250175830653845</v>
      </c>
    </row>
    <row r="76" spans="1:29" ht="12.75" customHeight="1" x14ac:dyDescent="0.2">
      <c r="A76" s="51">
        <v>5</v>
      </c>
      <c r="B76" s="34">
        <v>620462</v>
      </c>
      <c r="C76" s="72" t="s">
        <v>12</v>
      </c>
      <c r="D76" s="209">
        <f t="shared" ref="D76:I76" si="74">IF(C14=0,"--",((D14/C14)*100-100))</f>
        <v>-4.4019091472870002</v>
      </c>
      <c r="E76" s="209">
        <f t="shared" si="74"/>
        <v>25.701118335957631</v>
      </c>
      <c r="F76" s="209">
        <f t="shared" si="74"/>
        <v>-1.7520571782166314</v>
      </c>
      <c r="G76" s="209">
        <f t="shared" si="74"/>
        <v>15.752122795365025</v>
      </c>
      <c r="H76" s="209">
        <f t="shared" si="74"/>
        <v>26.369158022297285</v>
      </c>
      <c r="I76" s="209">
        <f t="shared" si="74"/>
        <v>30.097340568955502</v>
      </c>
      <c r="J76" s="209">
        <f t="shared" ref="J76:M76" si="75">IF(I14=0,"--",((J14/I14)*100-100))</f>
        <v>53.048773961972955</v>
      </c>
      <c r="K76" s="209">
        <f t="shared" si="75"/>
        <v>7.0417113412986794</v>
      </c>
      <c r="L76" s="209">
        <f t="shared" si="75"/>
        <v>19.878111337411923</v>
      </c>
      <c r="M76" s="209">
        <f t="shared" si="75"/>
        <v>50.458479212229093</v>
      </c>
      <c r="N76" s="209">
        <f t="shared" si="64"/>
        <v>26.838433547721863</v>
      </c>
      <c r="O76" s="209">
        <f t="shared" si="64"/>
        <v>10.348296895776386</v>
      </c>
      <c r="P76" s="209">
        <f t="shared" si="64"/>
        <v>4.7306096882013975</v>
      </c>
      <c r="Q76" s="209">
        <f t="shared" si="64"/>
        <v>1.3924340188727626</v>
      </c>
      <c r="R76" s="209">
        <f t="shared" si="64"/>
        <v>1.2016919500883887</v>
      </c>
      <c r="S76" s="209">
        <f t="shared" si="64"/>
        <v>24.856796345395793</v>
      </c>
      <c r="T76" s="209">
        <f t="shared" si="64"/>
        <v>8.6558106071609444</v>
      </c>
      <c r="U76" s="209">
        <f t="shared" si="64"/>
        <v>4.9685110719533014</v>
      </c>
      <c r="V76" s="209">
        <f t="shared" si="64"/>
        <v>8.0856952611093789</v>
      </c>
      <c r="W76" s="209">
        <f t="shared" si="64"/>
        <v>-5.9962927254804299</v>
      </c>
      <c r="X76" s="209">
        <f t="shared" si="64"/>
        <v>-2.6727215037710295</v>
      </c>
      <c r="Y76" s="209">
        <f t="shared" si="65"/>
        <v>-6.8294770255717197</v>
      </c>
      <c r="Z76" s="209">
        <f t="shared" si="66"/>
        <v>-2.98180648016438</v>
      </c>
      <c r="AA76" s="209">
        <f t="shared" si="67"/>
        <v>-12.152392784282682</v>
      </c>
      <c r="AB76" s="209">
        <f t="shared" si="68"/>
        <v>-23.317532290592553</v>
      </c>
      <c r="AC76" s="209">
        <f t="shared" si="69"/>
        <v>8.6098822556729857</v>
      </c>
    </row>
    <row r="77" spans="1:29" ht="12.75" customHeight="1" x14ac:dyDescent="0.2">
      <c r="A77" s="51">
        <v>6</v>
      </c>
      <c r="B77" s="34">
        <v>420222</v>
      </c>
      <c r="C77" s="72" t="s">
        <v>12</v>
      </c>
      <c r="D77" s="209">
        <f t="shared" ref="D77:I77" si="76">IF(C15=0,"--",((D15/C15)*100-100))</f>
        <v>-19.406219915922122</v>
      </c>
      <c r="E77" s="209">
        <f t="shared" si="76"/>
        <v>11.201494542315828</v>
      </c>
      <c r="F77" s="209">
        <f t="shared" si="76"/>
        <v>-2.9211110639294446</v>
      </c>
      <c r="G77" s="209">
        <f t="shared" si="76"/>
        <v>23.979925175825116</v>
      </c>
      <c r="H77" s="209">
        <f t="shared" si="76"/>
        <v>26.456996416287254</v>
      </c>
      <c r="I77" s="209">
        <f t="shared" si="76"/>
        <v>18.191943245263829</v>
      </c>
      <c r="J77" s="209">
        <f t="shared" ref="J77:M77" si="77">IF(I15=0,"--",((J15/I15)*100-100))</f>
        <v>15.875702220230224</v>
      </c>
      <c r="K77" s="209">
        <f t="shared" si="77"/>
        <v>8.9155944544021963</v>
      </c>
      <c r="L77" s="209">
        <f t="shared" si="77"/>
        <v>44.637898580373275</v>
      </c>
      <c r="M77" s="209">
        <f t="shared" si="77"/>
        <v>34.633841412863632</v>
      </c>
      <c r="N77" s="209">
        <f t="shared" si="64"/>
        <v>18.032068569196014</v>
      </c>
      <c r="O77" s="209">
        <f t="shared" si="64"/>
        <v>27.324467415230671</v>
      </c>
      <c r="P77" s="209">
        <f t="shared" si="64"/>
        <v>34.361390134569746</v>
      </c>
      <c r="Q77" s="209">
        <f t="shared" si="64"/>
        <v>-9.6259699465178556</v>
      </c>
      <c r="R77" s="209">
        <f t="shared" si="64"/>
        <v>-4.3692889557098198</v>
      </c>
      <c r="S77" s="209">
        <f t="shared" si="64"/>
        <v>85.28105181560079</v>
      </c>
      <c r="T77" s="209">
        <f t="shared" si="64"/>
        <v>23.470700696492358</v>
      </c>
      <c r="U77" s="209">
        <f t="shared" si="64"/>
        <v>27.028446021327881</v>
      </c>
      <c r="V77" s="209">
        <f t="shared" si="64"/>
        <v>-3.0516041249788799</v>
      </c>
      <c r="W77" s="209">
        <f t="shared" si="64"/>
        <v>2.9588162860874547</v>
      </c>
      <c r="X77" s="209">
        <f t="shared" si="64"/>
        <v>-10.773519662814891</v>
      </c>
      <c r="Y77" s="209">
        <f t="shared" si="65"/>
        <v>4.5138033734469332</v>
      </c>
      <c r="Z77" s="209">
        <f t="shared" si="66"/>
        <v>-0.28064948704520987</v>
      </c>
      <c r="AA77" s="209">
        <f t="shared" si="67"/>
        <v>-8.8114304041890676</v>
      </c>
      <c r="AB77" s="209">
        <f t="shared" si="68"/>
        <v>-27.769570650142569</v>
      </c>
      <c r="AC77" s="209">
        <f t="shared" si="69"/>
        <v>10.128304488677983</v>
      </c>
    </row>
    <row r="78" spans="1:29" ht="12.75" customHeight="1" x14ac:dyDescent="0.2">
      <c r="A78" s="51">
        <v>7</v>
      </c>
      <c r="B78" s="34">
        <v>620342</v>
      </c>
      <c r="C78" s="72" t="s">
        <v>12</v>
      </c>
      <c r="D78" s="209">
        <f t="shared" ref="D78:I78" si="78">IF(C16=0,"--",((D16/C16)*100-100))</f>
        <v>-4.2616870231099426</v>
      </c>
      <c r="E78" s="209">
        <f t="shared" si="78"/>
        <v>18.301359813944302</v>
      </c>
      <c r="F78" s="209">
        <f t="shared" si="78"/>
        <v>-6.3887366606085152</v>
      </c>
      <c r="G78" s="209">
        <f t="shared" si="78"/>
        <v>9.2550405363991786</v>
      </c>
      <c r="H78" s="209">
        <f t="shared" si="78"/>
        <v>16.885621598106027</v>
      </c>
      <c r="I78" s="209">
        <f t="shared" si="78"/>
        <v>-5.4975673164921375</v>
      </c>
      <c r="J78" s="209">
        <f t="shared" ref="J78:M78" si="79">IF(I16=0,"--",((J16/I16)*100-100))</f>
        <v>-4.0312645528627797</v>
      </c>
      <c r="K78" s="209">
        <f t="shared" si="79"/>
        <v>7.5965493254074516</v>
      </c>
      <c r="L78" s="209">
        <f t="shared" si="79"/>
        <v>17.430954059839991</v>
      </c>
      <c r="M78" s="209">
        <f t="shared" si="79"/>
        <v>40.101367160634112</v>
      </c>
      <c r="N78" s="209">
        <f t="shared" si="64"/>
        <v>32.513780298633179</v>
      </c>
      <c r="O78" s="209">
        <f t="shared" si="64"/>
        <v>4.3426051293792938</v>
      </c>
      <c r="P78" s="209">
        <f t="shared" si="64"/>
        <v>6.91706162467176</v>
      </c>
      <c r="Q78" s="209">
        <f t="shared" si="64"/>
        <v>-1.4544789377994647</v>
      </c>
      <c r="R78" s="209">
        <f t="shared" si="64"/>
        <v>-1.0623561734452664</v>
      </c>
      <c r="S78" s="209">
        <f t="shared" si="64"/>
        <v>37.891113457570725</v>
      </c>
      <c r="T78" s="209">
        <f t="shared" si="64"/>
        <v>-1.5907405110616395</v>
      </c>
      <c r="U78" s="209">
        <f t="shared" si="64"/>
        <v>13.731983075730653</v>
      </c>
      <c r="V78" s="209">
        <f t="shared" si="64"/>
        <v>26.834971850000343</v>
      </c>
      <c r="W78" s="209">
        <f t="shared" si="64"/>
        <v>-5.0130116139263947</v>
      </c>
      <c r="X78" s="209">
        <f t="shared" si="64"/>
        <v>-9.1794159755810796</v>
      </c>
      <c r="Y78" s="209">
        <f t="shared" si="65"/>
        <v>-7.2244995197891342</v>
      </c>
      <c r="Z78" s="209">
        <f t="shared" si="66"/>
        <v>-9.4757809527817187</v>
      </c>
      <c r="AA78" s="209">
        <f t="shared" si="67"/>
        <v>-9.486954636844672</v>
      </c>
      <c r="AB78" s="209">
        <f t="shared" si="68"/>
        <v>-25.282062264196213</v>
      </c>
      <c r="AC78" s="209">
        <f t="shared" si="69"/>
        <v>4.3226776700807363</v>
      </c>
    </row>
    <row r="79" spans="1:29" ht="12.75" customHeight="1" x14ac:dyDescent="0.2">
      <c r="A79" s="51">
        <v>8</v>
      </c>
      <c r="B79" s="34">
        <v>620293</v>
      </c>
      <c r="C79" s="72" t="s">
        <v>12</v>
      </c>
      <c r="D79" s="209">
        <f t="shared" ref="D79:I79" si="80">IF(C17=0,"--",((D17/C17)*100-100))</f>
        <v>39.182194559789167</v>
      </c>
      <c r="E79" s="209">
        <f t="shared" si="80"/>
        <v>3.2131572886839024</v>
      </c>
      <c r="F79" s="209">
        <f t="shared" si="80"/>
        <v>-8.7454949585042527</v>
      </c>
      <c r="G79" s="209">
        <f t="shared" si="80"/>
        <v>23.404560191430718</v>
      </c>
      <c r="H79" s="209">
        <f t="shared" si="80"/>
        <v>20.700551547792884</v>
      </c>
      <c r="I79" s="209">
        <f t="shared" si="80"/>
        <v>-8.1884998279182781</v>
      </c>
      <c r="J79" s="209">
        <f t="shared" ref="J79:M79" si="81">IF(I17=0,"--",((J17/I17)*100-100))</f>
        <v>83.710944965952194</v>
      </c>
      <c r="K79" s="209">
        <f t="shared" si="81"/>
        <v>50.971112196384183</v>
      </c>
      <c r="L79" s="209">
        <f t="shared" si="81"/>
        <v>26.788188637478271</v>
      </c>
      <c r="M79" s="209">
        <f t="shared" si="81"/>
        <v>7.5758000574127351</v>
      </c>
      <c r="N79" s="209">
        <f t="shared" si="64"/>
        <v>25.044443778497197</v>
      </c>
      <c r="O79" s="209">
        <f t="shared" si="64"/>
        <v>11.172047237464938</v>
      </c>
      <c r="P79" s="209">
        <f t="shared" si="64"/>
        <v>23.379094008517612</v>
      </c>
      <c r="Q79" s="209">
        <f t="shared" si="64"/>
        <v>-8.4036490550028446</v>
      </c>
      <c r="R79" s="209">
        <f t="shared" si="64"/>
        <v>-1.6905410555381195E-3</v>
      </c>
      <c r="S79" s="209">
        <f t="shared" si="64"/>
        <v>56.93305842186345</v>
      </c>
      <c r="T79" s="209">
        <f t="shared" si="64"/>
        <v>-10.979082279518764</v>
      </c>
      <c r="U79" s="209">
        <f t="shared" si="64"/>
        <v>27.688916483680146</v>
      </c>
      <c r="V79" s="209">
        <f t="shared" si="64"/>
        <v>14.486930124894414</v>
      </c>
      <c r="W79" s="209">
        <f t="shared" si="64"/>
        <v>-7.4211488815183486</v>
      </c>
      <c r="X79" s="209">
        <f t="shared" si="64"/>
        <v>-12.918499607788064</v>
      </c>
      <c r="Y79" s="209">
        <f t="shared" si="65"/>
        <v>9.4669984194051295</v>
      </c>
      <c r="Z79" s="209">
        <f t="shared" si="66"/>
        <v>6.2082610718022124E-2</v>
      </c>
      <c r="AA79" s="209">
        <f t="shared" si="67"/>
        <v>-16.03430797633537</v>
      </c>
      <c r="AB79" s="209">
        <f t="shared" si="68"/>
        <v>-22.823174366700755</v>
      </c>
      <c r="AC79" s="209">
        <f t="shared" si="69"/>
        <v>10.185153632622999</v>
      </c>
    </row>
    <row r="80" spans="1:29" ht="12.75" customHeight="1" x14ac:dyDescent="0.2">
      <c r="A80" s="51">
        <v>9</v>
      </c>
      <c r="B80" s="34">
        <v>610910</v>
      </c>
      <c r="C80" s="72" t="s">
        <v>12</v>
      </c>
      <c r="D80" s="209">
        <f t="shared" ref="D80:I80" si="82">IF(C18=0,"--",((D18/C18)*100-100))</f>
        <v>-11.141211519223532</v>
      </c>
      <c r="E80" s="209">
        <f t="shared" si="82"/>
        <v>15.198066363260025</v>
      </c>
      <c r="F80" s="209">
        <f t="shared" si="82"/>
        <v>-14.814999928485065</v>
      </c>
      <c r="G80" s="209">
        <f t="shared" si="82"/>
        <v>6.7024263881932455</v>
      </c>
      <c r="H80" s="209">
        <f t="shared" si="82"/>
        <v>24.590952533811119</v>
      </c>
      <c r="I80" s="209">
        <f t="shared" si="82"/>
        <v>7.781291625635788</v>
      </c>
      <c r="J80" s="209">
        <f t="shared" ref="J80:M80" si="83">IF(I18=0,"--",((J18/I18)*100-100))</f>
        <v>12.111952940542437</v>
      </c>
      <c r="K80" s="209">
        <f t="shared" si="83"/>
        <v>10.37880110823653</v>
      </c>
      <c r="L80" s="209">
        <f t="shared" si="83"/>
        <v>38.00944750968938</v>
      </c>
      <c r="M80" s="209">
        <f t="shared" si="83"/>
        <v>39.282787169827827</v>
      </c>
      <c r="N80" s="209">
        <f t="shared" si="64"/>
        <v>34.927451749898864</v>
      </c>
      <c r="O80" s="209">
        <f t="shared" si="64"/>
        <v>15.318950823659819</v>
      </c>
      <c r="P80" s="209">
        <f t="shared" si="64"/>
        <v>-6.7608864169244072</v>
      </c>
      <c r="Q80" s="209">
        <f t="shared" si="64"/>
        <v>-28.907488987954508</v>
      </c>
      <c r="R80" s="209">
        <f t="shared" si="64"/>
        <v>9.4420600880249879</v>
      </c>
      <c r="S80" s="209">
        <f t="shared" si="64"/>
        <v>7.5464907763467863</v>
      </c>
      <c r="T80" s="209">
        <f t="shared" si="64"/>
        <v>-9.4668235903874773</v>
      </c>
      <c r="U80" s="209">
        <f t="shared" si="64"/>
        <v>4.5293654335070102</v>
      </c>
      <c r="V80" s="209">
        <f t="shared" si="64"/>
        <v>11.095267335928554</v>
      </c>
      <c r="W80" s="209">
        <f t="shared" si="64"/>
        <v>-6.0345539729957665</v>
      </c>
      <c r="X80" s="209">
        <f t="shared" si="64"/>
        <v>-4.4100391871000539</v>
      </c>
      <c r="Y80" s="209">
        <f t="shared" si="65"/>
        <v>-7.9758998565813215</v>
      </c>
      <c r="Z80" s="209">
        <f t="shared" si="66"/>
        <v>-3.6225611724869538</v>
      </c>
      <c r="AA80" s="209">
        <f t="shared" si="67"/>
        <v>-3.5589976861167969</v>
      </c>
      <c r="AB80" s="209">
        <f t="shared" si="68"/>
        <v>-14.276982739497583</v>
      </c>
      <c r="AC80" s="209">
        <f t="shared" si="69"/>
        <v>3.5840810803988319</v>
      </c>
    </row>
    <row r="81" spans="1:29" ht="12.75" customHeight="1" x14ac:dyDescent="0.2">
      <c r="A81" s="51">
        <v>10</v>
      </c>
      <c r="B81" s="34">
        <v>610990</v>
      </c>
      <c r="C81" s="72" t="s">
        <v>12</v>
      </c>
      <c r="D81" s="209">
        <f t="shared" ref="D81:I81" si="84">IF(C19=0,"--",((D19/C19)*100-100))</f>
        <v>3.0542402644209119</v>
      </c>
      <c r="E81" s="209">
        <f t="shared" si="84"/>
        <v>39.147616622660394</v>
      </c>
      <c r="F81" s="209">
        <f t="shared" si="84"/>
        <v>6.046343669627575</v>
      </c>
      <c r="G81" s="209">
        <f t="shared" si="84"/>
        <v>20.753611592134121</v>
      </c>
      <c r="H81" s="209">
        <f t="shared" si="84"/>
        <v>5.903713041439687</v>
      </c>
      <c r="I81" s="209">
        <f t="shared" si="84"/>
        <v>-19.856152773174273</v>
      </c>
      <c r="J81" s="209">
        <f t="shared" ref="J81:M81" si="85">IF(I19=0,"--",((J19/I19)*100-100))</f>
        <v>6.8966930717070198</v>
      </c>
      <c r="K81" s="209">
        <f t="shared" si="85"/>
        <v>17.333326704507229</v>
      </c>
      <c r="L81" s="209">
        <f t="shared" si="85"/>
        <v>48.730183861217171</v>
      </c>
      <c r="M81" s="209">
        <f t="shared" si="85"/>
        <v>25.96207034923097</v>
      </c>
      <c r="N81" s="209">
        <f t="shared" si="64"/>
        <v>55.369895553075963</v>
      </c>
      <c r="O81" s="209">
        <f t="shared" si="64"/>
        <v>10.682150243590741</v>
      </c>
      <c r="P81" s="209">
        <f t="shared" si="64"/>
        <v>-2.0221708754724119</v>
      </c>
      <c r="Q81" s="209">
        <f t="shared" si="64"/>
        <v>-33.443205955353548</v>
      </c>
      <c r="R81" s="209">
        <f t="shared" si="64"/>
        <v>7.5561847623575602</v>
      </c>
      <c r="S81" s="209">
        <f t="shared" si="64"/>
        <v>85.757643208900504</v>
      </c>
      <c r="T81" s="209">
        <f t="shared" si="64"/>
        <v>13.565650340681245</v>
      </c>
      <c r="U81" s="209">
        <f t="shared" si="64"/>
        <v>23.925933397484698</v>
      </c>
      <c r="V81" s="209">
        <f t="shared" si="64"/>
        <v>13.291344242206989</v>
      </c>
      <c r="W81" s="209">
        <f t="shared" si="64"/>
        <v>-6.4755980118779775</v>
      </c>
      <c r="X81" s="209">
        <f t="shared" si="64"/>
        <v>-11.446770366034428</v>
      </c>
      <c r="Y81" s="209">
        <f t="shared" si="65"/>
        <v>-4.7825875379877374</v>
      </c>
      <c r="Z81" s="209">
        <f t="shared" si="66"/>
        <v>-1.5232076960047038</v>
      </c>
      <c r="AA81" s="209">
        <f t="shared" si="67"/>
        <v>-11.196493298911051</v>
      </c>
      <c r="AB81" s="209">
        <f t="shared" si="68"/>
        <v>-15.83421420640741</v>
      </c>
      <c r="AC81" s="209">
        <f t="shared" si="69"/>
        <v>8.1093185992346974</v>
      </c>
    </row>
    <row r="82" spans="1:29" ht="12.75" customHeight="1" x14ac:dyDescent="0.2">
      <c r="A82" s="51">
        <v>11</v>
      </c>
      <c r="B82" s="34">
        <v>620193</v>
      </c>
      <c r="C82" s="72" t="s">
        <v>12</v>
      </c>
      <c r="D82" s="209">
        <f t="shared" ref="D82:I82" si="86">IF(C20=0,"--",((D20/C20)*100-100))</f>
        <v>43.947134525077445</v>
      </c>
      <c r="E82" s="209">
        <f t="shared" si="86"/>
        <v>18.485894898375705</v>
      </c>
      <c r="F82" s="209">
        <f t="shared" si="86"/>
        <v>-3.2348101386227626</v>
      </c>
      <c r="G82" s="209">
        <f t="shared" si="86"/>
        <v>-8.0492432346294578</v>
      </c>
      <c r="H82" s="209">
        <f t="shared" si="86"/>
        <v>12.223431169589844</v>
      </c>
      <c r="I82" s="209">
        <f t="shared" si="86"/>
        <v>-11.890261933854362</v>
      </c>
      <c r="J82" s="209">
        <f t="shared" ref="J82:M82" si="87">IF(I20=0,"--",((J20/I20)*100-100))</f>
        <v>21.092481057841923</v>
      </c>
      <c r="K82" s="209">
        <f t="shared" si="87"/>
        <v>27.894647954374307</v>
      </c>
      <c r="L82" s="209">
        <f t="shared" si="87"/>
        <v>24.85215472841162</v>
      </c>
      <c r="M82" s="209">
        <f t="shared" si="87"/>
        <v>24.845571978138992</v>
      </c>
      <c r="N82" s="209">
        <f t="shared" si="64"/>
        <v>9.2136443027483779</v>
      </c>
      <c r="O82" s="209">
        <f t="shared" si="64"/>
        <v>1.7457768937039191</v>
      </c>
      <c r="P82" s="209">
        <f t="shared" si="64"/>
        <v>19.149561850949382</v>
      </c>
      <c r="Q82" s="209">
        <f t="shared" si="64"/>
        <v>-3.8211622896853328</v>
      </c>
      <c r="R82" s="209">
        <f t="shared" si="64"/>
        <v>2.6253936742808577</v>
      </c>
      <c r="S82" s="209">
        <f t="shared" si="64"/>
        <v>55.754776293489869</v>
      </c>
      <c r="T82" s="209">
        <f t="shared" si="64"/>
        <v>-1.342516895724998</v>
      </c>
      <c r="U82" s="209">
        <f t="shared" si="64"/>
        <v>14.243778442183938</v>
      </c>
      <c r="V82" s="209">
        <f t="shared" si="64"/>
        <v>5.9720116393075386</v>
      </c>
      <c r="W82" s="209">
        <f t="shared" si="64"/>
        <v>-14.34621439049036</v>
      </c>
      <c r="X82" s="209">
        <f t="shared" si="64"/>
        <v>-4.2817089143367895</v>
      </c>
      <c r="Y82" s="209">
        <f t="shared" si="65"/>
        <v>0.34701001472809878</v>
      </c>
      <c r="Z82" s="209">
        <f t="shared" si="66"/>
        <v>-1.4515610109554302</v>
      </c>
      <c r="AA82" s="209">
        <f t="shared" si="67"/>
        <v>-8.194356889292095</v>
      </c>
      <c r="AB82" s="209">
        <f t="shared" si="68"/>
        <v>-28.054159351199232</v>
      </c>
      <c r="AC82" s="209">
        <f t="shared" si="69"/>
        <v>6.14676957986822</v>
      </c>
    </row>
    <row r="83" spans="1:29" ht="12.75" customHeight="1" x14ac:dyDescent="0.2">
      <c r="A83" s="51">
        <v>12</v>
      </c>
      <c r="B83" s="34">
        <v>630140</v>
      </c>
      <c r="C83" s="72" t="s">
        <v>12</v>
      </c>
      <c r="D83" s="209">
        <f t="shared" ref="D83:I83" si="88">IF(C21=0,"--",((D21/C21)*100-100))</f>
        <v>75.987075266069951</v>
      </c>
      <c r="E83" s="209">
        <f t="shared" si="88"/>
        <v>10.851428359780343</v>
      </c>
      <c r="F83" s="209">
        <f t="shared" si="88"/>
        <v>-16.31041850218044</v>
      </c>
      <c r="G83" s="209">
        <f t="shared" si="88"/>
        <v>2.1742886672146255</v>
      </c>
      <c r="H83" s="209">
        <f t="shared" si="88"/>
        <v>46.764236068409247</v>
      </c>
      <c r="I83" s="209">
        <f t="shared" si="88"/>
        <v>13.892638664863171</v>
      </c>
      <c r="J83" s="209">
        <f t="shared" ref="J83:M83" si="89">IF(I21=0,"--",((J21/I21)*100-100))</f>
        <v>193.4809098326001</v>
      </c>
      <c r="K83" s="209">
        <f t="shared" si="89"/>
        <v>-15.068916199322757</v>
      </c>
      <c r="L83" s="209">
        <f t="shared" si="89"/>
        <v>55.593792075240458</v>
      </c>
      <c r="M83" s="209">
        <f t="shared" si="89"/>
        <v>30.794540790765922</v>
      </c>
      <c r="N83" s="209">
        <f t="shared" si="64"/>
        <v>19.445355803398456</v>
      </c>
      <c r="O83" s="209">
        <f t="shared" si="64"/>
        <v>13.348759884880806</v>
      </c>
      <c r="P83" s="209">
        <f t="shared" si="64"/>
        <v>21.437099859940133</v>
      </c>
      <c r="Q83" s="209">
        <f t="shared" si="64"/>
        <v>-3.4978815482915024</v>
      </c>
      <c r="R83" s="209">
        <f t="shared" si="64"/>
        <v>0.45505591773566323</v>
      </c>
      <c r="S83" s="209">
        <f t="shared" si="64"/>
        <v>43.599936438160654</v>
      </c>
      <c r="T83" s="209">
        <f t="shared" si="64"/>
        <v>9.0624176321502574</v>
      </c>
      <c r="U83" s="209">
        <f t="shared" si="64"/>
        <v>20.454483502772163</v>
      </c>
      <c r="V83" s="209">
        <f t="shared" si="64"/>
        <v>17.525360060179779</v>
      </c>
      <c r="W83" s="209">
        <f t="shared" si="64"/>
        <v>-10.601264854783281</v>
      </c>
      <c r="X83" s="209">
        <f t="shared" si="64"/>
        <v>-6.4329020876009224</v>
      </c>
      <c r="Y83" s="209">
        <f t="shared" si="65"/>
        <v>9.4762446519642225</v>
      </c>
      <c r="Z83" s="209">
        <f t="shared" si="66"/>
        <v>-0.32543152953763865</v>
      </c>
      <c r="AA83" s="209">
        <f t="shared" si="67"/>
        <v>0.95881715453758432</v>
      </c>
      <c r="AB83" s="209">
        <f t="shared" si="68"/>
        <v>-14.273543498194456</v>
      </c>
      <c r="AC83" s="209">
        <f t="shared" si="69"/>
        <v>15.186358888160953</v>
      </c>
    </row>
    <row r="84" spans="1:29" ht="12.75" customHeight="1" x14ac:dyDescent="0.2">
      <c r="A84" s="51">
        <v>13</v>
      </c>
      <c r="B84" s="34">
        <v>630260</v>
      </c>
      <c r="C84" s="72" t="s">
        <v>12</v>
      </c>
      <c r="D84" s="209">
        <f t="shared" ref="D84:I84" si="90">IF(C22=0,"--",((D22/C22)*100-100))</f>
        <v>2.9594264345749224</v>
      </c>
      <c r="E84" s="209">
        <f t="shared" si="90"/>
        <v>4.7312190489089829</v>
      </c>
      <c r="F84" s="209">
        <f t="shared" si="90"/>
        <v>-5.3258426378078809</v>
      </c>
      <c r="G84" s="209">
        <f t="shared" si="90"/>
        <v>3.6653100368541516</v>
      </c>
      <c r="H84" s="209">
        <f t="shared" si="90"/>
        <v>12.674555564634943</v>
      </c>
      <c r="I84" s="209">
        <f t="shared" si="90"/>
        <v>5.0287129295333699</v>
      </c>
      <c r="J84" s="209">
        <f t="shared" ref="J84:M84" si="91">IF(I22=0,"--",((J22/I22)*100-100))</f>
        <v>111.28905768186615</v>
      </c>
      <c r="K84" s="209">
        <f t="shared" si="91"/>
        <v>-46.009883269617482</v>
      </c>
      <c r="L84" s="209">
        <f t="shared" si="91"/>
        <v>26.175158954544614</v>
      </c>
      <c r="M84" s="209">
        <f t="shared" si="91"/>
        <v>35.656857614958653</v>
      </c>
      <c r="N84" s="209">
        <f t="shared" si="64"/>
        <v>16.152483013365583</v>
      </c>
      <c r="O84" s="209">
        <f t="shared" si="64"/>
        <v>18.593417810699847</v>
      </c>
      <c r="P84" s="209">
        <f t="shared" si="64"/>
        <v>24.071758163986928</v>
      </c>
      <c r="Q84" s="209">
        <f t="shared" si="64"/>
        <v>-10.322425461715468</v>
      </c>
      <c r="R84" s="209">
        <f t="shared" si="64"/>
        <v>-0.35681385386854458</v>
      </c>
      <c r="S84" s="209">
        <f t="shared" si="64"/>
        <v>39.936524533213714</v>
      </c>
      <c r="T84" s="209">
        <f t="shared" si="64"/>
        <v>1.5874875449290755</v>
      </c>
      <c r="U84" s="209">
        <f t="shared" si="64"/>
        <v>9.1463209241019712</v>
      </c>
      <c r="V84" s="209">
        <f t="shared" si="64"/>
        <v>-5.769967317817617</v>
      </c>
      <c r="W84" s="209">
        <f t="shared" si="64"/>
        <v>-11.484584477693033</v>
      </c>
      <c r="X84" s="209">
        <f t="shared" si="64"/>
        <v>13.602481170367923</v>
      </c>
      <c r="Y84" s="209">
        <f t="shared" si="65"/>
        <v>-1.2599466978768561</v>
      </c>
      <c r="Z84" s="209">
        <f t="shared" si="66"/>
        <v>3.9902984636879211</v>
      </c>
      <c r="AA84" s="209">
        <f t="shared" si="67"/>
        <v>-17.089266071665051</v>
      </c>
      <c r="AB84" s="209">
        <f t="shared" si="68"/>
        <v>-14.692807583386525</v>
      </c>
      <c r="AC84" s="209">
        <f t="shared" si="69"/>
        <v>5.4639092639106224</v>
      </c>
    </row>
    <row r="85" spans="1:29" ht="12.75" customHeight="1" x14ac:dyDescent="0.2">
      <c r="A85" s="51">
        <v>14</v>
      </c>
      <c r="B85" s="34">
        <v>610462</v>
      </c>
      <c r="C85" s="72" t="s">
        <v>12</v>
      </c>
      <c r="D85" s="209">
        <f t="shared" ref="D85:I85" si="92">IF(C23=0,"--",((D23/C23)*100-100))</f>
        <v>-14.616538238654854</v>
      </c>
      <c r="E85" s="209">
        <f t="shared" si="92"/>
        <v>181.56034193737406</v>
      </c>
      <c r="F85" s="209">
        <f t="shared" si="92"/>
        <v>7.5267828612261383</v>
      </c>
      <c r="G85" s="209">
        <f t="shared" si="92"/>
        <v>-67.610376399798497</v>
      </c>
      <c r="H85" s="209">
        <f t="shared" si="92"/>
        <v>35.571557345044766</v>
      </c>
      <c r="I85" s="209">
        <f t="shared" si="92"/>
        <v>12.669472268170765</v>
      </c>
      <c r="J85" s="209">
        <f t="shared" ref="J85:M85" si="93">IF(I23=0,"--",((J23/I23)*100-100))</f>
        <v>87.964540782597481</v>
      </c>
      <c r="K85" s="209">
        <f t="shared" si="93"/>
        <v>46.770769866805182</v>
      </c>
      <c r="L85" s="209">
        <f t="shared" si="93"/>
        <v>37.565015813305678</v>
      </c>
      <c r="M85" s="209">
        <f t="shared" si="93"/>
        <v>64.735614648180871</v>
      </c>
      <c r="N85" s="209">
        <f t="shared" si="64"/>
        <v>155.81370105889559</v>
      </c>
      <c r="O85" s="209">
        <f t="shared" si="64"/>
        <v>148.15479874426757</v>
      </c>
      <c r="P85" s="209">
        <f t="shared" si="64"/>
        <v>-51.811791151958339</v>
      </c>
      <c r="Q85" s="209">
        <f t="shared" si="64"/>
        <v>-11.52744350450817</v>
      </c>
      <c r="R85" s="209">
        <f t="shared" si="64"/>
        <v>11.384966821875039</v>
      </c>
      <c r="S85" s="209">
        <f t="shared" si="64"/>
        <v>72.612242329002953</v>
      </c>
      <c r="T85" s="209">
        <f t="shared" si="64"/>
        <v>26.989407551220921</v>
      </c>
      <c r="U85" s="209">
        <f t="shared" si="64"/>
        <v>3.7072455408369507</v>
      </c>
      <c r="V85" s="209">
        <f t="shared" si="64"/>
        <v>-28.700845280321545</v>
      </c>
      <c r="W85" s="209">
        <f t="shared" si="64"/>
        <v>-15.03643214579813</v>
      </c>
      <c r="X85" s="209">
        <f t="shared" si="64"/>
        <v>-16.102193319025034</v>
      </c>
      <c r="Y85" s="209">
        <f t="shared" si="65"/>
        <v>-4.9284171750528856</v>
      </c>
      <c r="Z85" s="209">
        <f t="shared" si="66"/>
        <v>-7.7362838389424411</v>
      </c>
      <c r="AA85" s="209">
        <f t="shared" si="67"/>
        <v>-1.105022053003097</v>
      </c>
      <c r="AB85" s="209">
        <f t="shared" si="68"/>
        <v>-4.0285045457548563</v>
      </c>
      <c r="AC85" s="209">
        <f t="shared" si="69"/>
        <v>12.851494161769878</v>
      </c>
    </row>
    <row r="86" spans="1:29" ht="12.75" customHeight="1" x14ac:dyDescent="0.2">
      <c r="A86" s="51">
        <v>15</v>
      </c>
      <c r="B86" s="34">
        <v>600622</v>
      </c>
      <c r="C86" s="72" t="s">
        <v>12</v>
      </c>
      <c r="D86" s="209" t="str">
        <f t="shared" ref="D86:I86" si="94">IF(C24=0,"--",((D24/C24)*100-100))</f>
        <v>--</v>
      </c>
      <c r="E86" s="209" t="str">
        <f t="shared" si="94"/>
        <v>--</v>
      </c>
      <c r="F86" s="209" t="str">
        <f t="shared" si="94"/>
        <v>--</v>
      </c>
      <c r="G86" s="209" t="str">
        <f t="shared" si="94"/>
        <v>--</v>
      </c>
      <c r="H86" s="209" t="str">
        <f t="shared" si="94"/>
        <v>--</v>
      </c>
      <c r="I86" s="209" t="str">
        <f t="shared" si="94"/>
        <v>--</v>
      </c>
      <c r="J86" s="209" t="str">
        <f t="shared" ref="J86:M86" si="95">IF(I24=0,"--",((J24/I24)*100-100))</f>
        <v>--</v>
      </c>
      <c r="K86" s="209">
        <f t="shared" si="95"/>
        <v>3.0988730681415007</v>
      </c>
      <c r="L86" s="209">
        <f t="shared" si="95"/>
        <v>22.914581558960208</v>
      </c>
      <c r="M86" s="209">
        <f t="shared" si="95"/>
        <v>19.114342268290912</v>
      </c>
      <c r="N86" s="209">
        <f t="shared" si="64"/>
        <v>29.547808953729117</v>
      </c>
      <c r="O86" s="209">
        <f t="shared" si="64"/>
        <v>15.236897483507079</v>
      </c>
      <c r="P86" s="209">
        <f t="shared" si="64"/>
        <v>-5.6804467304925481</v>
      </c>
      <c r="Q86" s="209">
        <f t="shared" si="64"/>
        <v>-7.3668506704398879</v>
      </c>
      <c r="R86" s="209">
        <f t="shared" si="64"/>
        <v>14.446225600828043</v>
      </c>
      <c r="S86" s="209">
        <f t="shared" si="64"/>
        <v>13.58876011736092</v>
      </c>
      <c r="T86" s="209">
        <f t="shared" si="64"/>
        <v>-11.309496795987457</v>
      </c>
      <c r="U86" s="209">
        <f t="shared" si="64"/>
        <v>-9.6553707425144353E-2</v>
      </c>
      <c r="V86" s="209">
        <f t="shared" si="64"/>
        <v>-4.9035979369030116</v>
      </c>
      <c r="W86" s="209">
        <f t="shared" si="64"/>
        <v>-2.0450593487605744</v>
      </c>
      <c r="X86" s="209">
        <f t="shared" si="64"/>
        <v>-9.9975830539545001</v>
      </c>
      <c r="Y86" s="209">
        <f t="shared" si="65"/>
        <v>11.082588282717794</v>
      </c>
      <c r="Z86" s="209">
        <f t="shared" si="66"/>
        <v>12.830368707033713</v>
      </c>
      <c r="AA86" s="209">
        <f t="shared" si="67"/>
        <v>9.5758358551130414</v>
      </c>
      <c r="AB86" s="209">
        <f t="shared" si="68"/>
        <v>-14.813310354063375</v>
      </c>
      <c r="AC86" s="209">
        <f>IFERROR(POWER(AB24/J24,1/20)*100-100,"--")</f>
        <v>4.0783591473098255</v>
      </c>
    </row>
    <row r="87" spans="1:29" ht="12.75" customHeight="1" x14ac:dyDescent="0.2">
      <c r="A87" s="51">
        <v>16</v>
      </c>
      <c r="B87" s="34">
        <v>620343</v>
      </c>
      <c r="C87" s="72" t="s">
        <v>12</v>
      </c>
      <c r="D87" s="209">
        <f t="shared" ref="D87:I87" si="96">IF(C25=0,"--",((D25/C25)*100-100))</f>
        <v>3.7118804082115986</v>
      </c>
      <c r="E87" s="209">
        <f t="shared" si="96"/>
        <v>-0.27119336569484176</v>
      </c>
      <c r="F87" s="209">
        <f t="shared" si="96"/>
        <v>-14.165488671577847</v>
      </c>
      <c r="G87" s="209">
        <f t="shared" si="96"/>
        <v>15.2123470749669</v>
      </c>
      <c r="H87" s="209">
        <f t="shared" si="96"/>
        <v>39.6282244542532</v>
      </c>
      <c r="I87" s="209">
        <f t="shared" si="96"/>
        <v>-4.6979510501738702</v>
      </c>
      <c r="J87" s="209">
        <f t="shared" ref="J87:M87" si="97">IF(I25=0,"--",((J25/I25)*100-100))</f>
        <v>-8.6974312607646596</v>
      </c>
      <c r="K87" s="209">
        <f t="shared" si="97"/>
        <v>7.6736067219406152</v>
      </c>
      <c r="L87" s="209">
        <f t="shared" si="97"/>
        <v>24.762679713815047</v>
      </c>
      <c r="M87" s="209">
        <f t="shared" si="97"/>
        <v>23.354110211729306</v>
      </c>
      <c r="N87" s="209">
        <f t="shared" si="64"/>
        <v>18.047971420767752</v>
      </c>
      <c r="O87" s="209">
        <f t="shared" si="64"/>
        <v>11.420785575233737</v>
      </c>
      <c r="P87" s="209">
        <f t="shared" si="64"/>
        <v>10.230462604756354</v>
      </c>
      <c r="Q87" s="209">
        <f t="shared" si="64"/>
        <v>-7.9477025862009043</v>
      </c>
      <c r="R87" s="209">
        <f t="shared" si="64"/>
        <v>-2.6464045345998954</v>
      </c>
      <c r="S87" s="209">
        <f t="shared" si="64"/>
        <v>61.384348654259412</v>
      </c>
      <c r="T87" s="209">
        <f t="shared" si="64"/>
        <v>-9.6852048397555421</v>
      </c>
      <c r="U87" s="209">
        <f t="shared" si="64"/>
        <v>2.7959510111948589</v>
      </c>
      <c r="V87" s="209">
        <f t="shared" si="64"/>
        <v>19.099910740858988</v>
      </c>
      <c r="W87" s="209">
        <f t="shared" si="64"/>
        <v>1.7610524570349781</v>
      </c>
      <c r="X87" s="209">
        <f t="shared" si="64"/>
        <v>-20.362441857974872</v>
      </c>
      <c r="Y87" s="209">
        <f t="shared" si="65"/>
        <v>-2.3818123429587956</v>
      </c>
      <c r="Z87" s="209">
        <f t="shared" si="66"/>
        <v>4.4832468246694361</v>
      </c>
      <c r="AA87" s="209">
        <f t="shared" si="67"/>
        <v>-6.0338300562929277</v>
      </c>
      <c r="AB87" s="209">
        <f t="shared" si="68"/>
        <v>-19.319242755827986</v>
      </c>
      <c r="AC87" s="209">
        <f t="shared" si="69"/>
        <v>4.305203120383311</v>
      </c>
    </row>
    <row r="88" spans="1:29" ht="12.75" customHeight="1" x14ac:dyDescent="0.2">
      <c r="A88" s="51">
        <v>17</v>
      </c>
      <c r="B88" s="34">
        <v>611120</v>
      </c>
      <c r="C88" s="72" t="s">
        <v>12</v>
      </c>
      <c r="D88" s="209">
        <f t="shared" ref="D88:I88" si="98">IF(C26=0,"--",((D26/C26)*100-100))</f>
        <v>0.35661186664933098</v>
      </c>
      <c r="E88" s="209">
        <f t="shared" si="98"/>
        <v>37.20722017353711</v>
      </c>
      <c r="F88" s="209">
        <f t="shared" si="98"/>
        <v>16.097170518140388</v>
      </c>
      <c r="G88" s="209">
        <f t="shared" si="98"/>
        <v>16.393635691872177</v>
      </c>
      <c r="H88" s="209">
        <f t="shared" si="98"/>
        <v>50.528199889452083</v>
      </c>
      <c r="I88" s="209">
        <f t="shared" si="98"/>
        <v>11.003320888423545</v>
      </c>
      <c r="J88" s="209">
        <f t="shared" ref="J88:M88" si="99">IF(I26=0,"--",((J26/I26)*100-100))</f>
        <v>41.176946576792574</v>
      </c>
      <c r="K88" s="209">
        <f t="shared" si="99"/>
        <v>37.269894152843477</v>
      </c>
      <c r="L88" s="209">
        <f t="shared" si="99"/>
        <v>47.529700494306297</v>
      </c>
      <c r="M88" s="209">
        <f t="shared" si="99"/>
        <v>27.35996495201087</v>
      </c>
      <c r="N88" s="209">
        <f t="shared" si="64"/>
        <v>19.5786787303241</v>
      </c>
      <c r="O88" s="209">
        <f t="shared" si="64"/>
        <v>22.309400084705146</v>
      </c>
      <c r="P88" s="209">
        <f t="shared" si="64"/>
        <v>8.2251985976333799</v>
      </c>
      <c r="Q88" s="209">
        <f t="shared" si="64"/>
        <v>-9.5092071528497826</v>
      </c>
      <c r="R88" s="209">
        <f t="shared" si="64"/>
        <v>-0.11785815313011483</v>
      </c>
      <c r="S88" s="209">
        <f t="shared" si="64"/>
        <v>21.996910569544809</v>
      </c>
      <c r="T88" s="209">
        <f t="shared" si="64"/>
        <v>-5.583575305708834</v>
      </c>
      <c r="U88" s="209">
        <f t="shared" si="64"/>
        <v>5.9481138307570234</v>
      </c>
      <c r="V88" s="209">
        <f t="shared" si="64"/>
        <v>3.7588844045379943</v>
      </c>
      <c r="W88" s="209">
        <f t="shared" si="64"/>
        <v>-5.4977140460372453</v>
      </c>
      <c r="X88" s="209">
        <f t="shared" si="64"/>
        <v>-7.6392528830220527</v>
      </c>
      <c r="Y88" s="209">
        <f t="shared" si="65"/>
        <v>-0.22742643951698938</v>
      </c>
      <c r="Z88" s="209">
        <f t="shared" si="66"/>
        <v>-2.2859097704622968</v>
      </c>
      <c r="AA88" s="209">
        <f t="shared" si="67"/>
        <v>-10.519834185281397</v>
      </c>
      <c r="AB88" s="209">
        <f t="shared" si="68"/>
        <v>-20.289193209703285</v>
      </c>
      <c r="AC88" s="209">
        <f t="shared" si="69"/>
        <v>10.183887517229564</v>
      </c>
    </row>
    <row r="89" spans="1:29" ht="12.75" customHeight="1" x14ac:dyDescent="0.2">
      <c r="A89" s="51">
        <v>18</v>
      </c>
      <c r="B89" s="34">
        <v>610342</v>
      </c>
      <c r="C89" s="72" t="s">
        <v>12</v>
      </c>
      <c r="D89" s="209">
        <f t="shared" ref="D89:I89" si="100">IF(C27=0,"--",((D27/C27)*100-100))</f>
        <v>13.704164181766004</v>
      </c>
      <c r="E89" s="209">
        <f t="shared" si="100"/>
        <v>141.48684114002862</v>
      </c>
      <c r="F89" s="209">
        <f t="shared" si="100"/>
        <v>-31.987365141059911</v>
      </c>
      <c r="G89" s="209">
        <f t="shared" si="100"/>
        <v>-31.261826164226179</v>
      </c>
      <c r="H89" s="209">
        <f t="shared" si="100"/>
        <v>35.508512978620615</v>
      </c>
      <c r="I89" s="209">
        <f t="shared" si="100"/>
        <v>-9.2341620891645135</v>
      </c>
      <c r="J89" s="209">
        <f t="shared" ref="J89:M89" si="101">IF(I27=0,"--",((J27/I27)*100-100))</f>
        <v>21.520824978771287</v>
      </c>
      <c r="K89" s="209">
        <f t="shared" si="101"/>
        <v>26.128945107678248</v>
      </c>
      <c r="L89" s="209">
        <f t="shared" si="101"/>
        <v>19.34450153163813</v>
      </c>
      <c r="M89" s="209">
        <f t="shared" si="101"/>
        <v>83.012266499682255</v>
      </c>
      <c r="N89" s="209">
        <f t="shared" si="64"/>
        <v>166.55096322991045</v>
      </c>
      <c r="O89" s="209">
        <f t="shared" si="64"/>
        <v>181.17732728400767</v>
      </c>
      <c r="P89" s="209">
        <f t="shared" si="64"/>
        <v>-41.681544555909824</v>
      </c>
      <c r="Q89" s="209">
        <f t="shared" si="64"/>
        <v>-33.247152861272923</v>
      </c>
      <c r="R89" s="209">
        <f t="shared" ref="N89:X99" si="102">IF(Q27=0,"--",((R27/Q27)*100-100))</f>
        <v>33.541907746965705</v>
      </c>
      <c r="S89" s="209">
        <f t="shared" si="102"/>
        <v>31.687580855685781</v>
      </c>
      <c r="T89" s="209">
        <f t="shared" si="102"/>
        <v>21.093983118263509</v>
      </c>
      <c r="U89" s="209">
        <f t="shared" si="102"/>
        <v>15.832818683283946</v>
      </c>
      <c r="V89" s="209">
        <f t="shared" si="102"/>
        <v>-37.293471366295528</v>
      </c>
      <c r="W89" s="209">
        <f t="shared" si="102"/>
        <v>-9.5904236592756007</v>
      </c>
      <c r="X89" s="209">
        <f t="shared" si="102"/>
        <v>2.5567510119169299</v>
      </c>
      <c r="Y89" s="209">
        <f t="shared" si="65"/>
        <v>-10.367744503123504</v>
      </c>
      <c r="Z89" s="209">
        <f t="shared" si="66"/>
        <v>-12.3015857203102</v>
      </c>
      <c r="AA89" s="209">
        <f t="shared" si="67"/>
        <v>3.2193526825640788</v>
      </c>
      <c r="AB89" s="209">
        <f t="shared" si="68"/>
        <v>7.5203939256384587</v>
      </c>
      <c r="AC89" s="209">
        <f t="shared" si="69"/>
        <v>12.057329301070951</v>
      </c>
    </row>
    <row r="90" spans="1:29" ht="12.75" customHeight="1" x14ac:dyDescent="0.2">
      <c r="A90" s="51">
        <v>19</v>
      </c>
      <c r="B90" s="34">
        <v>620520</v>
      </c>
      <c r="C90" s="72" t="s">
        <v>12</v>
      </c>
      <c r="D90" s="209">
        <f t="shared" ref="D90:I90" si="103">IF(C28=0,"--",((D28/C28)*100-100))</f>
        <v>-5.428157646259919</v>
      </c>
      <c r="E90" s="209">
        <f t="shared" si="103"/>
        <v>6.0159601222632375</v>
      </c>
      <c r="F90" s="209">
        <f t="shared" si="103"/>
        <v>1.4796455387101162</v>
      </c>
      <c r="G90" s="209">
        <f t="shared" si="103"/>
        <v>1.5143632639238405</v>
      </c>
      <c r="H90" s="209">
        <f t="shared" si="103"/>
        <v>14.552939243254784</v>
      </c>
      <c r="I90" s="209">
        <f t="shared" si="103"/>
        <v>-2.1358427997948013</v>
      </c>
      <c r="J90" s="209">
        <f t="shared" ref="J90:M90" si="104">IF(I28=0,"--",((J28/I28)*100-100))</f>
        <v>-7.0327253243825822</v>
      </c>
      <c r="K90" s="209">
        <f t="shared" si="104"/>
        <v>6.6927313999124181</v>
      </c>
      <c r="L90" s="209">
        <f t="shared" si="104"/>
        <v>31.095799436928104</v>
      </c>
      <c r="M90" s="209">
        <f t="shared" si="104"/>
        <v>31.829428626377592</v>
      </c>
      <c r="N90" s="209">
        <f t="shared" si="102"/>
        <v>24.180201269079006</v>
      </c>
      <c r="O90" s="209">
        <f t="shared" si="102"/>
        <v>21.537719143797787</v>
      </c>
      <c r="P90" s="209">
        <f t="shared" si="102"/>
        <v>8.6881493205719096</v>
      </c>
      <c r="Q90" s="209">
        <f t="shared" si="102"/>
        <v>-5.778309467843016</v>
      </c>
      <c r="R90" s="209">
        <f t="shared" si="102"/>
        <v>5.1548667658076113</v>
      </c>
      <c r="S90" s="209">
        <f t="shared" si="102"/>
        <v>33.763201785282433</v>
      </c>
      <c r="T90" s="209">
        <f t="shared" si="102"/>
        <v>-4.9267866333788248</v>
      </c>
      <c r="U90" s="209">
        <f t="shared" si="102"/>
        <v>3.2322885759149358</v>
      </c>
      <c r="V90" s="209">
        <f t="shared" si="102"/>
        <v>1.9560676679883642</v>
      </c>
      <c r="W90" s="209">
        <f t="shared" si="102"/>
        <v>-7.698003676920834</v>
      </c>
      <c r="X90" s="209">
        <f t="shared" si="102"/>
        <v>-13.72335627386316</v>
      </c>
      <c r="Y90" s="209">
        <f t="shared" si="65"/>
        <v>-9.7424351289502624</v>
      </c>
      <c r="Z90" s="209">
        <f t="shared" si="66"/>
        <v>-5.6568801023724831</v>
      </c>
      <c r="AA90" s="209">
        <f t="shared" si="67"/>
        <v>-20.577437166958902</v>
      </c>
      <c r="AB90" s="209">
        <f t="shared" si="68"/>
        <v>-40.161120730256847</v>
      </c>
      <c r="AC90" s="209">
        <f t="shared" si="69"/>
        <v>1.2790528296662558</v>
      </c>
    </row>
    <row r="91" spans="1:29" ht="12.75" customHeight="1" x14ac:dyDescent="0.2">
      <c r="A91" s="51">
        <v>20</v>
      </c>
      <c r="B91" s="34">
        <v>621040</v>
      </c>
      <c r="C91" s="72" t="s">
        <v>12</v>
      </c>
      <c r="D91" s="209">
        <f t="shared" ref="D91:I91" si="105">IF(C29=0,"--",((D29/C29)*100-100))</f>
        <v>93.129471764679948</v>
      </c>
      <c r="E91" s="209">
        <f t="shared" si="105"/>
        <v>114.22540972321991</v>
      </c>
      <c r="F91" s="209">
        <f t="shared" si="105"/>
        <v>28.351956622019344</v>
      </c>
      <c r="G91" s="209">
        <f t="shared" si="105"/>
        <v>-8.629779775721147E-2</v>
      </c>
      <c r="H91" s="209">
        <f t="shared" si="105"/>
        <v>18.75883813637887</v>
      </c>
      <c r="I91" s="209">
        <f t="shared" si="105"/>
        <v>25.524245366485758</v>
      </c>
      <c r="J91" s="209">
        <f t="shared" ref="J91:M91" si="106">IF(I29=0,"--",((J29/I29)*100-100))</f>
        <v>101.34409562660176</v>
      </c>
      <c r="K91" s="209">
        <f t="shared" si="106"/>
        <v>-42.288819718943273</v>
      </c>
      <c r="L91" s="209">
        <f t="shared" si="106"/>
        <v>22.536580996172944</v>
      </c>
      <c r="M91" s="209">
        <f t="shared" si="106"/>
        <v>57.310053028821869</v>
      </c>
      <c r="N91" s="209">
        <f t="shared" si="102"/>
        <v>34.019402022513106</v>
      </c>
      <c r="O91" s="209">
        <f t="shared" si="102"/>
        <v>20.981629138333929</v>
      </c>
      <c r="P91" s="209">
        <f t="shared" si="102"/>
        <v>11.219737142833637</v>
      </c>
      <c r="Q91" s="209">
        <f t="shared" si="102"/>
        <v>-4.4885500640448868</v>
      </c>
      <c r="R91" s="209">
        <f t="shared" si="102"/>
        <v>0.76484344514813074</v>
      </c>
      <c r="S91" s="209">
        <f t="shared" si="102"/>
        <v>66.028769849119897</v>
      </c>
      <c r="T91" s="209">
        <f t="shared" si="102"/>
        <v>-14.820418957944653</v>
      </c>
      <c r="U91" s="209">
        <f t="shared" si="102"/>
        <v>10.350170417647192</v>
      </c>
      <c r="V91" s="209">
        <f t="shared" si="102"/>
        <v>-2.6394863712892374</v>
      </c>
      <c r="W91" s="209">
        <f t="shared" si="102"/>
        <v>-16.518199277947474</v>
      </c>
      <c r="X91" s="209">
        <f t="shared" si="102"/>
        <v>-12.515401791790424</v>
      </c>
      <c r="Y91" s="209">
        <f t="shared" si="65"/>
        <v>-2.627219718597857</v>
      </c>
      <c r="Z91" s="209">
        <f t="shared" si="66"/>
        <v>2.9677623057665414</v>
      </c>
      <c r="AA91" s="209">
        <f t="shared" si="67"/>
        <v>-6.8314212506842154</v>
      </c>
      <c r="AB91" s="209">
        <f t="shared" si="68"/>
        <v>-31.735393573780911</v>
      </c>
      <c r="AC91" s="209">
        <f t="shared" si="69"/>
        <v>12.576060341812152</v>
      </c>
    </row>
    <row r="92" spans="1:29" ht="12.75" customHeight="1" x14ac:dyDescent="0.2">
      <c r="A92" s="51">
        <v>21</v>
      </c>
      <c r="B92" s="34">
        <v>630231</v>
      </c>
      <c r="C92" s="72" t="s">
        <v>12</v>
      </c>
      <c r="D92" s="209">
        <f t="shared" ref="D92:I92" si="107">IF(C30=0,"--",((D30/C30)*100-100))</f>
        <v>-17.790865780780578</v>
      </c>
      <c r="E92" s="209">
        <f t="shared" si="107"/>
        <v>26.887225295734993</v>
      </c>
      <c r="F92" s="209">
        <f t="shared" si="107"/>
        <v>-18.003331758386949</v>
      </c>
      <c r="G92" s="209">
        <f t="shared" si="107"/>
        <v>14.656064245565645</v>
      </c>
      <c r="H92" s="209">
        <f t="shared" si="107"/>
        <v>16.207834681558282</v>
      </c>
      <c r="I92" s="209">
        <f t="shared" si="107"/>
        <v>3.8411271428793441</v>
      </c>
      <c r="J92" s="209">
        <f t="shared" ref="J92:M92" si="108">IF(I30=0,"--",((J30/I30)*100-100))</f>
        <v>118.26154503696537</v>
      </c>
      <c r="K92" s="209">
        <f t="shared" si="108"/>
        <v>-37.928742763127566</v>
      </c>
      <c r="L92" s="209">
        <f t="shared" si="108"/>
        <v>17.502940390252306</v>
      </c>
      <c r="M92" s="209">
        <f t="shared" si="108"/>
        <v>58.267476769210134</v>
      </c>
      <c r="N92" s="209">
        <f t="shared" si="102"/>
        <v>7.9942851187003896</v>
      </c>
      <c r="O92" s="209">
        <f t="shared" si="102"/>
        <v>21.533884947684598</v>
      </c>
      <c r="P92" s="209">
        <f t="shared" si="102"/>
        <v>18.039202781847251</v>
      </c>
      <c r="Q92" s="209">
        <f t="shared" si="102"/>
        <v>-21.621510815839542</v>
      </c>
      <c r="R92" s="209">
        <f t="shared" si="102"/>
        <v>18.718738581392984</v>
      </c>
      <c r="S92" s="209">
        <f t="shared" si="102"/>
        <v>-9.3417204204163937</v>
      </c>
      <c r="T92" s="209">
        <f t="shared" si="102"/>
        <v>1.1325385558712782</v>
      </c>
      <c r="U92" s="209">
        <f t="shared" si="102"/>
        <v>14.09344704750967</v>
      </c>
      <c r="V92" s="209">
        <f t="shared" si="102"/>
        <v>-2.9077521466083311</v>
      </c>
      <c r="W92" s="209">
        <f t="shared" si="102"/>
        <v>-13.844198294065976</v>
      </c>
      <c r="X92" s="209">
        <f t="shared" si="102"/>
        <v>-6.1643988730112937</v>
      </c>
      <c r="Y92" s="209">
        <f t="shared" si="65"/>
        <v>2.3403716941093222</v>
      </c>
      <c r="Z92" s="209">
        <f t="shared" si="66"/>
        <v>9.9396027311208854</v>
      </c>
      <c r="AA92" s="209">
        <f t="shared" si="67"/>
        <v>-8.8900948420931343</v>
      </c>
      <c r="AB92" s="209">
        <f t="shared" si="68"/>
        <v>-16.197448282821441</v>
      </c>
      <c r="AC92" s="209">
        <f>IFERROR(POWER(AB30/C30,1/26)*100-100,"--")</f>
        <v>4.3583248107191821</v>
      </c>
    </row>
    <row r="93" spans="1:29" ht="12.75" customHeight="1" x14ac:dyDescent="0.2">
      <c r="A93" s="51">
        <v>22</v>
      </c>
      <c r="B93" s="34">
        <v>621133</v>
      </c>
      <c r="C93" s="72" t="s">
        <v>12</v>
      </c>
      <c r="D93" s="209">
        <f t="shared" ref="D93:I93" si="109">IF(C31=0,"--",((D31/C31)*100-100))</f>
        <v>53.380517673710585</v>
      </c>
      <c r="E93" s="209">
        <f t="shared" si="109"/>
        <v>18.982663810317661</v>
      </c>
      <c r="F93" s="209">
        <f t="shared" si="109"/>
        <v>7.8153581230366598</v>
      </c>
      <c r="G93" s="209">
        <f t="shared" si="109"/>
        <v>-13.36032582749138</v>
      </c>
      <c r="H93" s="209">
        <f t="shared" si="109"/>
        <v>38.377763841756916</v>
      </c>
      <c r="I93" s="209">
        <f t="shared" si="109"/>
        <v>4.7348658114839708</v>
      </c>
      <c r="J93" s="209">
        <f t="shared" ref="J93:M93" si="110">IF(I31=0,"--",((J31/I31)*100-100))</f>
        <v>123.53880008267745</v>
      </c>
      <c r="K93" s="209">
        <f t="shared" si="110"/>
        <v>-42.847416199656976</v>
      </c>
      <c r="L93" s="209">
        <f t="shared" si="110"/>
        <v>7.0729862925895617</v>
      </c>
      <c r="M93" s="209">
        <f t="shared" si="110"/>
        <v>-1.7904162393948155</v>
      </c>
      <c r="N93" s="209">
        <f t="shared" si="102"/>
        <v>14.315740100509913</v>
      </c>
      <c r="O93" s="209">
        <f t="shared" si="102"/>
        <v>22.364677788692291</v>
      </c>
      <c r="P93" s="209">
        <f t="shared" si="102"/>
        <v>14.745182967977982</v>
      </c>
      <c r="Q93" s="209">
        <f t="shared" si="102"/>
        <v>-16.865825474843973</v>
      </c>
      <c r="R93" s="209">
        <f t="shared" si="102"/>
        <v>13.000477711839579</v>
      </c>
      <c r="S93" s="209">
        <f t="shared" si="102"/>
        <v>21.691692346935724</v>
      </c>
      <c r="T93" s="209">
        <f t="shared" si="102"/>
        <v>-5.8846207946630784</v>
      </c>
      <c r="U93" s="209">
        <f t="shared" si="102"/>
        <v>-3.1463929230494756</v>
      </c>
      <c r="V93" s="209">
        <f t="shared" si="102"/>
        <v>4.3560729781443257</v>
      </c>
      <c r="W93" s="209">
        <f t="shared" si="102"/>
        <v>-14.219463366917978</v>
      </c>
      <c r="X93" s="209">
        <f t="shared" si="102"/>
        <v>-9.0796913990307644</v>
      </c>
      <c r="Y93" s="209">
        <f t="shared" si="65"/>
        <v>-7.4011481896739184</v>
      </c>
      <c r="Z93" s="209">
        <f t="shared" si="66"/>
        <v>4.057390450786329</v>
      </c>
      <c r="AA93" s="209">
        <f t="shared" si="67"/>
        <v>12.70638087157117</v>
      </c>
      <c r="AB93" s="209">
        <f t="shared" si="68"/>
        <v>-9.7479853842906863</v>
      </c>
      <c r="AC93" s="209">
        <f t="shared" si="69"/>
        <v>5.8904493896451129</v>
      </c>
    </row>
    <row r="94" spans="1:29" ht="12.75" customHeight="1" x14ac:dyDescent="0.2">
      <c r="A94" s="51">
        <v>23</v>
      </c>
      <c r="B94" s="34">
        <v>620469</v>
      </c>
      <c r="C94" s="72" t="s">
        <v>12</v>
      </c>
      <c r="D94" s="209">
        <f t="shared" ref="D94:I94" si="111">IF(C32=0,"--",((D32/C32)*100-100))</f>
        <v>-11.513186486308669</v>
      </c>
      <c r="E94" s="209">
        <f t="shared" si="111"/>
        <v>21.127863294351414</v>
      </c>
      <c r="F94" s="209">
        <f t="shared" si="111"/>
        <v>0.34077419105007323</v>
      </c>
      <c r="G94" s="209">
        <f t="shared" si="111"/>
        <v>21.257014596416596</v>
      </c>
      <c r="H94" s="209">
        <f t="shared" si="111"/>
        <v>40.647058679258549</v>
      </c>
      <c r="I94" s="209">
        <f t="shared" si="111"/>
        <v>16.405756523150501</v>
      </c>
      <c r="J94" s="209">
        <f t="shared" ref="J94:M94" si="112">IF(I32=0,"--",((J32/I32)*100-100))</f>
        <v>18.301855193197156</v>
      </c>
      <c r="K94" s="209">
        <f t="shared" si="112"/>
        <v>54.736584024140569</v>
      </c>
      <c r="L94" s="209">
        <f t="shared" si="112"/>
        <v>65.039199658458699</v>
      </c>
      <c r="M94" s="209">
        <f t="shared" si="112"/>
        <v>-0.78563484772506342</v>
      </c>
      <c r="N94" s="209">
        <f t="shared" si="102"/>
        <v>15.61530805905484</v>
      </c>
      <c r="O94" s="209">
        <f t="shared" si="102"/>
        <v>-5.1229300637927508</v>
      </c>
      <c r="P94" s="209">
        <f t="shared" si="102"/>
        <v>-1.1494594450419697</v>
      </c>
      <c r="Q94" s="209">
        <f t="shared" si="102"/>
        <v>-30.524863410250177</v>
      </c>
      <c r="R94" s="209">
        <f t="shared" si="102"/>
        <v>13.498929180492226</v>
      </c>
      <c r="S94" s="209">
        <f t="shared" si="102"/>
        <v>13.92916000894698</v>
      </c>
      <c r="T94" s="209">
        <f t="shared" si="102"/>
        <v>-24.654407048443019</v>
      </c>
      <c r="U94" s="209">
        <f t="shared" si="102"/>
        <v>0.94345018606243514</v>
      </c>
      <c r="V94" s="209">
        <f t="shared" si="102"/>
        <v>20.9440798291932</v>
      </c>
      <c r="W94" s="209">
        <f t="shared" si="102"/>
        <v>11.051209376923964</v>
      </c>
      <c r="X94" s="209">
        <f t="shared" si="102"/>
        <v>-8.2272339500040488</v>
      </c>
      <c r="Y94" s="209">
        <f t="shared" si="65"/>
        <v>-9.4281400236743025</v>
      </c>
      <c r="Z94" s="209">
        <f t="shared" si="66"/>
        <v>11.004725941050467</v>
      </c>
      <c r="AA94" s="209">
        <f t="shared" si="67"/>
        <v>-2.3242647852777196</v>
      </c>
      <c r="AB94" s="209">
        <f t="shared" si="68"/>
        <v>-30.900898650512303</v>
      </c>
      <c r="AC94" s="209">
        <f t="shared" si="69"/>
        <v>5.4416923710604976</v>
      </c>
    </row>
    <row r="95" spans="1:29" ht="12.75" customHeight="1" x14ac:dyDescent="0.2">
      <c r="A95" s="51">
        <v>24</v>
      </c>
      <c r="B95" s="34">
        <v>620530</v>
      </c>
      <c r="C95" s="72" t="s">
        <v>12</v>
      </c>
      <c r="D95" s="209">
        <f t="shared" ref="D95:I95" si="113">IF(C33=0,"--",((D33/C33)*100-100))</f>
        <v>6.098467500187482</v>
      </c>
      <c r="E95" s="209">
        <f t="shared" si="113"/>
        <v>8.8177213699423902</v>
      </c>
      <c r="F95" s="209">
        <f t="shared" si="113"/>
        <v>2.3794838293007103</v>
      </c>
      <c r="G95" s="209">
        <f t="shared" si="113"/>
        <v>10.247910667448366</v>
      </c>
      <c r="H95" s="209">
        <f t="shared" si="113"/>
        <v>22.470343700632483</v>
      </c>
      <c r="I95" s="209">
        <f t="shared" si="113"/>
        <v>5.1825761533769565</v>
      </c>
      <c r="J95" s="209">
        <f t="shared" ref="J95:M95" si="114">IF(I33=0,"--",((J33/I33)*100-100))</f>
        <v>-7.3264612693683091</v>
      </c>
      <c r="K95" s="209">
        <f t="shared" si="114"/>
        <v>9.0367089263035894</v>
      </c>
      <c r="L95" s="209">
        <f t="shared" si="114"/>
        <v>10.088802014728088</v>
      </c>
      <c r="M95" s="209">
        <f t="shared" si="114"/>
        <v>9.9683714477435643</v>
      </c>
      <c r="N95" s="209">
        <f t="shared" si="102"/>
        <v>5.461196322461717</v>
      </c>
      <c r="O95" s="209">
        <f t="shared" si="102"/>
        <v>1.2643839420783678</v>
      </c>
      <c r="P95" s="209">
        <f t="shared" si="102"/>
        <v>-12.066485448628427</v>
      </c>
      <c r="Q95" s="209">
        <f t="shared" si="102"/>
        <v>-15.839780870025024</v>
      </c>
      <c r="R95" s="209">
        <f t="shared" si="102"/>
        <v>12.239539122921457</v>
      </c>
      <c r="S95" s="209">
        <f t="shared" si="102"/>
        <v>16.94265464330087</v>
      </c>
      <c r="T95" s="209">
        <f t="shared" si="102"/>
        <v>-5.8864704682446671</v>
      </c>
      <c r="U95" s="209">
        <f t="shared" si="102"/>
        <v>-6.5300393535850105</v>
      </c>
      <c r="V95" s="209">
        <f t="shared" si="102"/>
        <v>6.6638893514363815</v>
      </c>
      <c r="W95" s="209">
        <f t="shared" si="102"/>
        <v>-9.5786777847580993</v>
      </c>
      <c r="X95" s="209">
        <f t="shared" si="102"/>
        <v>-2.9626072933093894</v>
      </c>
      <c r="Y95" s="209">
        <f t="shared" si="65"/>
        <v>-19.609603290685897</v>
      </c>
      <c r="Z95" s="209">
        <f t="shared" si="66"/>
        <v>1.5241026038928567</v>
      </c>
      <c r="AA95" s="209">
        <f t="shared" si="67"/>
        <v>5.1992560270953874</v>
      </c>
      <c r="AB95" s="209">
        <f t="shared" si="68"/>
        <v>-26.167321797568988</v>
      </c>
      <c r="AC95" s="209">
        <f t="shared" si="69"/>
        <v>0.40840578275167161</v>
      </c>
    </row>
    <row r="96" spans="1:29" ht="12.75" customHeight="1" x14ac:dyDescent="0.2">
      <c r="A96" s="51">
        <v>25</v>
      </c>
      <c r="B96" s="34">
        <v>611090</v>
      </c>
      <c r="C96" s="72" t="s">
        <v>12</v>
      </c>
      <c r="D96" s="209">
        <f t="shared" ref="D96:I96" si="115">IF(C34=0,"--",((D34/C34)*100-100))</f>
        <v>18.013239291653065</v>
      </c>
      <c r="E96" s="209">
        <f t="shared" si="115"/>
        <v>37.735232967133669</v>
      </c>
      <c r="F96" s="209">
        <f t="shared" si="115"/>
        <v>7.7523161647324201</v>
      </c>
      <c r="G96" s="209">
        <f t="shared" si="115"/>
        <v>17.790252600277512</v>
      </c>
      <c r="H96" s="209">
        <f t="shared" si="115"/>
        <v>13.073202208463087</v>
      </c>
      <c r="I96" s="209">
        <f t="shared" si="115"/>
        <v>-6.821185411425347</v>
      </c>
      <c r="J96" s="209">
        <f t="shared" ref="J96:M96" si="116">IF(I34=0,"--",((J34/I34)*100-100))</f>
        <v>-3.2831366420647754</v>
      </c>
      <c r="K96" s="209">
        <f t="shared" si="116"/>
        <v>-10.537277417266893</v>
      </c>
      <c r="L96" s="209">
        <f t="shared" si="116"/>
        <v>22.332112702224933</v>
      </c>
      <c r="M96" s="209">
        <f t="shared" si="116"/>
        <v>-4.0422499605943187</v>
      </c>
      <c r="N96" s="209">
        <f t="shared" si="102"/>
        <v>-2.2046439414481256E-2</v>
      </c>
      <c r="O96" s="209">
        <f t="shared" si="102"/>
        <v>-6.8563295916968059</v>
      </c>
      <c r="P96" s="209">
        <f t="shared" si="102"/>
        <v>-34.193404623523605</v>
      </c>
      <c r="Q96" s="209">
        <f t="shared" si="102"/>
        <v>-25.486588817609785</v>
      </c>
      <c r="R96" s="209">
        <f t="shared" si="102"/>
        <v>55.56702025811191</v>
      </c>
      <c r="S96" s="209">
        <f t="shared" si="102"/>
        <v>-40.479582234040066</v>
      </c>
      <c r="T96" s="209">
        <f t="shared" si="102"/>
        <v>-10.245219592674886</v>
      </c>
      <c r="U96" s="209">
        <f t="shared" si="102"/>
        <v>1.8439282377618724</v>
      </c>
      <c r="V96" s="209">
        <f t="shared" si="102"/>
        <v>-4.2864613862710712</v>
      </c>
      <c r="W96" s="209">
        <f t="shared" si="102"/>
        <v>-24.070249011387219</v>
      </c>
      <c r="X96" s="209">
        <f t="shared" si="102"/>
        <v>-15.39437070716771</v>
      </c>
      <c r="Y96" s="209">
        <f t="shared" si="65"/>
        <v>-16.979785583605761</v>
      </c>
      <c r="Z96" s="209">
        <f t="shared" si="66"/>
        <v>-3.5422882455313953</v>
      </c>
      <c r="AA96" s="209">
        <f t="shared" si="67"/>
        <v>-19.996546942636712</v>
      </c>
      <c r="AB96" s="209">
        <f t="shared" si="68"/>
        <v>-30.209881420581041</v>
      </c>
      <c r="AC96" s="209">
        <f t="shared" si="69"/>
        <v>-5.424043974013486</v>
      </c>
    </row>
    <row r="97" spans="1:29" ht="12.75" customHeight="1" x14ac:dyDescent="0.2">
      <c r="B97" s="59" t="s">
        <v>19</v>
      </c>
      <c r="C97" s="72" t="s">
        <v>12</v>
      </c>
      <c r="D97" s="209">
        <f t="shared" ref="D97:I97" si="117">IF(C35=0,"--",((D35/C35)*100-100))</f>
        <v>6.108845998773532</v>
      </c>
      <c r="E97" s="209">
        <f t="shared" si="117"/>
        <v>22.467153823259906</v>
      </c>
      <c r="F97" s="209">
        <f t="shared" si="117"/>
        <v>-0.69675511963484382</v>
      </c>
      <c r="G97" s="209">
        <f t="shared" si="117"/>
        <v>8.0781565894436653</v>
      </c>
      <c r="H97" s="209">
        <f t="shared" si="117"/>
        <v>21.198586365667765</v>
      </c>
      <c r="I97" s="209">
        <f t="shared" si="117"/>
        <v>4.2027166676124779</v>
      </c>
      <c r="J97" s="209">
        <f t="shared" ref="J97:M97" si="118">IF(I35=0,"--",((J35/I35)*100-100))</f>
        <v>33.451101601767107</v>
      </c>
      <c r="K97" s="209">
        <f t="shared" si="118"/>
        <v>4.0723970271922667</v>
      </c>
      <c r="L97" s="209">
        <f t="shared" si="118"/>
        <v>29.701090902085753</v>
      </c>
      <c r="M97" s="209">
        <f t="shared" si="118"/>
        <v>29.967922872837278</v>
      </c>
      <c r="N97" s="209">
        <f t="shared" si="102"/>
        <v>29.361817180541749</v>
      </c>
      <c r="O97" s="209">
        <f t="shared" si="102"/>
        <v>24.587883624537852</v>
      </c>
      <c r="P97" s="209">
        <f t="shared" si="102"/>
        <v>1.2436241613143437</v>
      </c>
      <c r="Q97" s="209">
        <f t="shared" si="102"/>
        <v>-10.592270006111576</v>
      </c>
      <c r="R97" s="209">
        <f t="shared" si="102"/>
        <v>5.7307101970881718</v>
      </c>
      <c r="S97" s="209">
        <f t="shared" si="102"/>
        <v>39.99602580697109</v>
      </c>
      <c r="T97" s="209">
        <f t="shared" si="102"/>
        <v>0.53621093009472531</v>
      </c>
      <c r="U97" s="209">
        <f t="shared" si="102"/>
        <v>8.2447932548706859</v>
      </c>
      <c r="V97" s="209">
        <f t="shared" si="102"/>
        <v>1.9980781990666827</v>
      </c>
      <c r="W97" s="209">
        <f t="shared" si="102"/>
        <v>-5.9688002834146658</v>
      </c>
      <c r="X97" s="209">
        <f t="shared" si="102"/>
        <v>-7.4142721178451438</v>
      </c>
      <c r="Y97" s="209">
        <f t="shared" si="65"/>
        <v>-1.3629819249411099</v>
      </c>
      <c r="Z97" s="209">
        <f t="shared" si="66"/>
        <v>0.32666633977187587</v>
      </c>
      <c r="AA97" s="209">
        <f t="shared" si="67"/>
        <v>-2.9070738693311569</v>
      </c>
      <c r="AB97" s="209">
        <f t="shared" si="68"/>
        <v>-21.447070272540287</v>
      </c>
      <c r="AC97" s="209">
        <f t="shared" si="69"/>
        <v>7.4614686716637237</v>
      </c>
    </row>
    <row r="98" spans="1:29" ht="12.75" customHeight="1" x14ac:dyDescent="0.2">
      <c r="B98" s="59" t="s">
        <v>20</v>
      </c>
      <c r="C98" s="72" t="s">
        <v>12</v>
      </c>
      <c r="D98" s="209">
        <f t="shared" ref="D98:I98" si="119">IF(C36=0,"--",((D36/C36)*100-100))</f>
        <v>8.0579227467110286</v>
      </c>
      <c r="E98" s="209">
        <f t="shared" si="119"/>
        <v>23.300052873726429</v>
      </c>
      <c r="F98" s="209">
        <f t="shared" si="119"/>
        <v>-7.3918387521863735</v>
      </c>
      <c r="G98" s="209">
        <f t="shared" si="119"/>
        <v>0.51561417664913733</v>
      </c>
      <c r="H98" s="209">
        <f t="shared" si="119"/>
        <v>2.3733595714005418</v>
      </c>
      <c r="I98" s="209">
        <f t="shared" si="119"/>
        <v>-0.64198681034852711</v>
      </c>
      <c r="J98" s="209">
        <f t="shared" ref="J98:M98" si="120">IF(I36=0,"--",((J36/I36)*100-100))</f>
        <v>21.210284724572233</v>
      </c>
      <c r="K98" s="209">
        <f t="shared" si="120"/>
        <v>30.388786998680075</v>
      </c>
      <c r="L98" s="209">
        <f t="shared" si="120"/>
        <v>11.030001657281076</v>
      </c>
      <c r="M98" s="209">
        <f t="shared" si="120"/>
        <v>15.912612412587407</v>
      </c>
      <c r="N98" s="209">
        <f t="shared" si="102"/>
        <v>24.458437507977777</v>
      </c>
      <c r="O98" s="209">
        <f t="shared" si="102"/>
        <v>19.917428886499238</v>
      </c>
      <c r="P98" s="209">
        <f t="shared" si="102"/>
        <v>34.723613432342916</v>
      </c>
      <c r="Q98" s="209">
        <f t="shared" si="102"/>
        <v>-8.0534278375953789</v>
      </c>
      <c r="R98" s="209">
        <f t="shared" si="102"/>
        <v>20.050592693180988</v>
      </c>
      <c r="S98" s="209">
        <f t="shared" si="102"/>
        <v>28.487432296194186</v>
      </c>
      <c r="T98" s="209">
        <f t="shared" si="102"/>
        <v>2.4216982025516955</v>
      </c>
      <c r="U98" s="209">
        <f t="shared" si="102"/>
        <v>11.973830178064574</v>
      </c>
      <c r="V98" s="209">
        <f t="shared" si="102"/>
        <v>5.3340289255294522</v>
      </c>
      <c r="W98" s="209">
        <f t="shared" si="102"/>
        <v>0.45824935522531973</v>
      </c>
      <c r="X98" s="209">
        <f t="shared" si="102"/>
        <v>-4.8953948466414943</v>
      </c>
      <c r="Y98" s="209">
        <f t="shared" si="65"/>
        <v>5.535961993835457</v>
      </c>
      <c r="Z98" s="209">
        <f t="shared" si="66"/>
        <v>1.0265782945992896</v>
      </c>
      <c r="AA98" s="209">
        <f t="shared" si="67"/>
        <v>-1.0832768745854366</v>
      </c>
      <c r="AB98" s="209">
        <f t="shared" si="68"/>
        <v>14.672163556151972</v>
      </c>
      <c r="AC98" s="209">
        <f t="shared" si="69"/>
        <v>9.3489723722915699</v>
      </c>
    </row>
    <row r="99" spans="1:29" ht="12.75" customHeight="1" x14ac:dyDescent="0.2">
      <c r="B99" s="59" t="s">
        <v>11</v>
      </c>
      <c r="C99" s="72" t="s">
        <v>12</v>
      </c>
      <c r="D99" s="209">
        <f t="shared" ref="D99:I99" si="121">IF(C37=0,"--",((D37/C37)*100-100))</f>
        <v>7.4744222345396025</v>
      </c>
      <c r="E99" s="209">
        <f t="shared" si="121"/>
        <v>23.053873796008716</v>
      </c>
      <c r="F99" s="209">
        <f t="shared" si="121"/>
        <v>-5.4224152579409548</v>
      </c>
      <c r="G99" s="209">
        <f t="shared" si="121"/>
        <v>2.8513630726419592</v>
      </c>
      <c r="H99" s="209">
        <f t="shared" si="121"/>
        <v>8.4831515344619675</v>
      </c>
      <c r="I99" s="209">
        <f t="shared" si="121"/>
        <v>1.1146770547965161</v>
      </c>
      <c r="J99" s="209">
        <f t="shared" ref="J99:M99" si="122">IF(I37=0,"--",((J37/I37)*100-100))</f>
        <v>25.784290517028438</v>
      </c>
      <c r="K99" s="209">
        <f t="shared" si="122"/>
        <v>19.955806842075674</v>
      </c>
      <c r="L99" s="209">
        <f t="shared" si="122"/>
        <v>17.451938114084655</v>
      </c>
      <c r="M99" s="209">
        <f t="shared" si="122"/>
        <v>21.25112453781874</v>
      </c>
      <c r="N99" s="209">
        <f t="shared" si="102"/>
        <v>26.454737090091868</v>
      </c>
      <c r="O99" s="209">
        <f t="shared" si="102"/>
        <v>21.862611440426249</v>
      </c>
      <c r="P99" s="209">
        <f t="shared" si="102"/>
        <v>20.467805474739336</v>
      </c>
      <c r="Q99" s="209">
        <f t="shared" si="102"/>
        <v>-8.9619570859329798</v>
      </c>
      <c r="R99" s="209">
        <f t="shared" si="102"/>
        <v>15.017964803536273</v>
      </c>
      <c r="S99" s="209">
        <f t="shared" si="102"/>
        <v>32.205463987854898</v>
      </c>
      <c r="T99" s="209">
        <f t="shared" si="102"/>
        <v>1.776666969619626</v>
      </c>
      <c r="U99" s="209">
        <f t="shared" si="102"/>
        <v>10.713663152382196</v>
      </c>
      <c r="V99" s="209">
        <f t="shared" si="102"/>
        <v>4.2318379520054066</v>
      </c>
      <c r="W99" s="209">
        <f t="shared" si="102"/>
        <v>-1.619726371022594</v>
      </c>
      <c r="X99" s="209">
        <f t="shared" si="102"/>
        <v>-5.6737893752201813</v>
      </c>
      <c r="Y99" s="209">
        <f t="shared" si="65"/>
        <v>3.4433580526655305</v>
      </c>
      <c r="Z99" s="209">
        <f t="shared" si="66"/>
        <v>0.82414350068511055</v>
      </c>
      <c r="AA99" s="209">
        <f t="shared" si="67"/>
        <v>-1.6081690326777789</v>
      </c>
      <c r="AB99" s="209">
        <f t="shared" si="68"/>
        <v>4.4142114872289824</v>
      </c>
      <c r="AC99" s="209">
        <f t="shared" si="69"/>
        <v>8.8646553957893275</v>
      </c>
    </row>
    <row r="100" spans="1:29" ht="12.75" customHeight="1" thickBot="1" x14ac:dyDescent="0.25">
      <c r="A100" s="17"/>
      <c r="B100" s="23"/>
      <c r="C100" s="23"/>
      <c r="D100" s="220"/>
      <c r="E100" s="220"/>
      <c r="F100" s="220"/>
      <c r="G100" s="220"/>
      <c r="H100" s="24"/>
      <c r="I100" s="24"/>
      <c r="J100" s="24"/>
      <c r="K100" s="221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1"/>
      <c r="AA100" s="221"/>
      <c r="AB100" s="221"/>
      <c r="AC100" s="73"/>
    </row>
    <row r="101" spans="1:29" ht="12.75" customHeight="1" thickTop="1" x14ac:dyDescent="0.2">
      <c r="A101" s="91" t="s">
        <v>1030</v>
      </c>
      <c r="C101" s="44"/>
      <c r="D101" s="226"/>
      <c r="E101" s="226"/>
      <c r="F101" s="226"/>
      <c r="G101" s="226"/>
      <c r="H101" s="44"/>
      <c r="I101" s="44"/>
      <c r="J101" s="44"/>
      <c r="K101" s="226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226"/>
      <c r="AA101" s="226"/>
      <c r="AB101" s="226"/>
    </row>
    <row r="102" spans="1:29" ht="12.75" customHeight="1" x14ac:dyDescent="0.2">
      <c r="B102" s="42"/>
      <c r="C102" s="42"/>
      <c r="D102" s="224"/>
      <c r="E102" s="224"/>
      <c r="F102" s="224"/>
      <c r="G102" s="224"/>
      <c r="H102" s="44"/>
      <c r="I102" s="44"/>
      <c r="J102" s="44"/>
      <c r="K102" s="226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226"/>
      <c r="AA102" s="226"/>
      <c r="AB102" s="226"/>
    </row>
    <row r="103" spans="1:29" ht="12.75" customHeight="1" x14ac:dyDescent="0.2">
      <c r="B103" s="42"/>
      <c r="C103" s="42"/>
      <c r="D103" s="224"/>
      <c r="E103" s="224"/>
      <c r="F103" s="224"/>
      <c r="G103" s="224"/>
      <c r="H103" s="44"/>
      <c r="I103" s="44"/>
      <c r="J103" s="44"/>
      <c r="K103" s="226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226"/>
      <c r="AA103" s="226"/>
      <c r="AB103" s="226"/>
    </row>
    <row r="104" spans="1:29" ht="12.75" customHeight="1" x14ac:dyDescent="0.2">
      <c r="A104" s="9"/>
      <c r="B104" s="42"/>
      <c r="C104" s="42"/>
      <c r="D104" s="224"/>
      <c r="E104" s="224"/>
      <c r="F104" s="224"/>
      <c r="G104" s="224"/>
      <c r="H104" s="44"/>
      <c r="I104" s="44"/>
      <c r="J104" s="44"/>
      <c r="K104" s="226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226"/>
      <c r="AA104" s="226"/>
      <c r="AB104" s="226"/>
    </row>
    <row r="105" spans="1:29" ht="12.75" customHeight="1" x14ac:dyDescent="0.2">
      <c r="B105" s="42"/>
      <c r="C105" s="42"/>
      <c r="D105" s="224"/>
      <c r="E105" s="224"/>
      <c r="F105" s="224"/>
      <c r="G105" s="224"/>
      <c r="H105" s="44"/>
      <c r="I105" s="44"/>
      <c r="J105" s="44"/>
      <c r="K105" s="226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226"/>
      <c r="AA105" s="226"/>
      <c r="AB105" s="226"/>
    </row>
    <row r="106" spans="1:29" ht="12.75" customHeight="1" x14ac:dyDescent="0.2">
      <c r="B106" s="42"/>
      <c r="C106" s="42"/>
      <c r="D106" s="224"/>
      <c r="E106" s="224"/>
      <c r="F106" s="224"/>
      <c r="G106" s="224"/>
      <c r="H106" s="44"/>
      <c r="I106" s="44"/>
      <c r="J106" s="44"/>
      <c r="K106" s="226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226"/>
      <c r="AA106" s="226"/>
      <c r="AB106" s="226"/>
    </row>
    <row r="107" spans="1:29" ht="12.75" customHeight="1" x14ac:dyDescent="0.2">
      <c r="B107" s="42"/>
      <c r="C107" s="42"/>
      <c r="D107" s="224"/>
      <c r="E107" s="224"/>
      <c r="F107" s="224"/>
      <c r="G107" s="224"/>
      <c r="H107" s="44"/>
      <c r="I107" s="44"/>
      <c r="J107" s="44"/>
      <c r="K107" s="226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226"/>
      <c r="AA107" s="226"/>
      <c r="AB107" s="226"/>
    </row>
    <row r="108" spans="1:29" ht="12.75" customHeight="1" x14ac:dyDescent="0.2">
      <c r="A108" s="26"/>
      <c r="B108" s="27"/>
      <c r="C108" s="27"/>
      <c r="D108" s="27"/>
      <c r="E108" s="27"/>
      <c r="F108" s="27"/>
      <c r="G108" s="27"/>
      <c r="H108" s="44"/>
      <c r="I108" s="44"/>
      <c r="J108" s="44"/>
      <c r="K108" s="226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226"/>
      <c r="AA108" s="226"/>
      <c r="AB108" s="226"/>
    </row>
    <row r="109" spans="1:29" ht="12.75" customHeight="1" x14ac:dyDescent="0.2">
      <c r="B109" s="42"/>
      <c r="C109" s="42"/>
      <c r="D109" s="224"/>
      <c r="E109" s="224"/>
      <c r="F109" s="224"/>
      <c r="G109" s="224"/>
      <c r="H109" s="44"/>
      <c r="I109" s="44"/>
      <c r="J109" s="44"/>
      <c r="K109" s="226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226"/>
      <c r="AA109" s="226"/>
      <c r="AB109" s="226"/>
    </row>
    <row r="110" spans="1:29" ht="12.75" customHeight="1" x14ac:dyDescent="0.2">
      <c r="B110" s="42"/>
      <c r="C110" s="42"/>
      <c r="D110" s="224"/>
      <c r="E110" s="224"/>
      <c r="F110" s="224"/>
      <c r="G110" s="224"/>
      <c r="H110" s="44"/>
      <c r="I110" s="44"/>
      <c r="J110" s="44"/>
      <c r="K110" s="226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226"/>
      <c r="AA110" s="226"/>
      <c r="AB110" s="226"/>
    </row>
    <row r="111" spans="1:29" ht="12.75" customHeight="1" x14ac:dyDescent="0.2">
      <c r="B111" s="42"/>
      <c r="C111" s="42"/>
      <c r="D111" s="224"/>
      <c r="E111" s="224"/>
      <c r="F111" s="224"/>
      <c r="G111" s="224"/>
      <c r="H111" s="44"/>
      <c r="I111" s="44"/>
      <c r="J111" s="44"/>
      <c r="K111" s="226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226"/>
      <c r="AA111" s="226"/>
      <c r="AB111" s="226"/>
    </row>
    <row r="112" spans="1:29" ht="12.75" customHeight="1" x14ac:dyDescent="0.2">
      <c r="B112" s="42"/>
      <c r="C112" s="42"/>
      <c r="D112" s="224"/>
      <c r="E112" s="224"/>
      <c r="F112" s="224"/>
      <c r="G112" s="224"/>
      <c r="H112" s="44"/>
      <c r="I112" s="44"/>
      <c r="J112" s="44"/>
      <c r="K112" s="226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226"/>
      <c r="AA112" s="226"/>
      <c r="AB112" s="226"/>
    </row>
  </sheetData>
  <sortState ref="B10:AA34">
    <sortCondition descending="1" ref="AA10:AA34"/>
  </sortState>
  <mergeCells count="5">
    <mergeCell ref="A4:AC4"/>
    <mergeCell ref="A2:AC2"/>
    <mergeCell ref="C39:AC39"/>
    <mergeCell ref="C70:AC70"/>
    <mergeCell ref="C8:AC8"/>
  </mergeCells>
  <phoneticPr fontId="0" type="noConversion"/>
  <hyperlinks>
    <hyperlink ref="A1" location="ÍNDICE!A1" display="INDICE"/>
  </hyperlinks>
  <pageMargins left="0.75" right="0.75" top="1" bottom="1" header="0" footer="0"/>
  <pageSetup orientation="portrait" horizontalDpi="0" verticalDpi="0"/>
  <ignoredErrors>
    <ignoredError sqref="AC10:AC37" formulaRange="1"/>
    <ignoredError sqref="AC86" formula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12"/>
  <sheetViews>
    <sheetView zoomScaleNormal="100" workbookViewId="0"/>
  </sheetViews>
  <sheetFormatPr baseColWidth="10" defaultColWidth="12.42578125" defaultRowHeight="12.75" x14ac:dyDescent="0.2"/>
  <cols>
    <col min="1" max="1" width="4.85546875" style="242" customWidth="1"/>
    <col min="2" max="2" width="8.85546875" style="217" customWidth="1"/>
    <col min="3" max="29" width="11.85546875" style="217" customWidth="1"/>
    <col min="30" max="16384" width="12.42578125" style="217"/>
  </cols>
  <sheetData>
    <row r="1" spans="1:38" x14ac:dyDescent="0.2">
      <c r="A1" s="249" t="s">
        <v>59</v>
      </c>
    </row>
    <row r="2" spans="1:38" ht="12.75" customHeight="1" x14ac:dyDescent="0.2">
      <c r="A2" s="267" t="s">
        <v>952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7"/>
      <c r="U2" s="267"/>
      <c r="V2" s="267"/>
      <c r="W2" s="267"/>
      <c r="X2" s="267"/>
      <c r="Y2" s="267"/>
      <c r="Z2" s="267"/>
      <c r="AA2" s="267"/>
      <c r="AB2" s="267"/>
      <c r="AC2" s="267"/>
    </row>
    <row r="3" spans="1:38" ht="12.75" customHeight="1" x14ac:dyDescent="0.2">
      <c r="B3" s="242"/>
      <c r="C3" s="242"/>
      <c r="D3" s="260"/>
      <c r="E3" s="260"/>
      <c r="F3" s="260"/>
      <c r="G3" s="260"/>
      <c r="H3" s="242"/>
      <c r="I3" s="242"/>
      <c r="J3" s="242"/>
      <c r="K3" s="259"/>
      <c r="L3" s="242"/>
    </row>
    <row r="4" spans="1:38" ht="12.75" customHeight="1" x14ac:dyDescent="0.2">
      <c r="A4" s="267" t="s">
        <v>1043</v>
      </c>
      <c r="B4" s="267"/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267"/>
      <c r="U4" s="267"/>
      <c r="V4" s="267"/>
      <c r="W4" s="267"/>
      <c r="X4" s="267"/>
      <c r="Y4" s="267"/>
      <c r="Z4" s="267"/>
      <c r="AA4" s="267"/>
      <c r="AB4" s="267"/>
      <c r="AC4" s="267"/>
    </row>
    <row r="5" spans="1:38" ht="12.75" customHeight="1" x14ac:dyDescent="0.2">
      <c r="B5" s="242"/>
      <c r="C5" s="242"/>
      <c r="D5" s="260"/>
      <c r="E5" s="260"/>
      <c r="F5" s="260"/>
      <c r="G5" s="260"/>
      <c r="H5" s="242"/>
      <c r="I5" s="242"/>
      <c r="J5" s="242"/>
      <c r="K5" s="259"/>
      <c r="L5" s="242"/>
    </row>
    <row r="6" spans="1:38" ht="12.75" customHeight="1" thickBot="1" x14ac:dyDescent="0.25">
      <c r="A6" s="218"/>
      <c r="B6" s="219"/>
      <c r="C6" s="219"/>
      <c r="D6" s="219"/>
      <c r="E6" s="219"/>
      <c r="F6" s="219"/>
      <c r="G6" s="219"/>
      <c r="H6" s="219"/>
      <c r="I6" s="219"/>
      <c r="J6" s="219"/>
      <c r="K6" s="219"/>
      <c r="L6" s="219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</row>
    <row r="7" spans="1:38" ht="12.75" customHeight="1" thickTop="1" x14ac:dyDescent="0.2">
      <c r="A7" s="258"/>
      <c r="B7" s="252"/>
      <c r="C7" s="258">
        <v>1995</v>
      </c>
      <c r="D7" s="258">
        <v>1996</v>
      </c>
      <c r="E7" s="258">
        <v>1997</v>
      </c>
      <c r="F7" s="258">
        <v>1998</v>
      </c>
      <c r="G7" s="258">
        <v>1999</v>
      </c>
      <c r="H7" s="258">
        <v>2000</v>
      </c>
      <c r="I7" s="258">
        <v>2001</v>
      </c>
      <c r="J7" s="258">
        <v>2002</v>
      </c>
      <c r="K7" s="258">
        <v>2003</v>
      </c>
      <c r="L7" s="258">
        <v>2004</v>
      </c>
      <c r="M7" s="258">
        <v>2005</v>
      </c>
      <c r="N7" s="258">
        <v>2006</v>
      </c>
      <c r="O7" s="258">
        <v>2007</v>
      </c>
      <c r="P7" s="258">
        <v>2008</v>
      </c>
      <c r="Q7" s="258">
        <v>2009</v>
      </c>
      <c r="R7" s="258">
        <v>2010</v>
      </c>
      <c r="S7" s="258">
        <v>2011</v>
      </c>
      <c r="T7" s="258">
        <v>2012</v>
      </c>
      <c r="U7" s="258">
        <v>2013</v>
      </c>
      <c r="V7" s="258">
        <v>2014</v>
      </c>
      <c r="W7" s="258">
        <v>2015</v>
      </c>
      <c r="X7" s="258">
        <v>2016</v>
      </c>
      <c r="Y7" s="258">
        <v>2017</v>
      </c>
      <c r="Z7" s="258">
        <v>2018</v>
      </c>
      <c r="AA7" s="258">
        <v>2019</v>
      </c>
      <c r="AB7" s="258">
        <v>2020</v>
      </c>
      <c r="AC7" s="215" t="s">
        <v>1028</v>
      </c>
    </row>
    <row r="8" spans="1:38" ht="12.75" customHeight="1" thickBot="1" x14ac:dyDescent="0.25">
      <c r="A8" s="258"/>
      <c r="B8" s="252"/>
      <c r="C8" s="268" t="s">
        <v>14</v>
      </c>
      <c r="D8" s="268"/>
      <c r="E8" s="268"/>
      <c r="F8" s="268"/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68"/>
      <c r="W8" s="268"/>
      <c r="X8" s="268"/>
      <c r="Y8" s="268"/>
      <c r="Z8" s="268"/>
      <c r="AA8" s="268"/>
      <c r="AB8" s="268"/>
      <c r="AC8" s="268"/>
    </row>
    <row r="9" spans="1:38" ht="12.75" customHeight="1" thickTop="1" x14ac:dyDescent="0.2">
      <c r="A9" s="258"/>
      <c r="B9" s="252"/>
      <c r="C9" s="242"/>
      <c r="D9" s="260"/>
      <c r="E9" s="260"/>
      <c r="F9" s="260"/>
      <c r="G9" s="260"/>
      <c r="H9" s="242"/>
      <c r="I9" s="242"/>
      <c r="J9" s="242"/>
      <c r="K9" s="259"/>
      <c r="L9" s="242"/>
    </row>
    <row r="10" spans="1:38" ht="12.75" customHeight="1" x14ac:dyDescent="0.2">
      <c r="A10" s="242">
        <v>1</v>
      </c>
      <c r="B10" s="252">
        <v>520100</v>
      </c>
      <c r="C10" s="225">
        <v>1378.9716470000001</v>
      </c>
      <c r="D10" s="225">
        <v>1196.218586</v>
      </c>
      <c r="E10" s="225">
        <v>1329.7178690000001</v>
      </c>
      <c r="F10" s="225">
        <v>331.83501100000001</v>
      </c>
      <c r="G10" s="225">
        <v>66.923462000000001</v>
      </c>
      <c r="H10" s="225">
        <v>74.108772999999999</v>
      </c>
      <c r="I10" s="225">
        <v>71.039259000000001</v>
      </c>
      <c r="J10" s="225">
        <v>208.13556700000001</v>
      </c>
      <c r="K10" s="225">
        <v>1073.210165</v>
      </c>
      <c r="L10" s="225">
        <v>3165.2515720000001</v>
      </c>
      <c r="M10" s="225">
        <v>3192.7201239999999</v>
      </c>
      <c r="N10" s="225">
        <v>4868.3253949999998</v>
      </c>
      <c r="O10" s="225">
        <v>3478.6379569999999</v>
      </c>
      <c r="P10" s="225">
        <v>3493.8561460000001</v>
      </c>
      <c r="Q10" s="225">
        <v>2114.3975009999999</v>
      </c>
      <c r="R10" s="225">
        <v>2124.9483</v>
      </c>
      <c r="S10" s="225">
        <v>9468.8772609999996</v>
      </c>
      <c r="T10" s="225">
        <v>11807.741726</v>
      </c>
      <c r="U10" s="255">
        <v>8444.8389420000003</v>
      </c>
      <c r="V10" s="255">
        <v>4992.2697170000001</v>
      </c>
      <c r="W10" s="255">
        <v>2564.1710539999999</v>
      </c>
      <c r="X10" s="255">
        <v>1561.3414459999999</v>
      </c>
      <c r="Y10" s="256">
        <v>2182</v>
      </c>
      <c r="Z10" s="256">
        <v>3165.5831939999998</v>
      </c>
      <c r="AA10" s="256">
        <v>3563.3651460000005</v>
      </c>
      <c r="AB10" s="256">
        <v>3562.3115550000002</v>
      </c>
      <c r="AC10" s="21">
        <f>SUM(A10:AB10)</f>
        <v>599581.79737499997</v>
      </c>
      <c r="AH10" s="66"/>
      <c r="AI10" s="66"/>
      <c r="AJ10" s="66"/>
      <c r="AK10" s="66"/>
      <c r="AL10" s="66"/>
    </row>
    <row r="11" spans="1:38" ht="12.75" customHeight="1" x14ac:dyDescent="0.2">
      <c r="A11" s="242">
        <v>2</v>
      </c>
      <c r="B11" s="252">
        <v>510111</v>
      </c>
      <c r="C11" s="225">
        <v>361.94808999999998</v>
      </c>
      <c r="D11" s="225">
        <v>352.057615</v>
      </c>
      <c r="E11" s="225">
        <v>308.55317500000001</v>
      </c>
      <c r="F11" s="225">
        <v>294.34046000000001</v>
      </c>
      <c r="G11" s="225">
        <v>355.55613699999998</v>
      </c>
      <c r="H11" s="225">
        <v>646.45533499999999</v>
      </c>
      <c r="I11" s="225">
        <v>685.97103300000003</v>
      </c>
      <c r="J11" s="225">
        <v>738.78893900000003</v>
      </c>
      <c r="K11" s="225">
        <v>546.082673</v>
      </c>
      <c r="L11" s="225">
        <v>958.55937400000005</v>
      </c>
      <c r="M11" s="225">
        <v>1114.4156350000001</v>
      </c>
      <c r="N11" s="225">
        <v>1151.378336</v>
      </c>
      <c r="O11" s="225">
        <v>1645.4431999999999</v>
      </c>
      <c r="P11" s="225">
        <v>1534.776611</v>
      </c>
      <c r="Q11" s="225">
        <v>1336.039293</v>
      </c>
      <c r="R11" s="225">
        <v>1402.8272999999999</v>
      </c>
      <c r="S11" s="225">
        <v>2618.9392539999999</v>
      </c>
      <c r="T11" s="225">
        <v>2397.368602</v>
      </c>
      <c r="U11" s="255">
        <v>2486.8097560000001</v>
      </c>
      <c r="V11" s="255">
        <v>2124.8911899999998</v>
      </c>
      <c r="W11" s="255">
        <v>2130.0458509999999</v>
      </c>
      <c r="X11" s="255">
        <v>2129.5288529999998</v>
      </c>
      <c r="Y11" s="256">
        <v>2537</v>
      </c>
      <c r="Z11" s="256">
        <v>2943.9053669999998</v>
      </c>
      <c r="AA11" s="256">
        <v>2235.4061740000002</v>
      </c>
      <c r="AB11" s="256">
        <v>1552.013232</v>
      </c>
      <c r="AC11" s="21">
        <f t="shared" ref="AC11:AC37" si="0">SUM(A11:AB11)</f>
        <v>546702.10148499999</v>
      </c>
      <c r="AH11" s="66"/>
      <c r="AI11" s="66"/>
      <c r="AJ11" s="66"/>
      <c r="AK11" s="66"/>
      <c r="AL11" s="66"/>
    </row>
    <row r="12" spans="1:38" ht="12.75" customHeight="1" x14ac:dyDescent="0.2">
      <c r="A12" s="242">
        <v>3</v>
      </c>
      <c r="B12" s="252">
        <v>520512</v>
      </c>
      <c r="C12" s="225">
        <v>70.971344000000002</v>
      </c>
      <c r="D12" s="225">
        <v>100.21814500000001</v>
      </c>
      <c r="E12" s="225">
        <v>126.94144799999999</v>
      </c>
      <c r="F12" s="225">
        <v>132.525353</v>
      </c>
      <c r="G12" s="225">
        <v>82.342357000000007</v>
      </c>
      <c r="H12" s="225">
        <v>109.866185</v>
      </c>
      <c r="I12" s="225">
        <v>102.907426</v>
      </c>
      <c r="J12" s="225">
        <v>92.747094000000004</v>
      </c>
      <c r="K12" s="225">
        <v>92.489469</v>
      </c>
      <c r="L12" s="225">
        <v>123.99137500000001</v>
      </c>
      <c r="M12" s="225">
        <v>180.531768</v>
      </c>
      <c r="N12" s="225">
        <v>370.11608000000001</v>
      </c>
      <c r="O12" s="225">
        <v>317.21705400000002</v>
      </c>
      <c r="P12" s="225">
        <v>355.209068</v>
      </c>
      <c r="Q12" s="225">
        <v>541.24979499999995</v>
      </c>
      <c r="R12" s="225">
        <v>582.23842999999999</v>
      </c>
      <c r="S12" s="225">
        <v>1089.5306069999999</v>
      </c>
      <c r="T12" s="225">
        <v>1887.683409</v>
      </c>
      <c r="U12" s="255">
        <v>2806.0307339999999</v>
      </c>
      <c r="V12" s="255">
        <v>2546.092408</v>
      </c>
      <c r="W12" s="255">
        <v>2376.2477370000001</v>
      </c>
      <c r="X12" s="255">
        <v>2143.2512000000002</v>
      </c>
      <c r="Y12" s="256">
        <v>2313</v>
      </c>
      <c r="Z12" s="256">
        <v>2477.377113</v>
      </c>
      <c r="AA12" s="256">
        <v>2085.7553979999998</v>
      </c>
      <c r="AB12" s="256">
        <v>1958.5407680000001</v>
      </c>
      <c r="AC12" s="21">
        <f t="shared" si="0"/>
        <v>545580.07176500023</v>
      </c>
      <c r="AH12" s="66"/>
      <c r="AI12" s="66"/>
      <c r="AJ12" s="66"/>
      <c r="AK12" s="66"/>
      <c r="AL12" s="66"/>
    </row>
    <row r="13" spans="1:38" ht="12.75" customHeight="1" x14ac:dyDescent="0.2">
      <c r="A13" s="242">
        <v>4</v>
      </c>
      <c r="B13" s="252">
        <v>392190</v>
      </c>
      <c r="C13" s="225">
        <v>40.956654999999998</v>
      </c>
      <c r="D13" s="225">
        <v>47.493313000000001</v>
      </c>
      <c r="E13" s="225">
        <v>67.627955</v>
      </c>
      <c r="F13" s="225">
        <v>70.639500999999996</v>
      </c>
      <c r="G13" s="225">
        <v>98.850971999999985</v>
      </c>
      <c r="H13" s="225">
        <v>143.62724900000001</v>
      </c>
      <c r="I13" s="225">
        <v>154.70156700000001</v>
      </c>
      <c r="J13" s="225">
        <v>184.35587100000001</v>
      </c>
      <c r="K13" s="225">
        <v>236.52003400000001</v>
      </c>
      <c r="L13" s="225">
        <v>320.664601</v>
      </c>
      <c r="M13" s="225">
        <v>274.96996000000001</v>
      </c>
      <c r="N13" s="225">
        <v>318.15544299999999</v>
      </c>
      <c r="O13" s="225">
        <v>398.37427300000002</v>
      </c>
      <c r="P13" s="225">
        <v>416.692249</v>
      </c>
      <c r="Q13" s="225">
        <v>368.53234200000003</v>
      </c>
      <c r="R13" s="225">
        <v>374.37479999999999</v>
      </c>
      <c r="S13" s="225">
        <v>617.67353700000001</v>
      </c>
      <c r="T13" s="225">
        <v>630.23396300000002</v>
      </c>
      <c r="U13" s="257">
        <v>616.11352299999999</v>
      </c>
      <c r="V13" s="257">
        <v>618.95401000000004</v>
      </c>
      <c r="W13" s="255">
        <v>527.83062500000005</v>
      </c>
      <c r="X13" s="255">
        <v>499.84291100000002</v>
      </c>
      <c r="Y13" s="256">
        <v>592</v>
      </c>
      <c r="Z13" s="256">
        <v>637.61794200000008</v>
      </c>
      <c r="AA13" s="256">
        <v>687.26864799999987</v>
      </c>
      <c r="AB13" s="256">
        <v>637.23467100000005</v>
      </c>
      <c r="AC13" s="21">
        <f t="shared" si="0"/>
        <v>401775.30661500001</v>
      </c>
      <c r="AH13" s="66"/>
      <c r="AI13" s="66"/>
      <c r="AJ13" s="66"/>
      <c r="AK13" s="66"/>
      <c r="AL13" s="66"/>
    </row>
    <row r="14" spans="1:38" ht="12.75" customHeight="1" x14ac:dyDescent="0.2">
      <c r="A14" s="242">
        <v>5</v>
      </c>
      <c r="B14" s="252">
        <v>611020</v>
      </c>
      <c r="C14" s="225">
        <v>23.668510000000001</v>
      </c>
      <c r="D14" s="225">
        <v>29.934239999999999</v>
      </c>
      <c r="E14" s="225">
        <v>39.04336</v>
      </c>
      <c r="F14" s="225">
        <v>37.331356999999997</v>
      </c>
      <c r="G14" s="225">
        <v>50.531567000000003</v>
      </c>
      <c r="H14" s="225">
        <v>78.374178000000001</v>
      </c>
      <c r="I14" s="225">
        <v>123.32346099999999</v>
      </c>
      <c r="J14" s="225">
        <v>140.93482900000001</v>
      </c>
      <c r="K14" s="225">
        <v>144.77198899999999</v>
      </c>
      <c r="L14" s="225">
        <v>156.02091799999999</v>
      </c>
      <c r="M14" s="225">
        <v>178.243168</v>
      </c>
      <c r="N14" s="225">
        <v>187.916168</v>
      </c>
      <c r="O14" s="225">
        <v>196.22998999999999</v>
      </c>
      <c r="P14" s="225">
        <v>166.12796299999999</v>
      </c>
      <c r="Q14" s="225">
        <v>80.550499000000002</v>
      </c>
      <c r="R14" s="225">
        <v>90.191999999999993</v>
      </c>
      <c r="S14" s="225">
        <v>120.548901</v>
      </c>
      <c r="T14" s="225">
        <v>133.37743699999999</v>
      </c>
      <c r="U14" s="255">
        <v>163.80885499999999</v>
      </c>
      <c r="V14" s="255">
        <v>203.818635</v>
      </c>
      <c r="W14" s="255">
        <v>230.76585499999999</v>
      </c>
      <c r="X14" s="255">
        <v>249.829916</v>
      </c>
      <c r="Y14" s="256">
        <v>344</v>
      </c>
      <c r="Z14" s="256">
        <v>457.51657399999999</v>
      </c>
      <c r="AA14" s="256">
        <v>602.99217700000031</v>
      </c>
      <c r="AB14" s="256">
        <v>628.03383499999973</v>
      </c>
      <c r="AC14" s="21">
        <f t="shared" si="0"/>
        <v>615882.88638200017</v>
      </c>
      <c r="AH14" s="66"/>
      <c r="AI14" s="66"/>
      <c r="AJ14" s="66"/>
      <c r="AK14" s="66"/>
      <c r="AL14" s="66"/>
    </row>
    <row r="15" spans="1:38" ht="12.75" customHeight="1" x14ac:dyDescent="0.2">
      <c r="A15" s="242">
        <v>6</v>
      </c>
      <c r="B15" s="252">
        <v>530121</v>
      </c>
      <c r="C15" s="225">
        <v>34.030037</v>
      </c>
      <c r="D15" s="225">
        <v>25.005253</v>
      </c>
      <c r="E15" s="225">
        <v>26.898996</v>
      </c>
      <c r="F15" s="225">
        <v>32.328239000000004</v>
      </c>
      <c r="G15" s="225">
        <v>56.798071999999998</v>
      </c>
      <c r="H15" s="225">
        <v>91.379148999999998</v>
      </c>
      <c r="I15" s="225">
        <v>78.873087999999996</v>
      </c>
      <c r="J15" s="225">
        <v>85.715305000000001</v>
      </c>
      <c r="K15" s="225">
        <v>127.56558699999999</v>
      </c>
      <c r="L15" s="225">
        <v>174.892166</v>
      </c>
      <c r="M15" s="225">
        <v>200.33882700000001</v>
      </c>
      <c r="N15" s="225">
        <v>196.61941899999999</v>
      </c>
      <c r="O15" s="225">
        <v>219.43886699999999</v>
      </c>
      <c r="P15" s="225">
        <v>175.582458</v>
      </c>
      <c r="Q15" s="225">
        <v>138.42032399999999</v>
      </c>
      <c r="R15" s="225">
        <v>142.82737</v>
      </c>
      <c r="S15" s="225">
        <v>304.30344000000002</v>
      </c>
      <c r="T15" s="225">
        <v>191.47287800000001</v>
      </c>
      <c r="U15" s="255">
        <v>282.85035699999997</v>
      </c>
      <c r="V15" s="255">
        <v>393.28560800000002</v>
      </c>
      <c r="W15" s="255">
        <v>356.97527300000002</v>
      </c>
      <c r="X15" s="255">
        <v>363.39680099999998</v>
      </c>
      <c r="Y15" s="256">
        <v>328</v>
      </c>
      <c r="Z15" s="256">
        <v>407.70217000000002</v>
      </c>
      <c r="AA15" s="256">
        <v>582.84405500000003</v>
      </c>
      <c r="AB15" s="256">
        <v>379.11098300000003</v>
      </c>
      <c r="AC15" s="21">
        <f t="shared" si="0"/>
        <v>535523.65472199989</v>
      </c>
      <c r="AH15" s="66"/>
      <c r="AI15" s="66"/>
      <c r="AJ15" s="66"/>
      <c r="AK15" s="66"/>
      <c r="AL15" s="66"/>
    </row>
    <row r="16" spans="1:38" ht="12.75" customHeight="1" x14ac:dyDescent="0.2">
      <c r="A16" s="242">
        <v>7</v>
      </c>
      <c r="B16" s="252">
        <v>590320</v>
      </c>
      <c r="C16" s="225">
        <v>204.005788</v>
      </c>
      <c r="D16" s="225">
        <v>221.74993699999999</v>
      </c>
      <c r="E16" s="225">
        <v>219.470269</v>
      </c>
      <c r="F16" s="225">
        <v>179.872885</v>
      </c>
      <c r="G16" s="225">
        <v>198.73861699999998</v>
      </c>
      <c r="H16" s="225">
        <v>250.662578</v>
      </c>
      <c r="I16" s="225">
        <v>249.56585699999999</v>
      </c>
      <c r="J16" s="225">
        <v>285.46865400000002</v>
      </c>
      <c r="K16" s="225">
        <v>255.44218900000001</v>
      </c>
      <c r="L16" s="225">
        <v>333.43538599999999</v>
      </c>
      <c r="M16" s="225">
        <v>409.54967699999997</v>
      </c>
      <c r="N16" s="225">
        <v>477.587559</v>
      </c>
      <c r="O16" s="225">
        <v>520.54383299999995</v>
      </c>
      <c r="P16" s="225">
        <v>540.80629199999998</v>
      </c>
      <c r="Q16" s="225">
        <v>494.23705000000001</v>
      </c>
      <c r="R16" s="225">
        <v>502.28399999999999</v>
      </c>
      <c r="S16" s="225">
        <v>660.48216400000001</v>
      </c>
      <c r="T16" s="225">
        <v>641.28820599999995</v>
      </c>
      <c r="U16" s="255">
        <v>634.64446099999998</v>
      </c>
      <c r="V16" s="255">
        <v>638.78028700000004</v>
      </c>
      <c r="W16" s="255">
        <v>587.35654399999999</v>
      </c>
      <c r="X16" s="255">
        <v>508.11893900000001</v>
      </c>
      <c r="Y16" s="256">
        <v>520</v>
      </c>
      <c r="Z16" s="256">
        <v>524.52796699999999</v>
      </c>
      <c r="AA16" s="256">
        <v>487.94520600000016</v>
      </c>
      <c r="AB16" s="256">
        <v>375.44027200000005</v>
      </c>
      <c r="AC16" s="21">
        <f t="shared" si="0"/>
        <v>601249.00461699988</v>
      </c>
      <c r="AH16" s="66"/>
      <c r="AI16" s="66"/>
      <c r="AJ16" s="66"/>
      <c r="AK16" s="66"/>
      <c r="AL16" s="66"/>
    </row>
    <row r="17" spans="1:38" ht="12.75" customHeight="1" x14ac:dyDescent="0.2">
      <c r="A17" s="242">
        <v>8</v>
      </c>
      <c r="B17" s="252">
        <v>540761</v>
      </c>
      <c r="C17" s="225">
        <v>0</v>
      </c>
      <c r="D17" s="225">
        <v>558.38786300000004</v>
      </c>
      <c r="E17" s="225">
        <v>581.30459800000006</v>
      </c>
      <c r="F17" s="225">
        <v>517.74461699999995</v>
      </c>
      <c r="G17" s="225">
        <v>554.46185700000001</v>
      </c>
      <c r="H17" s="225">
        <v>652.07150799999999</v>
      </c>
      <c r="I17" s="225">
        <v>644.19343300000003</v>
      </c>
      <c r="J17" s="225">
        <v>603.016615</v>
      </c>
      <c r="K17" s="225">
        <v>543.39662399999997</v>
      </c>
      <c r="L17" s="225">
        <v>650.978792</v>
      </c>
      <c r="M17" s="225">
        <v>650.75202100000001</v>
      </c>
      <c r="N17" s="225">
        <v>678.54913299999998</v>
      </c>
      <c r="O17" s="225">
        <v>687.68780500000003</v>
      </c>
      <c r="P17" s="225">
        <v>722.083799</v>
      </c>
      <c r="Q17" s="225">
        <v>604.09375999999997</v>
      </c>
      <c r="R17" s="225">
        <v>633.8374</v>
      </c>
      <c r="S17" s="225">
        <v>665.63258099999996</v>
      </c>
      <c r="T17" s="225">
        <v>628.84409900000003</v>
      </c>
      <c r="U17" s="255">
        <v>582.718929</v>
      </c>
      <c r="V17" s="255">
        <v>533.63940599999898</v>
      </c>
      <c r="W17" s="255">
        <v>465.42804599999999</v>
      </c>
      <c r="X17" s="255">
        <v>441.05948899999999</v>
      </c>
      <c r="Y17" s="256">
        <v>419</v>
      </c>
      <c r="Z17" s="256">
        <v>405.12350500000002</v>
      </c>
      <c r="AA17" s="256">
        <v>371.30903800000016</v>
      </c>
      <c r="AB17" s="256">
        <v>252.70927399999997</v>
      </c>
      <c r="AC17" s="21">
        <f t="shared" si="0"/>
        <v>554817.02419199992</v>
      </c>
      <c r="AH17" s="66"/>
      <c r="AI17" s="66"/>
      <c r="AJ17" s="66"/>
      <c r="AK17" s="66"/>
      <c r="AL17" s="66"/>
    </row>
    <row r="18" spans="1:38" ht="12.75" customHeight="1" x14ac:dyDescent="0.2">
      <c r="A18" s="242">
        <v>9</v>
      </c>
      <c r="B18" s="252">
        <v>600410</v>
      </c>
      <c r="C18" s="225">
        <v>0</v>
      </c>
      <c r="D18" s="225">
        <v>0</v>
      </c>
      <c r="E18" s="225">
        <v>0</v>
      </c>
      <c r="F18" s="225">
        <v>0</v>
      </c>
      <c r="G18" s="225">
        <v>0</v>
      </c>
      <c r="H18" s="225">
        <v>0</v>
      </c>
      <c r="I18" s="225">
        <v>0</v>
      </c>
      <c r="J18" s="225">
        <v>112.05558600000001</v>
      </c>
      <c r="K18" s="225">
        <v>136.67097100000001</v>
      </c>
      <c r="L18" s="225">
        <v>194.29315600000001</v>
      </c>
      <c r="M18" s="225">
        <v>219.49747500000001</v>
      </c>
      <c r="N18" s="225">
        <v>304.04075399999999</v>
      </c>
      <c r="O18" s="225">
        <v>360.33293200000003</v>
      </c>
      <c r="P18" s="225">
        <v>382.874033</v>
      </c>
      <c r="Q18" s="225">
        <v>411.33792299999999</v>
      </c>
      <c r="R18" s="225">
        <v>492.6739</v>
      </c>
      <c r="S18" s="225">
        <v>583.79037700000003</v>
      </c>
      <c r="T18" s="225">
        <v>563.41411100000005</v>
      </c>
      <c r="U18" s="255">
        <v>621.01582199999996</v>
      </c>
      <c r="V18" s="255">
        <v>499.97547900000001</v>
      </c>
      <c r="W18" s="255">
        <v>434.31732699999998</v>
      </c>
      <c r="X18" s="255">
        <v>393.32254899999998</v>
      </c>
      <c r="Y18" s="256">
        <v>391</v>
      </c>
      <c r="Z18" s="256">
        <v>372.59783999999996</v>
      </c>
      <c r="AA18" s="256">
        <v>325.43469299999975</v>
      </c>
      <c r="AB18" s="256">
        <v>242.18134599999991</v>
      </c>
      <c r="AC18" s="21">
        <f t="shared" si="0"/>
        <v>607459.82627399999</v>
      </c>
      <c r="AH18" s="66"/>
      <c r="AI18" s="66"/>
      <c r="AJ18" s="66"/>
      <c r="AK18" s="66"/>
      <c r="AL18" s="66"/>
    </row>
    <row r="19" spans="1:38" ht="12.75" customHeight="1" x14ac:dyDescent="0.2">
      <c r="A19" s="242">
        <v>10</v>
      </c>
      <c r="B19" s="252">
        <v>600632</v>
      </c>
      <c r="C19" s="225">
        <v>0</v>
      </c>
      <c r="D19" s="225">
        <v>0</v>
      </c>
      <c r="E19" s="225">
        <v>0</v>
      </c>
      <c r="F19" s="225">
        <v>0</v>
      </c>
      <c r="G19" s="225">
        <v>0</v>
      </c>
      <c r="H19" s="225">
        <v>0</v>
      </c>
      <c r="I19" s="225">
        <v>0</v>
      </c>
      <c r="J19" s="225">
        <v>231.03969799999999</v>
      </c>
      <c r="K19" s="225">
        <v>269.88739800000002</v>
      </c>
      <c r="L19" s="225">
        <v>345.79071499999998</v>
      </c>
      <c r="M19" s="225">
        <v>387.93991499999998</v>
      </c>
      <c r="N19" s="225">
        <v>459.95369399999998</v>
      </c>
      <c r="O19" s="225">
        <v>498.93810999999999</v>
      </c>
      <c r="P19" s="225">
        <v>530.17376899999999</v>
      </c>
      <c r="Q19" s="225">
        <v>509.33694700000001</v>
      </c>
      <c r="R19" s="225">
        <v>520.9837</v>
      </c>
      <c r="S19" s="225">
        <v>577.86501099999998</v>
      </c>
      <c r="T19" s="225">
        <v>562.33040500000004</v>
      </c>
      <c r="U19" s="255">
        <v>556.86623899999995</v>
      </c>
      <c r="V19" s="255">
        <v>508.32079399999998</v>
      </c>
      <c r="W19" s="255">
        <v>452.90782000000002</v>
      </c>
      <c r="X19" s="255">
        <v>413.49126000000001</v>
      </c>
      <c r="Y19" s="256">
        <v>392</v>
      </c>
      <c r="Z19" s="256">
        <v>369.24281100000002</v>
      </c>
      <c r="AA19" s="256">
        <v>313.4447790000001</v>
      </c>
      <c r="AB19" s="256">
        <v>220.85149799999999</v>
      </c>
      <c r="AC19" s="21">
        <f t="shared" si="0"/>
        <v>608763.36456299992</v>
      </c>
      <c r="AH19" s="66"/>
      <c r="AI19" s="66"/>
      <c r="AJ19" s="66"/>
      <c r="AK19" s="66"/>
      <c r="AL19" s="66"/>
    </row>
    <row r="20" spans="1:38" ht="12.75" customHeight="1" x14ac:dyDescent="0.2">
      <c r="A20" s="242">
        <v>11</v>
      </c>
      <c r="B20" s="252">
        <v>392113</v>
      </c>
      <c r="C20" s="225">
        <v>138.54961700000001</v>
      </c>
      <c r="D20" s="225">
        <v>142.01363899999998</v>
      </c>
      <c r="E20" s="225">
        <v>136.26172600000001</v>
      </c>
      <c r="F20" s="225">
        <v>135.74667500000001</v>
      </c>
      <c r="G20" s="225">
        <v>136.884343</v>
      </c>
      <c r="H20" s="225">
        <v>155.855503</v>
      </c>
      <c r="I20" s="225">
        <v>180.589304</v>
      </c>
      <c r="J20" s="225">
        <v>206.38036700000001</v>
      </c>
      <c r="K20" s="225">
        <v>209.492942</v>
      </c>
      <c r="L20" s="225">
        <v>262.35946100000001</v>
      </c>
      <c r="M20" s="225">
        <v>317.15200299999998</v>
      </c>
      <c r="N20" s="225">
        <v>351.48220099999998</v>
      </c>
      <c r="O20" s="225">
        <v>353.70737500000001</v>
      </c>
      <c r="P20" s="225">
        <v>337.62436500000001</v>
      </c>
      <c r="Q20" s="225">
        <v>274.45792299999999</v>
      </c>
      <c r="R20" s="225">
        <v>299.82729999999998</v>
      </c>
      <c r="S20" s="225">
        <v>384.98329100000001</v>
      </c>
      <c r="T20" s="225">
        <v>397.15437300000002</v>
      </c>
      <c r="U20" s="257">
        <v>381.49424499999998</v>
      </c>
      <c r="V20" s="257">
        <v>354.33493900000002</v>
      </c>
      <c r="W20" s="255">
        <v>330.62379600000003</v>
      </c>
      <c r="X20" s="255">
        <v>326.22069399999998</v>
      </c>
      <c r="Y20" s="256">
        <v>340</v>
      </c>
      <c r="Z20" s="256">
        <v>363.27040099999999</v>
      </c>
      <c r="AA20" s="256">
        <v>302.05510299999975</v>
      </c>
      <c r="AB20" s="256">
        <v>321.05276899999996</v>
      </c>
      <c r="AC20" s="21">
        <f t="shared" si="0"/>
        <v>399263.57435500016</v>
      </c>
      <c r="AH20" s="66"/>
      <c r="AI20" s="66"/>
      <c r="AJ20" s="66"/>
      <c r="AK20" s="66"/>
      <c r="AL20" s="66"/>
    </row>
    <row r="21" spans="1:38" ht="12.75" customHeight="1" x14ac:dyDescent="0.2">
      <c r="A21" s="242">
        <v>12</v>
      </c>
      <c r="B21" s="252">
        <v>520522</v>
      </c>
      <c r="C21" s="225">
        <v>154.99356900000001</v>
      </c>
      <c r="D21" s="225">
        <v>167.41442699999999</v>
      </c>
      <c r="E21" s="225">
        <v>249.249754</v>
      </c>
      <c r="F21" s="225">
        <v>256.17517099999998</v>
      </c>
      <c r="G21" s="225">
        <v>306.58887399999998</v>
      </c>
      <c r="H21" s="225">
        <v>440.58212099999997</v>
      </c>
      <c r="I21" s="225">
        <v>519.263958</v>
      </c>
      <c r="J21" s="225">
        <v>678.25839599999995</v>
      </c>
      <c r="K21" s="225">
        <v>746.147784</v>
      </c>
      <c r="L21" s="225">
        <v>764.96394399999997</v>
      </c>
      <c r="M21" s="225">
        <v>682.73147400000005</v>
      </c>
      <c r="N21" s="225">
        <v>468.72825799999998</v>
      </c>
      <c r="O21" s="225">
        <v>416.99425600000001</v>
      </c>
      <c r="P21" s="225">
        <v>313.17347100000001</v>
      </c>
      <c r="Q21" s="225">
        <v>357.427707</v>
      </c>
      <c r="R21" s="225">
        <v>364.27379999999999</v>
      </c>
      <c r="S21" s="225">
        <v>334.84422999999998</v>
      </c>
      <c r="T21" s="225">
        <v>341.56917900000002</v>
      </c>
      <c r="U21" s="255">
        <v>423.09314899999998</v>
      </c>
      <c r="V21" s="255">
        <v>290.296066</v>
      </c>
      <c r="W21" s="255">
        <v>329.338302</v>
      </c>
      <c r="X21" s="255">
        <v>260.80827199999999</v>
      </c>
      <c r="Y21" s="256">
        <v>268</v>
      </c>
      <c r="Z21" s="256">
        <v>295.35556600000001</v>
      </c>
      <c r="AA21" s="256">
        <v>267.71711900000003</v>
      </c>
      <c r="AB21" s="256">
        <v>196.930634</v>
      </c>
      <c r="AC21" s="21">
        <f t="shared" si="0"/>
        <v>530428.91948100005</v>
      </c>
      <c r="AH21" s="66"/>
      <c r="AI21" s="66"/>
      <c r="AJ21" s="66"/>
      <c r="AK21" s="66"/>
      <c r="AL21" s="66"/>
    </row>
    <row r="22" spans="1:38" ht="12.75" customHeight="1" x14ac:dyDescent="0.2">
      <c r="A22" s="242">
        <v>13</v>
      </c>
      <c r="B22" s="252">
        <v>620462</v>
      </c>
      <c r="C22" s="225">
        <v>17.413853</v>
      </c>
      <c r="D22" s="225">
        <v>21.498211999999999</v>
      </c>
      <c r="E22" s="225">
        <v>41.099355000000003</v>
      </c>
      <c r="F22" s="225">
        <v>44.55847</v>
      </c>
      <c r="G22" s="225">
        <v>50.077145000000002</v>
      </c>
      <c r="H22" s="225">
        <v>52.026046000000001</v>
      </c>
      <c r="I22" s="225">
        <v>70.301578000000006</v>
      </c>
      <c r="J22" s="225">
        <v>87.219357000000002</v>
      </c>
      <c r="K22" s="225">
        <v>72.262231999999997</v>
      </c>
      <c r="L22" s="225">
        <v>93.445847000000001</v>
      </c>
      <c r="M22" s="225">
        <v>132.166709</v>
      </c>
      <c r="N22" s="225">
        <v>151.70005900000001</v>
      </c>
      <c r="O22" s="225">
        <v>195.827269</v>
      </c>
      <c r="P22" s="225">
        <v>168.41586899999999</v>
      </c>
      <c r="Q22" s="225">
        <v>63.822096999999999</v>
      </c>
      <c r="R22" s="225">
        <v>78.811000000000007</v>
      </c>
      <c r="S22" s="225">
        <v>125.685614</v>
      </c>
      <c r="T22" s="225">
        <v>147.524449</v>
      </c>
      <c r="U22" s="255">
        <v>188.09985399999999</v>
      </c>
      <c r="V22" s="255">
        <v>192.63055</v>
      </c>
      <c r="W22" s="255">
        <v>207.164244</v>
      </c>
      <c r="X22" s="255">
        <v>208.778516</v>
      </c>
      <c r="Y22" s="256">
        <v>214</v>
      </c>
      <c r="Z22" s="256">
        <v>254.09278900000001</v>
      </c>
      <c r="AA22" s="256">
        <v>262.35199599999999</v>
      </c>
      <c r="AB22" s="256">
        <v>223.49890100000013</v>
      </c>
      <c r="AC22" s="21">
        <f>SUM(A22:AB22)</f>
        <v>623839.47201100003</v>
      </c>
      <c r="AH22" s="66"/>
      <c r="AI22" s="66"/>
      <c r="AJ22" s="66"/>
      <c r="AK22" s="66"/>
      <c r="AL22" s="66"/>
    </row>
    <row r="23" spans="1:38" ht="12.75" customHeight="1" x14ac:dyDescent="0.2">
      <c r="A23" s="242">
        <v>14</v>
      </c>
      <c r="B23" s="252">
        <v>540742</v>
      </c>
      <c r="C23" s="225">
        <v>924.76199399999996</v>
      </c>
      <c r="D23" s="225">
        <v>1042.0785249999999</v>
      </c>
      <c r="E23" s="225">
        <v>990.29308300000002</v>
      </c>
      <c r="F23" s="225">
        <v>899.27140899999995</v>
      </c>
      <c r="G23" s="225">
        <v>924.53612099999998</v>
      </c>
      <c r="H23" s="225">
        <v>913.29884900000002</v>
      </c>
      <c r="I23" s="225">
        <v>726.47313799999995</v>
      </c>
      <c r="J23" s="225">
        <v>626.86327100000005</v>
      </c>
      <c r="K23" s="225">
        <v>509.37687</v>
      </c>
      <c r="L23" s="225">
        <v>509.97305</v>
      </c>
      <c r="M23" s="225">
        <v>487.79820799999999</v>
      </c>
      <c r="N23" s="225">
        <v>457.77362900000003</v>
      </c>
      <c r="O23" s="225">
        <v>427.26232700000003</v>
      </c>
      <c r="P23" s="225">
        <v>382.67821400000003</v>
      </c>
      <c r="Q23" s="225">
        <v>331.33562599999999</v>
      </c>
      <c r="R23" s="225">
        <v>411.83420000000001</v>
      </c>
      <c r="S23" s="225">
        <v>433.491849</v>
      </c>
      <c r="T23" s="225">
        <v>407.731785</v>
      </c>
      <c r="U23" s="255">
        <v>400.96363000000002</v>
      </c>
      <c r="V23" s="255">
        <v>382.57661899999999</v>
      </c>
      <c r="W23" s="255">
        <v>349.20332200000001</v>
      </c>
      <c r="X23" s="255">
        <v>286.386123</v>
      </c>
      <c r="Y23" s="256">
        <v>290</v>
      </c>
      <c r="Z23" s="256">
        <v>267.69812200000001</v>
      </c>
      <c r="AA23" s="256">
        <v>241.00890599999994</v>
      </c>
      <c r="AB23" s="256">
        <v>165.30276099999992</v>
      </c>
      <c r="AC23" s="21">
        <f t="shared" si="0"/>
        <v>554545.97163099982</v>
      </c>
      <c r="AH23" s="66"/>
      <c r="AI23" s="66"/>
      <c r="AJ23" s="66"/>
      <c r="AK23" s="66"/>
      <c r="AL23" s="66"/>
    </row>
    <row r="24" spans="1:38" ht="12.75" customHeight="1" x14ac:dyDescent="0.2">
      <c r="A24" s="242">
        <v>15</v>
      </c>
      <c r="B24" s="252">
        <v>590390</v>
      </c>
      <c r="C24" s="225">
        <v>325.62654900000001</v>
      </c>
      <c r="D24" s="225">
        <v>360.55278599999997</v>
      </c>
      <c r="E24" s="225">
        <v>357.70522900000003</v>
      </c>
      <c r="F24" s="225">
        <v>363.80708200000004</v>
      </c>
      <c r="G24" s="225">
        <v>395.45330799999999</v>
      </c>
      <c r="H24" s="225">
        <v>438.58743900000002</v>
      </c>
      <c r="I24" s="225">
        <v>416.15942100000001</v>
      </c>
      <c r="J24" s="225">
        <v>421.45644700000003</v>
      </c>
      <c r="K24" s="225">
        <v>334.07598000000002</v>
      </c>
      <c r="L24" s="225">
        <v>334.01213799999999</v>
      </c>
      <c r="M24" s="225">
        <v>317.732213</v>
      </c>
      <c r="N24" s="225">
        <v>327.41742900000003</v>
      </c>
      <c r="O24" s="225">
        <v>351.18154199999998</v>
      </c>
      <c r="P24" s="225">
        <v>329.00148799999999</v>
      </c>
      <c r="Q24" s="225">
        <v>306.96242000000001</v>
      </c>
      <c r="R24" s="225">
        <v>301.82929999999999</v>
      </c>
      <c r="S24" s="225">
        <v>382.97564799999998</v>
      </c>
      <c r="T24" s="225">
        <v>332.83599299999997</v>
      </c>
      <c r="U24" s="255">
        <v>312.34141</v>
      </c>
      <c r="V24" s="255">
        <v>290.68527</v>
      </c>
      <c r="W24" s="255">
        <v>246.749641</v>
      </c>
      <c r="X24" s="255">
        <v>246.540334</v>
      </c>
      <c r="Y24" s="256">
        <v>260</v>
      </c>
      <c r="Z24" s="256">
        <v>249.91366600000001</v>
      </c>
      <c r="AA24" s="256">
        <v>231.63485899999992</v>
      </c>
      <c r="AB24" s="256">
        <v>216.47742999999997</v>
      </c>
      <c r="AC24" s="21">
        <f t="shared" si="0"/>
        <v>598856.7150219999</v>
      </c>
      <c r="AH24" s="66"/>
      <c r="AI24" s="66"/>
      <c r="AJ24" s="66"/>
      <c r="AK24" s="66"/>
      <c r="AL24" s="66"/>
    </row>
    <row r="25" spans="1:38" ht="12.75" customHeight="1" x14ac:dyDescent="0.2">
      <c r="A25" s="242">
        <v>16</v>
      </c>
      <c r="B25" s="252">
        <v>560312</v>
      </c>
      <c r="C25" s="225">
        <v>0</v>
      </c>
      <c r="D25" s="225">
        <v>50.627740000000003</v>
      </c>
      <c r="E25" s="225">
        <v>62.764370999999997</v>
      </c>
      <c r="F25" s="225">
        <v>52.618549999999999</v>
      </c>
      <c r="G25" s="225">
        <v>56.605422000000004</v>
      </c>
      <c r="H25" s="225">
        <v>62.008581999999997</v>
      </c>
      <c r="I25" s="225">
        <v>72.957662999999997</v>
      </c>
      <c r="J25" s="225">
        <v>100.103538</v>
      </c>
      <c r="K25" s="225">
        <v>111.189222</v>
      </c>
      <c r="L25" s="225">
        <v>129.10198399999999</v>
      </c>
      <c r="M25" s="225">
        <v>160.01735199999999</v>
      </c>
      <c r="N25" s="225">
        <v>189.946797</v>
      </c>
      <c r="O25" s="225">
        <v>256.05339300000003</v>
      </c>
      <c r="P25" s="225">
        <v>305.61227100000002</v>
      </c>
      <c r="Q25" s="225">
        <v>263.88909000000001</v>
      </c>
      <c r="R25" s="225">
        <v>287.2133</v>
      </c>
      <c r="S25" s="225">
        <v>289.39999999999998</v>
      </c>
      <c r="T25" s="225">
        <v>258.40280799999999</v>
      </c>
      <c r="U25" s="255">
        <v>264.77437200000003</v>
      </c>
      <c r="V25" s="255">
        <v>309.90232400000002</v>
      </c>
      <c r="W25" s="255">
        <v>286.44477499999999</v>
      </c>
      <c r="X25" s="255">
        <v>265.61219699999998</v>
      </c>
      <c r="Y25" s="256">
        <v>252</v>
      </c>
      <c r="Z25" s="256">
        <v>250.68759499999999</v>
      </c>
      <c r="AA25" s="256">
        <v>227.28393199999999</v>
      </c>
      <c r="AB25" s="256">
        <v>321.3299669999999</v>
      </c>
      <c r="AC25" s="21">
        <f t="shared" si="0"/>
        <v>565214.54724500014</v>
      </c>
      <c r="AH25" s="66"/>
      <c r="AI25" s="66"/>
      <c r="AJ25" s="66"/>
      <c r="AK25" s="66"/>
      <c r="AL25" s="66"/>
    </row>
    <row r="26" spans="1:38" ht="12.75" customHeight="1" x14ac:dyDescent="0.2">
      <c r="A26" s="242">
        <v>17</v>
      </c>
      <c r="B26" s="252">
        <v>600622</v>
      </c>
      <c r="C26" s="225">
        <v>0</v>
      </c>
      <c r="D26" s="225">
        <v>0</v>
      </c>
      <c r="E26" s="225">
        <v>0</v>
      </c>
      <c r="F26" s="225">
        <v>0</v>
      </c>
      <c r="G26" s="225">
        <v>0</v>
      </c>
      <c r="H26" s="225">
        <v>0</v>
      </c>
      <c r="I26" s="225">
        <v>0</v>
      </c>
      <c r="J26" s="225">
        <v>240.83034900000001</v>
      </c>
      <c r="K26" s="225">
        <v>247.780935</v>
      </c>
      <c r="L26" s="225">
        <v>312.98714699999999</v>
      </c>
      <c r="M26" s="225">
        <v>351.23117100000002</v>
      </c>
      <c r="N26" s="225">
        <v>411.49726299999998</v>
      </c>
      <c r="O26" s="225">
        <v>438.21441399999998</v>
      </c>
      <c r="P26" s="225">
        <v>408.746218</v>
      </c>
      <c r="Q26" s="225">
        <v>376.36628999999999</v>
      </c>
      <c r="R26" s="225">
        <v>398.1232</v>
      </c>
      <c r="S26" s="225">
        <v>312.61589900000001</v>
      </c>
      <c r="T26" s="225">
        <v>264.62749700000001</v>
      </c>
      <c r="U26" s="255">
        <v>241.725933</v>
      </c>
      <c r="V26" s="255">
        <v>219.02297899999999</v>
      </c>
      <c r="W26" s="255">
        <v>210.25753700000001</v>
      </c>
      <c r="X26" s="255">
        <v>189.95059000000001</v>
      </c>
      <c r="Y26" s="256">
        <v>203</v>
      </c>
      <c r="Z26" s="256">
        <v>211.313275</v>
      </c>
      <c r="AA26" s="256">
        <v>176.52442400000001</v>
      </c>
      <c r="AB26" s="256">
        <v>139.63132800000002</v>
      </c>
      <c r="AC26" s="21">
        <f t="shared" si="0"/>
        <v>605993.44644900016</v>
      </c>
      <c r="AH26" s="66"/>
      <c r="AI26" s="66"/>
      <c r="AJ26" s="66"/>
      <c r="AK26" s="66"/>
      <c r="AL26" s="66"/>
    </row>
    <row r="27" spans="1:38" ht="12.75" customHeight="1" x14ac:dyDescent="0.2">
      <c r="A27" s="242">
        <v>18</v>
      </c>
      <c r="B27" s="252">
        <v>540245</v>
      </c>
      <c r="C27" s="225">
        <v>0</v>
      </c>
      <c r="D27" s="225">
        <v>0</v>
      </c>
      <c r="E27" s="225">
        <v>0</v>
      </c>
      <c r="F27" s="225">
        <v>0</v>
      </c>
      <c r="G27" s="225">
        <v>0</v>
      </c>
      <c r="H27" s="225">
        <v>0</v>
      </c>
      <c r="I27" s="225">
        <v>0</v>
      </c>
      <c r="J27" s="225">
        <v>0</v>
      </c>
      <c r="K27" s="225">
        <v>0</v>
      </c>
      <c r="L27" s="225">
        <v>0</v>
      </c>
      <c r="M27" s="225">
        <v>0</v>
      </c>
      <c r="N27" s="225">
        <v>0</v>
      </c>
      <c r="O27" s="225">
        <v>389.80412699999999</v>
      </c>
      <c r="P27" s="225">
        <v>321.61684200000002</v>
      </c>
      <c r="Q27" s="225">
        <v>306.95685500000002</v>
      </c>
      <c r="R27" s="225">
        <v>392.8374</v>
      </c>
      <c r="S27" s="225">
        <v>461.59548899999999</v>
      </c>
      <c r="T27" s="225">
        <v>452.38645200000002</v>
      </c>
      <c r="U27" s="255">
        <v>432.57149900000002</v>
      </c>
      <c r="V27" s="255">
        <v>324.86472300000003</v>
      </c>
      <c r="W27" s="255">
        <v>236.456907</v>
      </c>
      <c r="X27" s="255">
        <v>188.488934</v>
      </c>
      <c r="Y27" s="256">
        <v>199</v>
      </c>
      <c r="Z27" s="256">
        <v>235.45212799999999</v>
      </c>
      <c r="AA27" s="256">
        <v>156.94208800000007</v>
      </c>
      <c r="AB27" s="256">
        <v>91.96255899999997</v>
      </c>
      <c r="AC27" s="21">
        <f t="shared" si="0"/>
        <v>544453.93600300001</v>
      </c>
      <c r="AH27" s="66"/>
      <c r="AI27" s="66"/>
      <c r="AJ27" s="66"/>
      <c r="AK27" s="66"/>
      <c r="AL27" s="66"/>
    </row>
    <row r="28" spans="1:38" ht="12.75" customHeight="1" x14ac:dyDescent="0.2">
      <c r="A28" s="242">
        <v>19</v>
      </c>
      <c r="B28" s="252">
        <v>590310</v>
      </c>
      <c r="C28" s="225">
        <v>326.04061400000001</v>
      </c>
      <c r="D28" s="225">
        <v>351.52882499999998</v>
      </c>
      <c r="E28" s="225">
        <v>319.87894700000004</v>
      </c>
      <c r="F28" s="225">
        <v>298.034808</v>
      </c>
      <c r="G28" s="225">
        <v>303.96968300000003</v>
      </c>
      <c r="H28" s="225">
        <v>307.21738699999997</v>
      </c>
      <c r="I28" s="225">
        <v>288.25039700000002</v>
      </c>
      <c r="J28" s="225">
        <v>273.28798399999999</v>
      </c>
      <c r="K28" s="225">
        <v>256.28296399999999</v>
      </c>
      <c r="L28" s="225">
        <v>297.17004300000002</v>
      </c>
      <c r="M28" s="225">
        <v>298.42841099999998</v>
      </c>
      <c r="N28" s="225">
        <v>270.91671400000001</v>
      </c>
      <c r="O28" s="225">
        <v>255.54503500000001</v>
      </c>
      <c r="P28" s="225">
        <v>235.42918900000001</v>
      </c>
      <c r="Q28" s="225">
        <v>174.649787</v>
      </c>
      <c r="R28" s="225">
        <v>172.92831000000001</v>
      </c>
      <c r="S28" s="225">
        <v>181.08399199999999</v>
      </c>
      <c r="T28" s="225">
        <v>157.644307</v>
      </c>
      <c r="U28" s="255">
        <v>160.210791</v>
      </c>
      <c r="V28" s="255">
        <v>172.376273</v>
      </c>
      <c r="W28" s="255">
        <v>167.673203</v>
      </c>
      <c r="X28" s="255">
        <v>154.297236</v>
      </c>
      <c r="Y28" s="256">
        <v>157</v>
      </c>
      <c r="Z28" s="256">
        <v>171.125698</v>
      </c>
      <c r="AA28" s="256">
        <v>155.65895900000001</v>
      </c>
      <c r="AB28" s="256">
        <v>129.78068300000001</v>
      </c>
      <c r="AC28" s="21">
        <f t="shared" si="0"/>
        <v>596365.41024000011</v>
      </c>
      <c r="AH28" s="66"/>
      <c r="AI28" s="66"/>
      <c r="AJ28" s="66"/>
      <c r="AK28" s="66"/>
      <c r="AL28" s="66"/>
    </row>
    <row r="29" spans="1:38" ht="12.75" customHeight="1" x14ac:dyDescent="0.2">
      <c r="A29" s="242">
        <v>20</v>
      </c>
      <c r="B29" s="252">
        <v>701952</v>
      </c>
      <c r="C29" s="225">
        <v>0</v>
      </c>
      <c r="D29" s="225">
        <v>2.9365070000000002</v>
      </c>
      <c r="E29" s="225">
        <v>5.6637599999999999</v>
      </c>
      <c r="F29" s="225">
        <v>2.8717410000000001</v>
      </c>
      <c r="G29" s="225">
        <v>6.8876739999999996</v>
      </c>
      <c r="H29" s="225">
        <v>8.0140130000000003</v>
      </c>
      <c r="I29" s="225">
        <v>5.5286809999999997</v>
      </c>
      <c r="J29" s="225">
        <v>4.7676499999999997</v>
      </c>
      <c r="K29" s="225">
        <v>15.470867</v>
      </c>
      <c r="L29" s="225">
        <v>6.8731330000000002</v>
      </c>
      <c r="M29" s="225">
        <v>2.5707620000000002</v>
      </c>
      <c r="N29" s="225">
        <v>139.261188</v>
      </c>
      <c r="O29" s="225">
        <v>231.08643900000001</v>
      </c>
      <c r="P29" s="225">
        <v>182.05768699999999</v>
      </c>
      <c r="Q29" s="225">
        <v>155.54957200000001</v>
      </c>
      <c r="R29" s="225">
        <v>171.11930000000001</v>
      </c>
      <c r="S29" s="225">
        <v>251.15492399999999</v>
      </c>
      <c r="T29" s="225">
        <v>221.153931</v>
      </c>
      <c r="U29" s="255">
        <v>230.841116</v>
      </c>
      <c r="V29" s="255">
        <v>226.17013299999999</v>
      </c>
      <c r="W29" s="255">
        <v>182.45715200000001</v>
      </c>
      <c r="X29" s="255">
        <v>176.461738</v>
      </c>
      <c r="Y29" s="256">
        <v>217</v>
      </c>
      <c r="Z29" s="256">
        <v>190.88681099999999</v>
      </c>
      <c r="AA29" s="256">
        <v>149.05625999999998</v>
      </c>
      <c r="AB29" s="256">
        <v>139.18469399999998</v>
      </c>
      <c r="AC29" s="21">
        <f t="shared" si="0"/>
        <v>704897.02573300025</v>
      </c>
      <c r="AH29" s="66"/>
      <c r="AI29" s="66"/>
      <c r="AJ29" s="66"/>
      <c r="AK29" s="66"/>
      <c r="AL29" s="66"/>
    </row>
    <row r="30" spans="1:38" ht="12.75" customHeight="1" x14ac:dyDescent="0.2">
      <c r="A30" s="242">
        <v>21</v>
      </c>
      <c r="B30" s="252">
        <v>520942</v>
      </c>
      <c r="C30" s="225">
        <v>195.35095999999999</v>
      </c>
      <c r="D30" s="225">
        <v>219.03846799999999</v>
      </c>
      <c r="E30" s="225">
        <v>216.71623700000001</v>
      </c>
      <c r="F30" s="225">
        <v>187.58158700000001</v>
      </c>
      <c r="G30" s="225">
        <v>174.35043300000001</v>
      </c>
      <c r="H30" s="225">
        <v>183.259072</v>
      </c>
      <c r="I30" s="225">
        <v>159.77765199999999</v>
      </c>
      <c r="J30" s="225">
        <v>185.32406800000001</v>
      </c>
      <c r="K30" s="225">
        <v>125.667874</v>
      </c>
      <c r="L30" s="225">
        <v>155.67710500000001</v>
      </c>
      <c r="M30" s="225">
        <v>178.570505</v>
      </c>
      <c r="N30" s="225">
        <v>209.75380899999999</v>
      </c>
      <c r="O30" s="225">
        <v>257.69341700000001</v>
      </c>
      <c r="P30" s="225">
        <v>342.76222100000001</v>
      </c>
      <c r="Q30" s="225">
        <v>286.61917299999999</v>
      </c>
      <c r="R30" s="225">
        <v>312.82932</v>
      </c>
      <c r="S30" s="225">
        <v>242.062014</v>
      </c>
      <c r="T30" s="225">
        <v>223.78065699999999</v>
      </c>
      <c r="U30" s="255">
        <v>234.59053499999999</v>
      </c>
      <c r="V30" s="255">
        <v>169.985062</v>
      </c>
      <c r="W30" s="255">
        <v>144.15536499999999</v>
      </c>
      <c r="X30" s="255">
        <v>140.29252</v>
      </c>
      <c r="Y30" s="256">
        <v>157</v>
      </c>
      <c r="Z30" s="256">
        <v>150.746197</v>
      </c>
      <c r="AA30" s="256">
        <v>138.17685600000004</v>
      </c>
      <c r="AB30" s="256">
        <v>74.135022999999975</v>
      </c>
      <c r="AC30" s="21">
        <f>SUM(A30:AB30)</f>
        <v>526028.89613000001</v>
      </c>
      <c r="AH30" s="66"/>
      <c r="AI30" s="66"/>
      <c r="AJ30" s="66"/>
      <c r="AK30" s="66"/>
      <c r="AL30" s="66"/>
    </row>
    <row r="31" spans="1:38" ht="12.75" customHeight="1" x14ac:dyDescent="0.2">
      <c r="A31" s="242">
        <v>22</v>
      </c>
      <c r="B31" s="252">
        <v>551219</v>
      </c>
      <c r="C31" s="225">
        <v>378.44179400000002</v>
      </c>
      <c r="D31" s="225">
        <v>348.52270399999998</v>
      </c>
      <c r="E31" s="225">
        <v>249.09171900000001</v>
      </c>
      <c r="F31" s="225">
        <v>224.32055800000001</v>
      </c>
      <c r="G31" s="225">
        <v>214.06192300000001</v>
      </c>
      <c r="H31" s="225">
        <v>268.58770600000003</v>
      </c>
      <c r="I31" s="225">
        <v>260.85564099999999</v>
      </c>
      <c r="J31" s="225">
        <v>274.01171199999999</v>
      </c>
      <c r="K31" s="225">
        <v>246.58294000000001</v>
      </c>
      <c r="L31" s="225">
        <v>281.49575299999998</v>
      </c>
      <c r="M31" s="225">
        <v>271.59885400000002</v>
      </c>
      <c r="N31" s="225">
        <v>299.85443099999998</v>
      </c>
      <c r="O31" s="225">
        <v>314.20398799999998</v>
      </c>
      <c r="P31" s="225">
        <v>314.849806</v>
      </c>
      <c r="Q31" s="225">
        <v>266.225188</v>
      </c>
      <c r="R31" s="225">
        <v>289.1472</v>
      </c>
      <c r="S31" s="225">
        <v>309.14954399999999</v>
      </c>
      <c r="T31" s="225">
        <v>257.54722700000002</v>
      </c>
      <c r="U31" s="255">
        <v>237.794633</v>
      </c>
      <c r="V31" s="255">
        <v>211.97793999999999</v>
      </c>
      <c r="W31" s="255">
        <v>185.22075100000001</v>
      </c>
      <c r="X31" s="255">
        <v>169.26425</v>
      </c>
      <c r="Y31" s="256">
        <v>154</v>
      </c>
      <c r="Z31" s="256">
        <v>139.96677800000001</v>
      </c>
      <c r="AA31" s="256">
        <v>127.151991</v>
      </c>
      <c r="AB31" s="256">
        <v>90.831523000000004</v>
      </c>
      <c r="AC31" s="21">
        <f t="shared" si="0"/>
        <v>557625.7565540002</v>
      </c>
      <c r="AH31" s="66"/>
      <c r="AI31" s="66"/>
      <c r="AJ31" s="66"/>
      <c r="AK31" s="66"/>
      <c r="AL31" s="66"/>
    </row>
    <row r="32" spans="1:38" ht="12.75" customHeight="1" x14ac:dyDescent="0.2">
      <c r="A32" s="242">
        <v>23</v>
      </c>
      <c r="B32" s="252">
        <v>540752</v>
      </c>
      <c r="C32" s="225">
        <v>116.47224</v>
      </c>
      <c r="D32" s="225">
        <v>151.50155000000001</v>
      </c>
      <c r="E32" s="225">
        <v>185.93441999999999</v>
      </c>
      <c r="F32" s="225">
        <v>139.79243099999999</v>
      </c>
      <c r="G32" s="225">
        <v>145.84562700000001</v>
      </c>
      <c r="H32" s="225">
        <v>211.271625</v>
      </c>
      <c r="I32" s="225">
        <v>206.598816</v>
      </c>
      <c r="J32" s="225">
        <v>216.33010200000001</v>
      </c>
      <c r="K32" s="225">
        <v>211.55089799999999</v>
      </c>
      <c r="L32" s="225">
        <v>224.929832</v>
      </c>
      <c r="M32" s="225">
        <v>222.203249</v>
      </c>
      <c r="N32" s="225">
        <v>201.55856800000001</v>
      </c>
      <c r="O32" s="225">
        <v>203.73023499999999</v>
      </c>
      <c r="P32" s="225">
        <v>204.44195400000001</v>
      </c>
      <c r="Q32" s="225">
        <v>181.70468700000001</v>
      </c>
      <c r="R32" s="225">
        <v>184.38480000000001</v>
      </c>
      <c r="S32" s="225">
        <v>190.24492100000001</v>
      </c>
      <c r="T32" s="225">
        <v>180.07060999999999</v>
      </c>
      <c r="U32" s="255">
        <v>170.989362</v>
      </c>
      <c r="V32" s="255">
        <v>153.35278199999999</v>
      </c>
      <c r="W32" s="255">
        <v>137.223893</v>
      </c>
      <c r="X32" s="255">
        <v>126.423395</v>
      </c>
      <c r="Y32" s="256">
        <v>121</v>
      </c>
      <c r="Z32" s="256">
        <v>119.639504</v>
      </c>
      <c r="AA32" s="256">
        <v>115.76056200000002</v>
      </c>
      <c r="AB32" s="256">
        <v>87.215226000000001</v>
      </c>
      <c r="AC32" s="21">
        <f t="shared" si="0"/>
        <v>545185.17128900031</v>
      </c>
      <c r="AH32" s="66"/>
      <c r="AI32" s="66"/>
      <c r="AJ32" s="66"/>
      <c r="AK32" s="66"/>
      <c r="AL32" s="66"/>
    </row>
    <row r="33" spans="1:38" ht="12.75" customHeight="1" x14ac:dyDescent="0.2">
      <c r="A33" s="242">
        <v>24</v>
      </c>
      <c r="B33" s="252">
        <v>520542</v>
      </c>
      <c r="C33" s="225">
        <v>27.612665</v>
      </c>
      <c r="D33" s="225">
        <v>64.760073000000006</v>
      </c>
      <c r="E33" s="225">
        <v>51.326175999999997</v>
      </c>
      <c r="F33" s="225">
        <v>57.910227999999996</v>
      </c>
      <c r="G33" s="225">
        <v>71.197288</v>
      </c>
      <c r="H33" s="225">
        <v>123.423439</v>
      </c>
      <c r="I33" s="225">
        <v>191.82452699999999</v>
      </c>
      <c r="J33" s="225">
        <v>277.10168700000003</v>
      </c>
      <c r="K33" s="225">
        <v>283.27569899999997</v>
      </c>
      <c r="L33" s="225">
        <v>280.03748200000001</v>
      </c>
      <c r="M33" s="225">
        <v>325.670884</v>
      </c>
      <c r="N33" s="225">
        <v>368.07753600000001</v>
      </c>
      <c r="O33" s="225">
        <v>371.28504800000002</v>
      </c>
      <c r="P33" s="225">
        <v>366.65979800000002</v>
      </c>
      <c r="Q33" s="225">
        <v>330.50640199999998</v>
      </c>
      <c r="R33" s="225">
        <v>329.98230000000001</v>
      </c>
      <c r="S33" s="225">
        <v>258.98460499999999</v>
      </c>
      <c r="T33" s="225">
        <v>275.64390900000001</v>
      </c>
      <c r="U33" s="255">
        <v>268.46675199999999</v>
      </c>
      <c r="V33" s="255">
        <v>219.48954900000001</v>
      </c>
      <c r="W33" s="255">
        <v>203.09881100000001</v>
      </c>
      <c r="X33" s="255">
        <v>126.44752200000001</v>
      </c>
      <c r="Y33" s="256">
        <v>82</v>
      </c>
      <c r="Z33" s="256">
        <v>85.320158000000006</v>
      </c>
      <c r="AA33" s="256">
        <v>53.431126000000006</v>
      </c>
      <c r="AB33" s="256">
        <v>29.117185999999997</v>
      </c>
      <c r="AC33" s="21">
        <f t="shared" si="0"/>
        <v>525688.65085000009</v>
      </c>
      <c r="AH33" s="66"/>
      <c r="AI33" s="66"/>
      <c r="AJ33" s="66"/>
      <c r="AK33" s="66"/>
      <c r="AL33" s="66"/>
    </row>
    <row r="34" spans="1:38" ht="12.75" customHeight="1" x14ac:dyDescent="0.2">
      <c r="A34" s="242">
        <v>25</v>
      </c>
      <c r="B34" s="252">
        <v>520939</v>
      </c>
      <c r="C34" s="225">
        <v>33.832045999999998</v>
      </c>
      <c r="D34" s="225">
        <v>37.453909000000003</v>
      </c>
      <c r="E34" s="225">
        <v>33.681981999999998</v>
      </c>
      <c r="F34" s="225">
        <v>45.092702000000003</v>
      </c>
      <c r="G34" s="225">
        <v>50.241309000000001</v>
      </c>
      <c r="H34" s="225">
        <v>56.930205999999998</v>
      </c>
      <c r="I34" s="225">
        <v>65.229598999999993</v>
      </c>
      <c r="J34" s="225">
        <v>87.654094999999998</v>
      </c>
      <c r="K34" s="225">
        <v>109.609252</v>
      </c>
      <c r="L34" s="225">
        <v>175.01064299999999</v>
      </c>
      <c r="M34" s="225">
        <v>220.298046</v>
      </c>
      <c r="N34" s="225">
        <v>228.789231</v>
      </c>
      <c r="O34" s="225">
        <v>197.739349</v>
      </c>
      <c r="P34" s="225">
        <v>174.993841</v>
      </c>
      <c r="Q34" s="225">
        <v>132.96593799999999</v>
      </c>
      <c r="R34" s="225">
        <v>167.39429999999999</v>
      </c>
      <c r="S34" s="225">
        <v>140.10059000000001</v>
      </c>
      <c r="T34" s="225">
        <v>124.62704600000001</v>
      </c>
      <c r="U34" s="255">
        <v>109.198851</v>
      </c>
      <c r="V34" s="255">
        <v>106.61436</v>
      </c>
      <c r="W34" s="255">
        <v>76.221912000000003</v>
      </c>
      <c r="X34" s="255">
        <v>55.356836999999999</v>
      </c>
      <c r="Y34" s="256">
        <v>47</v>
      </c>
      <c r="Z34" s="256">
        <v>46.271408000000001</v>
      </c>
      <c r="AA34" s="256">
        <v>35.727865999999992</v>
      </c>
      <c r="AB34" s="256">
        <v>22.228243000000003</v>
      </c>
      <c r="AC34" s="21">
        <f t="shared" si="0"/>
        <v>523544.26356099988</v>
      </c>
      <c r="AH34" s="66"/>
      <c r="AI34" s="66"/>
      <c r="AJ34" s="66"/>
      <c r="AK34" s="66"/>
      <c r="AL34" s="66"/>
    </row>
    <row r="35" spans="1:38" ht="12.75" customHeight="1" x14ac:dyDescent="0.2">
      <c r="B35" s="247" t="s">
        <v>19</v>
      </c>
      <c r="C35" s="225">
        <f t="shared" ref="C35:AB35" si="1">SUM(C10:C34)</f>
        <v>4753.6479720000007</v>
      </c>
      <c r="D35" s="225">
        <f t="shared" ref="D35:H35" si="2">SUM(D10:D34)</f>
        <v>5490.9923170000002</v>
      </c>
      <c r="E35" s="225">
        <f t="shared" si="2"/>
        <v>5599.2244289999999</v>
      </c>
      <c r="F35" s="225">
        <f t="shared" si="2"/>
        <v>4304.398835</v>
      </c>
      <c r="G35" s="225">
        <f t="shared" si="2"/>
        <v>4300.9021910000001</v>
      </c>
      <c r="H35" s="225">
        <f t="shared" si="2"/>
        <v>5267.6069430000007</v>
      </c>
      <c r="I35" s="225">
        <f t="shared" si="1"/>
        <v>5274.3854989999991</v>
      </c>
      <c r="J35" s="225">
        <f t="shared" si="1"/>
        <v>6361.8471809999992</v>
      </c>
      <c r="K35" s="225">
        <f t="shared" ref="K35:L35" si="3">SUM(K10:K34)</f>
        <v>6904.8035579999996</v>
      </c>
      <c r="L35" s="225">
        <f t="shared" si="3"/>
        <v>10251.915616999999</v>
      </c>
      <c r="M35" s="225">
        <f t="shared" si="1"/>
        <v>10777.128410999998</v>
      </c>
      <c r="N35" s="225">
        <f t="shared" si="1"/>
        <v>13089.399093999999</v>
      </c>
      <c r="O35" s="225">
        <f t="shared" si="1"/>
        <v>12983.172234999996</v>
      </c>
      <c r="P35" s="225">
        <f t="shared" si="1"/>
        <v>12706.245622000002</v>
      </c>
      <c r="Q35" s="225">
        <f t="shared" si="1"/>
        <v>10407.634188999999</v>
      </c>
      <c r="R35" s="225">
        <f t="shared" si="1"/>
        <v>11029.722229999998</v>
      </c>
      <c r="S35" s="225">
        <f t="shared" si="1"/>
        <v>21006.015743000004</v>
      </c>
      <c r="T35" s="225">
        <f t="shared" si="1"/>
        <v>23486.455058999996</v>
      </c>
      <c r="U35" s="21">
        <f t="shared" si="1"/>
        <v>21252.853750000006</v>
      </c>
      <c r="V35" s="21">
        <f t="shared" si="1"/>
        <v>16684.307102999999</v>
      </c>
      <c r="W35" s="21">
        <f t="shared" si="1"/>
        <v>13418.335743000001</v>
      </c>
      <c r="X35" s="21">
        <f t="shared" si="1"/>
        <v>11624.512522000003</v>
      </c>
      <c r="Y35" s="254">
        <f t="shared" si="1"/>
        <v>12979</v>
      </c>
      <c r="Z35" s="254">
        <f t="shared" si="1"/>
        <v>14792.934579000004</v>
      </c>
      <c r="AA35" s="254">
        <f t="shared" si="1"/>
        <v>13896.247360999996</v>
      </c>
      <c r="AB35" s="254">
        <f t="shared" si="1"/>
        <v>12057.106361000002</v>
      </c>
      <c r="AC35" s="21">
        <f t="shared" si="0"/>
        <v>290700.794544</v>
      </c>
      <c r="AH35" s="66"/>
    </row>
    <row r="36" spans="1:38" ht="12.75" customHeight="1" x14ac:dyDescent="0.2">
      <c r="B36" s="247" t="s">
        <v>20</v>
      </c>
      <c r="C36" s="225">
        <f t="shared" ref="C36:AB36" si="4">C37-C35</f>
        <v>7835.914459000016</v>
      </c>
      <c r="D36" s="225">
        <f t="shared" ref="D36:H36" si="5">D37-D35</f>
        <v>11969.931624000004</v>
      </c>
      <c r="E36" s="225">
        <f t="shared" si="5"/>
        <v>12400.932901000002</v>
      </c>
      <c r="F36" s="225">
        <f t="shared" si="5"/>
        <v>10902.691064000002</v>
      </c>
      <c r="G36" s="225">
        <f t="shared" si="5"/>
        <v>10508.455733999999</v>
      </c>
      <c r="H36" s="225">
        <f t="shared" si="5"/>
        <v>9472.1844240000228</v>
      </c>
      <c r="I36" s="225">
        <f t="shared" si="4"/>
        <v>9280.3876979999877</v>
      </c>
      <c r="J36" s="225">
        <f t="shared" si="4"/>
        <v>9447.0618030000223</v>
      </c>
      <c r="K36" s="225">
        <f t="shared" ref="K36:L36" si="6">K37-K35</f>
        <v>12162.281681999993</v>
      </c>
      <c r="L36" s="225">
        <f t="shared" si="6"/>
        <v>11033.261549999948</v>
      </c>
      <c r="M36" s="225">
        <f t="shared" si="4"/>
        <v>11008.100128000024</v>
      </c>
      <c r="N36" s="225">
        <f t="shared" si="4"/>
        <v>11483.577910000031</v>
      </c>
      <c r="O36" s="225">
        <f t="shared" si="4"/>
        <v>11450.189974000054</v>
      </c>
      <c r="P36" s="225">
        <f t="shared" si="4"/>
        <v>13717.58236899996</v>
      </c>
      <c r="Q36" s="225">
        <f t="shared" si="4"/>
        <v>13080.742509000002</v>
      </c>
      <c r="R36" s="225">
        <f t="shared" si="4"/>
        <v>21288.233460000003</v>
      </c>
      <c r="S36" s="225">
        <f t="shared" si="4"/>
        <v>19095.824970999995</v>
      </c>
      <c r="T36" s="225">
        <f t="shared" si="4"/>
        <v>19608.126969000001</v>
      </c>
      <c r="U36" s="21">
        <f t="shared" si="4"/>
        <v>21348.046688999992</v>
      </c>
      <c r="V36" s="21">
        <f t="shared" si="4"/>
        <v>21549.723182999951</v>
      </c>
      <c r="W36" s="21">
        <f t="shared" si="4"/>
        <v>24031.401540999999</v>
      </c>
      <c r="X36" s="21">
        <f t="shared" si="4"/>
        <v>21873.082005000011</v>
      </c>
      <c r="Y36" s="254">
        <f t="shared" si="4"/>
        <v>23546.737578999979</v>
      </c>
      <c r="Z36" s="254">
        <f t="shared" si="4"/>
        <v>21424.918800000039</v>
      </c>
      <c r="AA36" s="254">
        <f t="shared" si="4"/>
        <v>24042.328363000015</v>
      </c>
      <c r="AB36" s="254">
        <f t="shared" si="4"/>
        <v>22962.540448999982</v>
      </c>
      <c r="AC36" s="21">
        <f t="shared" si="0"/>
        <v>406524.25983800006</v>
      </c>
      <c r="AH36" s="66"/>
    </row>
    <row r="37" spans="1:38" ht="12.75" customHeight="1" x14ac:dyDescent="0.2">
      <c r="B37" s="247" t="s">
        <v>11</v>
      </c>
      <c r="C37" s="225">
        <v>12589.562431000017</v>
      </c>
      <c r="D37" s="225">
        <v>17460.923941000005</v>
      </c>
      <c r="E37" s="225">
        <v>18000.157330000002</v>
      </c>
      <c r="F37" s="225">
        <v>15207.089899000002</v>
      </c>
      <c r="G37" s="225">
        <v>14809.357925</v>
      </c>
      <c r="H37" s="225">
        <v>14739.791367000023</v>
      </c>
      <c r="I37" s="225">
        <v>14554.773196999986</v>
      </c>
      <c r="J37" s="225">
        <v>15808.908984000022</v>
      </c>
      <c r="K37" s="225">
        <v>19067.085239999993</v>
      </c>
      <c r="L37" s="225">
        <v>21285.177166999947</v>
      </c>
      <c r="M37" s="225">
        <v>21785.228539000022</v>
      </c>
      <c r="N37" s="225">
        <v>24572.977004000029</v>
      </c>
      <c r="O37" s="225">
        <v>24433.36220900005</v>
      </c>
      <c r="P37" s="225">
        <v>26423.827990999962</v>
      </c>
      <c r="Q37" s="225">
        <v>23488.376698</v>
      </c>
      <c r="R37" s="225">
        <v>32317.955689999999</v>
      </c>
      <c r="S37" s="225">
        <v>40101.840713999998</v>
      </c>
      <c r="T37" s="225">
        <v>43094.582027999997</v>
      </c>
      <c r="U37" s="255">
        <v>42600.900438999997</v>
      </c>
      <c r="V37" s="255">
        <v>38234.03028599995</v>
      </c>
      <c r="W37" s="255">
        <v>37449.737284000003</v>
      </c>
      <c r="X37" s="255">
        <v>33497.594527000016</v>
      </c>
      <c r="Y37" s="254">
        <v>36525.737578999979</v>
      </c>
      <c r="Z37" s="254">
        <v>36217.853379000044</v>
      </c>
      <c r="AA37" s="254">
        <v>37938.575724000009</v>
      </c>
      <c r="AB37" s="254">
        <v>35019.646809999984</v>
      </c>
      <c r="AC37" s="21">
        <f t="shared" si="0"/>
        <v>697225.05438199989</v>
      </c>
      <c r="AH37" s="66"/>
    </row>
    <row r="38" spans="1:38" ht="12.75" customHeight="1" x14ac:dyDescent="0.2">
      <c r="B38" s="247"/>
      <c r="C38" s="225"/>
      <c r="D38" s="225"/>
      <c r="E38" s="225"/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</row>
    <row r="39" spans="1:38" ht="12.75" customHeight="1" thickBot="1" x14ac:dyDescent="0.25">
      <c r="B39" s="247"/>
      <c r="C39" s="268" t="s">
        <v>15</v>
      </c>
      <c r="D39" s="268"/>
      <c r="E39" s="268"/>
      <c r="F39" s="268"/>
      <c r="G39" s="268"/>
      <c r="H39" s="268"/>
      <c r="I39" s="268"/>
      <c r="J39" s="268"/>
      <c r="K39" s="268"/>
      <c r="L39" s="268"/>
      <c r="M39" s="268"/>
      <c r="N39" s="268"/>
      <c r="O39" s="268"/>
      <c r="P39" s="268"/>
      <c r="Q39" s="268"/>
      <c r="R39" s="268"/>
      <c r="S39" s="268"/>
      <c r="T39" s="268"/>
      <c r="U39" s="268"/>
      <c r="V39" s="268"/>
      <c r="W39" s="268"/>
      <c r="X39" s="268"/>
      <c r="Y39" s="268"/>
      <c r="Z39" s="268"/>
      <c r="AA39" s="268"/>
      <c r="AB39" s="268"/>
      <c r="AC39" s="268"/>
    </row>
    <row r="40" spans="1:38" ht="12.75" customHeight="1" thickTop="1" x14ac:dyDescent="0.2">
      <c r="B40" s="253"/>
      <c r="C40" s="226"/>
      <c r="D40" s="226"/>
      <c r="E40" s="226"/>
      <c r="F40" s="226"/>
      <c r="G40" s="226"/>
      <c r="H40" s="226"/>
      <c r="I40" s="226"/>
      <c r="J40" s="226"/>
      <c r="K40" s="226"/>
      <c r="L40" s="226"/>
      <c r="M40" s="226"/>
      <c r="N40" s="226"/>
      <c r="O40" s="226"/>
      <c r="P40" s="226"/>
      <c r="Q40" s="226"/>
      <c r="R40" s="226"/>
      <c r="S40" s="226"/>
      <c r="T40" s="226"/>
      <c r="U40" s="226"/>
      <c r="V40" s="226"/>
      <c r="W40" s="226"/>
      <c r="X40" s="226"/>
      <c r="Y40" s="226"/>
      <c r="Z40" s="226"/>
      <c r="AA40" s="226"/>
      <c r="AB40" s="226"/>
      <c r="AC40" s="226"/>
    </row>
    <row r="41" spans="1:38" ht="12.75" customHeight="1" x14ac:dyDescent="0.2">
      <c r="A41" s="242">
        <v>1</v>
      </c>
      <c r="B41" s="252">
        <v>520100</v>
      </c>
      <c r="C41" s="226">
        <f>C10/C$37*100</f>
        <v>10.953292892884644</v>
      </c>
      <c r="D41" s="226">
        <f t="shared" ref="D41:I41" si="7">D10/D$37*100</f>
        <v>6.8508321211522976</v>
      </c>
      <c r="E41" s="226">
        <f t="shared" si="7"/>
        <v>7.3872569257148815</v>
      </c>
      <c r="F41" s="226">
        <f t="shared" si="7"/>
        <v>2.1821072486841881</v>
      </c>
      <c r="G41" s="226">
        <f t="shared" si="7"/>
        <v>0.45189982130842443</v>
      </c>
      <c r="H41" s="226">
        <f t="shared" si="7"/>
        <v>0.50278033898035623</v>
      </c>
      <c r="I41" s="226">
        <f t="shared" si="7"/>
        <v>0.48808221219580766</v>
      </c>
      <c r="J41" s="226">
        <f t="shared" ref="J41:AC54" si="8">J10/J$37*100</f>
        <v>1.3165713535997401</v>
      </c>
      <c r="K41" s="226">
        <f t="shared" ref="K41:L41" si="9">K10/K$37*100</f>
        <v>5.6286010761023926</v>
      </c>
      <c r="L41" s="226">
        <f t="shared" si="9"/>
        <v>14.870684642020898</v>
      </c>
      <c r="M41" s="226">
        <f t="shared" si="8"/>
        <v>14.655435531853048</v>
      </c>
      <c r="N41" s="226">
        <f t="shared" si="8"/>
        <v>19.811703702842053</v>
      </c>
      <c r="O41" s="226">
        <f t="shared" si="8"/>
        <v>14.237246299728005</v>
      </c>
      <c r="P41" s="226">
        <f t="shared" si="8"/>
        <v>13.222369397764844</v>
      </c>
      <c r="Q41" s="226">
        <f t="shared" si="8"/>
        <v>9.0018885859406268</v>
      </c>
      <c r="R41" s="226">
        <f t="shared" si="8"/>
        <v>6.5751321661026765</v>
      </c>
      <c r="S41" s="226">
        <f t="shared" si="8"/>
        <v>23.612076384549376</v>
      </c>
      <c r="T41" s="226">
        <f t="shared" si="8"/>
        <v>27.399596817827621</v>
      </c>
      <c r="U41" s="226">
        <f t="shared" si="8"/>
        <v>19.823146588396927</v>
      </c>
      <c r="V41" s="226">
        <f t="shared" si="8"/>
        <v>13.057137005062231</v>
      </c>
      <c r="W41" s="226">
        <f t="shared" si="8"/>
        <v>6.84696673451836</v>
      </c>
      <c r="X41" s="226">
        <f t="shared" si="8"/>
        <v>4.661055422178193</v>
      </c>
      <c r="Y41" s="226">
        <f t="shared" si="8"/>
        <v>5.9738697823162203</v>
      </c>
      <c r="Z41" s="226">
        <f t="shared" si="8"/>
        <v>8.7403943046372774</v>
      </c>
      <c r="AA41" s="226">
        <f>AA10/AA$37*100</f>
        <v>9.3924589365799775</v>
      </c>
      <c r="AB41" s="226">
        <f>AB10/AB$37*100</f>
        <v>10.172322908701551</v>
      </c>
      <c r="AC41" s="226">
        <f t="shared" si="8"/>
        <v>85.995446320621966</v>
      </c>
    </row>
    <row r="42" spans="1:38" ht="12.75" customHeight="1" x14ac:dyDescent="0.2">
      <c r="A42" s="242">
        <v>2</v>
      </c>
      <c r="B42" s="252">
        <v>510111</v>
      </c>
      <c r="C42" s="226">
        <f t="shared" ref="C42:I42" si="10">C11/C$37*100</f>
        <v>2.874985465013097</v>
      </c>
      <c r="D42" s="226">
        <f t="shared" si="10"/>
        <v>2.0162599424268342</v>
      </c>
      <c r="E42" s="226">
        <f t="shared" si="10"/>
        <v>1.7141693227633581</v>
      </c>
      <c r="F42" s="226">
        <f t="shared" si="10"/>
        <v>1.9355475765245225</v>
      </c>
      <c r="G42" s="226">
        <f t="shared" si="10"/>
        <v>2.4008882680847217</v>
      </c>
      <c r="H42" s="226">
        <f t="shared" si="10"/>
        <v>4.3857834816258485</v>
      </c>
      <c r="I42" s="226">
        <f t="shared" si="10"/>
        <v>4.7130314139240017</v>
      </c>
      <c r="J42" s="226">
        <f t="shared" ref="J42:W68" si="11">J11/J$37*100</f>
        <v>4.6732443064079758</v>
      </c>
      <c r="K42" s="226">
        <f t="shared" si="11"/>
        <v>2.8640070893184939</v>
      </c>
      <c r="L42" s="226">
        <f t="shared" si="11"/>
        <v>4.5034127105417223</v>
      </c>
      <c r="M42" s="226">
        <f t="shared" si="11"/>
        <v>5.1154645130528138</v>
      </c>
      <c r="N42" s="226">
        <f t="shared" si="11"/>
        <v>4.6855467931808867</v>
      </c>
      <c r="O42" s="226">
        <f t="shared" si="11"/>
        <v>6.7344116864681833</v>
      </c>
      <c r="P42" s="226">
        <f t="shared" si="11"/>
        <v>5.8083053353312382</v>
      </c>
      <c r="Q42" s="226">
        <f t="shared" si="11"/>
        <v>5.6880869639397504</v>
      </c>
      <c r="R42" s="226">
        <f t="shared" si="11"/>
        <v>4.3407055615032935</v>
      </c>
      <c r="S42" s="226">
        <f t="shared" si="11"/>
        <v>6.5307208032615307</v>
      </c>
      <c r="T42" s="226">
        <f t="shared" si="11"/>
        <v>5.5630394568912376</v>
      </c>
      <c r="U42" s="226">
        <f t="shared" si="11"/>
        <v>5.8374582001168021</v>
      </c>
      <c r="V42" s="226">
        <f t="shared" si="11"/>
        <v>5.5575914286443018</v>
      </c>
      <c r="W42" s="226">
        <f t="shared" si="11"/>
        <v>5.6877457773516582</v>
      </c>
      <c r="X42" s="226">
        <f t="shared" si="8"/>
        <v>6.357259030297052</v>
      </c>
      <c r="Y42" s="226">
        <f t="shared" si="8"/>
        <v>6.9457871850303627</v>
      </c>
      <c r="Z42" s="226">
        <f t="shared" si="8"/>
        <v>8.1283264808481022</v>
      </c>
      <c r="AA42" s="226">
        <f t="shared" si="8"/>
        <v>5.892172100139959</v>
      </c>
      <c r="AB42" s="226">
        <f t="shared" si="8"/>
        <v>4.4318357647079898</v>
      </c>
      <c r="AC42" s="226">
        <f t="shared" si="8"/>
        <v>78.411138275801193</v>
      </c>
    </row>
    <row r="43" spans="1:38" ht="12.75" customHeight="1" x14ac:dyDescent="0.2">
      <c r="A43" s="242">
        <v>3</v>
      </c>
      <c r="B43" s="252">
        <v>520512</v>
      </c>
      <c r="C43" s="226">
        <f t="shared" ref="C43:I43" si="12">C12/C$37*100</f>
        <v>0.56373161806833816</v>
      </c>
      <c r="D43" s="226">
        <f t="shared" si="12"/>
        <v>0.57395671236318557</v>
      </c>
      <c r="E43" s="226">
        <f t="shared" si="12"/>
        <v>0.70522410261621848</v>
      </c>
      <c r="F43" s="226">
        <f t="shared" si="12"/>
        <v>0.87147083288246152</v>
      </c>
      <c r="G43" s="226">
        <f t="shared" si="12"/>
        <v>0.55601571261233462</v>
      </c>
      <c r="H43" s="226">
        <f t="shared" si="12"/>
        <v>0.74537137103563333</v>
      </c>
      <c r="I43" s="226">
        <f t="shared" si="12"/>
        <v>0.70703558624473217</v>
      </c>
      <c r="J43" s="226">
        <f t="shared" si="11"/>
        <v>0.58667612100156985</v>
      </c>
      <c r="K43" s="226">
        <f t="shared" si="11"/>
        <v>0.48507397872208829</v>
      </c>
      <c r="L43" s="226">
        <f t="shared" si="11"/>
        <v>0.58252451472301292</v>
      </c>
      <c r="M43" s="226">
        <f t="shared" si="8"/>
        <v>0.82868888741199653</v>
      </c>
      <c r="N43" s="226">
        <f t="shared" si="8"/>
        <v>1.5061914555153488</v>
      </c>
      <c r="O43" s="226">
        <f t="shared" si="8"/>
        <v>1.2982947303222674</v>
      </c>
      <c r="P43" s="226">
        <f t="shared" si="8"/>
        <v>1.3442755838441929</v>
      </c>
      <c r="Q43" s="226">
        <f t="shared" si="8"/>
        <v>2.3043303586240871</v>
      </c>
      <c r="R43" s="226">
        <f t="shared" si="8"/>
        <v>1.8015942455795848</v>
      </c>
      <c r="S43" s="226">
        <f t="shared" si="8"/>
        <v>2.7169092181338015</v>
      </c>
      <c r="T43" s="226">
        <f t="shared" si="8"/>
        <v>4.3803265286887081</v>
      </c>
      <c r="U43" s="226">
        <f t="shared" si="8"/>
        <v>6.5867873802760117</v>
      </c>
      <c r="V43" s="226">
        <f t="shared" si="8"/>
        <v>6.6592310278424813</v>
      </c>
      <c r="W43" s="226">
        <f t="shared" si="8"/>
        <v>6.3451653051121033</v>
      </c>
      <c r="X43" s="226">
        <f t="shared" si="8"/>
        <v>6.398224201658655</v>
      </c>
      <c r="Y43" s="226">
        <f t="shared" si="8"/>
        <v>6.3325209928952422</v>
      </c>
      <c r="Z43" s="226">
        <f t="shared" si="8"/>
        <v>6.8402096807770523</v>
      </c>
      <c r="AA43" s="226">
        <f t="shared" si="8"/>
        <v>5.4977166596176339</v>
      </c>
      <c r="AB43" s="226">
        <f t="shared" si="8"/>
        <v>5.5926913787169656</v>
      </c>
      <c r="AC43" s="226">
        <f t="shared" si="8"/>
        <v>78.250210364082022</v>
      </c>
    </row>
    <row r="44" spans="1:38" ht="12.75" customHeight="1" x14ac:dyDescent="0.2">
      <c r="A44" s="242">
        <v>4</v>
      </c>
      <c r="B44" s="252">
        <v>392190</v>
      </c>
      <c r="C44" s="226">
        <f t="shared" ref="C44:I44" si="13">C13/C$37*100</f>
        <v>0.32532230746280766</v>
      </c>
      <c r="D44" s="226">
        <f t="shared" si="13"/>
        <v>0.2719977084859807</v>
      </c>
      <c r="E44" s="226">
        <f t="shared" si="13"/>
        <v>0.37570757721815978</v>
      </c>
      <c r="F44" s="226">
        <f t="shared" si="13"/>
        <v>0.46451688961637005</v>
      </c>
      <c r="G44" s="226">
        <f t="shared" si="13"/>
        <v>0.66748992428042753</v>
      </c>
      <c r="H44" s="226">
        <f t="shared" si="13"/>
        <v>0.97441846647543384</v>
      </c>
      <c r="I44" s="226">
        <f t="shared" si="13"/>
        <v>1.0628923234055405</v>
      </c>
      <c r="J44" s="226">
        <f t="shared" si="11"/>
        <v>1.1661517640881103</v>
      </c>
      <c r="K44" s="226">
        <f t="shared" si="11"/>
        <v>1.2404624567567104</v>
      </c>
      <c r="L44" s="226">
        <f t="shared" si="11"/>
        <v>1.506516006346196</v>
      </c>
      <c r="M44" s="226">
        <f t="shared" si="8"/>
        <v>1.2621853358469362</v>
      </c>
      <c r="N44" s="226">
        <f t="shared" si="8"/>
        <v>1.2947370721431519</v>
      </c>
      <c r="O44" s="226">
        <f t="shared" si="8"/>
        <v>1.6304521235855887</v>
      </c>
      <c r="P44" s="226">
        <f t="shared" si="8"/>
        <v>1.5769564089727146</v>
      </c>
      <c r="Q44" s="226">
        <f t="shared" si="8"/>
        <v>1.5689987721943337</v>
      </c>
      <c r="R44" s="226">
        <f t="shared" si="8"/>
        <v>1.1584111433008775</v>
      </c>
      <c r="S44" s="226">
        <f t="shared" si="8"/>
        <v>1.5402623071722572</v>
      </c>
      <c r="T44" s="226">
        <f t="shared" si="8"/>
        <v>1.4624436143516042</v>
      </c>
      <c r="U44" s="226">
        <f t="shared" si="8"/>
        <v>1.4462453062047589</v>
      </c>
      <c r="V44" s="226">
        <f t="shared" si="8"/>
        <v>1.6188563051555689</v>
      </c>
      <c r="W44" s="226">
        <f t="shared" si="8"/>
        <v>1.4094374574571717</v>
      </c>
      <c r="X44" s="226">
        <f t="shared" si="8"/>
        <v>1.4921755369541905</v>
      </c>
      <c r="Y44" s="226">
        <f t="shared" si="8"/>
        <v>1.6207749363571049</v>
      </c>
      <c r="Z44" s="226">
        <f t="shared" si="8"/>
        <v>1.7605072706205882</v>
      </c>
      <c r="AA44" s="226">
        <f t="shared" si="8"/>
        <v>1.8115299135102549</v>
      </c>
      <c r="AB44" s="226">
        <f t="shared" si="8"/>
        <v>1.819649051451985</v>
      </c>
      <c r="AC44" s="226">
        <f t="shared" si="8"/>
        <v>57.624909502301527</v>
      </c>
    </row>
    <row r="45" spans="1:38" ht="12.75" customHeight="1" x14ac:dyDescent="0.2">
      <c r="A45" s="242">
        <v>5</v>
      </c>
      <c r="B45" s="252">
        <v>611020</v>
      </c>
      <c r="C45" s="226">
        <f t="shared" ref="C45:I45" si="14">C14/C$37*100</f>
        <v>0.18800105348951321</v>
      </c>
      <c r="D45" s="226">
        <f t="shared" si="14"/>
        <v>0.17143560158183493</v>
      </c>
      <c r="E45" s="226">
        <f t="shared" si="14"/>
        <v>0.21690565967958678</v>
      </c>
      <c r="F45" s="226">
        <f t="shared" si="14"/>
        <v>0.24548652798097062</v>
      </c>
      <c r="G45" s="226">
        <f t="shared" si="14"/>
        <v>0.34121375994766501</v>
      </c>
      <c r="H45" s="226">
        <f t="shared" si="14"/>
        <v>0.53171836729973621</v>
      </c>
      <c r="I45" s="226">
        <f t="shared" si="14"/>
        <v>0.84730596163064431</v>
      </c>
      <c r="J45" s="226">
        <f t="shared" si="11"/>
        <v>0.89148991333075667</v>
      </c>
      <c r="K45" s="226">
        <f t="shared" si="11"/>
        <v>0.75927698008235289</v>
      </c>
      <c r="L45" s="226">
        <f t="shared" si="11"/>
        <v>0.7330026749408094</v>
      </c>
      <c r="M45" s="226">
        <f t="shared" si="8"/>
        <v>0.81818360399987644</v>
      </c>
      <c r="N45" s="226">
        <f t="shared" si="8"/>
        <v>0.76472691106743274</v>
      </c>
      <c r="O45" s="226">
        <f t="shared" si="8"/>
        <v>0.8031231572694425</v>
      </c>
      <c r="P45" s="226">
        <f t="shared" si="8"/>
        <v>0.62870513332354305</v>
      </c>
      <c r="Q45" s="226">
        <f t="shared" si="8"/>
        <v>0.34293770078567731</v>
      </c>
      <c r="R45" s="226">
        <f t="shared" si="8"/>
        <v>0.27907705816895995</v>
      </c>
      <c r="S45" s="226">
        <f t="shared" si="8"/>
        <v>0.30060690196177214</v>
      </c>
      <c r="T45" s="226">
        <f t="shared" si="8"/>
        <v>0.30949931690563837</v>
      </c>
      <c r="U45" s="226">
        <f t="shared" si="8"/>
        <v>0.38451970102030364</v>
      </c>
      <c r="V45" s="226">
        <f t="shared" si="8"/>
        <v>0.53308174282278509</v>
      </c>
      <c r="W45" s="226">
        <f t="shared" si="8"/>
        <v>0.61620153233649577</v>
      </c>
      <c r="X45" s="226">
        <f t="shared" si="8"/>
        <v>0.74581449661595833</v>
      </c>
      <c r="Y45" s="226">
        <f t="shared" si="8"/>
        <v>0.94180165220750689</v>
      </c>
      <c r="Z45" s="226">
        <f t="shared" si="8"/>
        <v>1.2632349278471562</v>
      </c>
      <c r="AA45" s="226">
        <f t="shared" si="8"/>
        <v>1.5893906544798053</v>
      </c>
      <c r="AB45" s="226">
        <f t="shared" si="8"/>
        <v>1.7933756968121748</v>
      </c>
      <c r="AC45" s="226">
        <f t="shared" si="8"/>
        <v>88.333441621357238</v>
      </c>
    </row>
    <row r="46" spans="1:38" ht="12.75" customHeight="1" x14ac:dyDescent="0.2">
      <c r="A46" s="242">
        <v>6</v>
      </c>
      <c r="B46" s="252">
        <v>530121</v>
      </c>
      <c r="C46" s="226">
        <f t="shared" ref="C46:I46" si="15">C15/C$37*100</f>
        <v>0.27030357239585906</v>
      </c>
      <c r="D46" s="226">
        <f t="shared" si="15"/>
        <v>0.14320692928101675</v>
      </c>
      <c r="E46" s="226">
        <f t="shared" si="15"/>
        <v>0.14943756049936702</v>
      </c>
      <c r="F46" s="226">
        <f t="shared" si="15"/>
        <v>0.21258662383606916</v>
      </c>
      <c r="G46" s="226">
        <f t="shared" si="15"/>
        <v>0.38352825482135139</v>
      </c>
      <c r="H46" s="226">
        <f t="shared" si="15"/>
        <v>0.6199487273923221</v>
      </c>
      <c r="I46" s="226">
        <f t="shared" si="15"/>
        <v>0.5419053044142057</v>
      </c>
      <c r="J46" s="226">
        <f t="shared" si="11"/>
        <v>0.54219620776330157</v>
      </c>
      <c r="K46" s="226">
        <f t="shared" si="11"/>
        <v>0.66903559403188595</v>
      </c>
      <c r="L46" s="226">
        <f t="shared" si="11"/>
        <v>0.82166178194254746</v>
      </c>
      <c r="M46" s="226">
        <f t="shared" si="8"/>
        <v>0.91960856247779299</v>
      </c>
      <c r="N46" s="226">
        <f t="shared" si="8"/>
        <v>0.80014488666958816</v>
      </c>
      <c r="O46" s="226">
        <f t="shared" si="8"/>
        <v>0.8981116275482115</v>
      </c>
      <c r="P46" s="226">
        <f t="shared" si="8"/>
        <v>0.66448532006719063</v>
      </c>
      <c r="Q46" s="226">
        <f t="shared" si="8"/>
        <v>0.58931413515599085</v>
      </c>
      <c r="R46" s="226">
        <f t="shared" si="8"/>
        <v>0.44194432150977431</v>
      </c>
      <c r="S46" s="226">
        <f t="shared" si="8"/>
        <v>0.75882661389596584</v>
      </c>
      <c r="T46" s="226">
        <f t="shared" si="8"/>
        <v>0.44430846985728661</v>
      </c>
      <c r="U46" s="226">
        <f t="shared" si="8"/>
        <v>0.66395394014033082</v>
      </c>
      <c r="V46" s="226">
        <f t="shared" si="8"/>
        <v>1.0286271289166404</v>
      </c>
      <c r="W46" s="226">
        <f t="shared" si="8"/>
        <v>0.95321168822328128</v>
      </c>
      <c r="X46" s="226">
        <f t="shared" si="8"/>
        <v>1.0848444675843569</v>
      </c>
      <c r="Y46" s="226">
        <f t="shared" si="8"/>
        <v>0.89799692419785526</v>
      </c>
      <c r="Z46" s="226">
        <f t="shared" si="8"/>
        <v>1.1256939104966259</v>
      </c>
      <c r="AA46" s="226">
        <f t="shared" si="8"/>
        <v>1.5362834367851397</v>
      </c>
      <c r="AB46" s="226">
        <f t="shared" si="8"/>
        <v>1.0825665520182903</v>
      </c>
      <c r="AC46" s="226">
        <f t="shared" si="8"/>
        <v>76.807861587342501</v>
      </c>
    </row>
    <row r="47" spans="1:38" ht="12.75" customHeight="1" x14ac:dyDescent="0.2">
      <c r="A47" s="242">
        <v>7</v>
      </c>
      <c r="B47" s="252">
        <v>590320</v>
      </c>
      <c r="C47" s="226">
        <f t="shared" ref="C47:I47" si="16">C16/C$37*100</f>
        <v>1.6204358897944269</v>
      </c>
      <c r="D47" s="226">
        <f t="shared" si="16"/>
        <v>1.2699782540104241</v>
      </c>
      <c r="E47" s="226">
        <f t="shared" si="16"/>
        <v>1.2192686151371543</v>
      </c>
      <c r="F47" s="226">
        <f t="shared" si="16"/>
        <v>1.1828225268256498</v>
      </c>
      <c r="G47" s="226">
        <f t="shared" si="16"/>
        <v>1.341979969735926</v>
      </c>
      <c r="H47" s="226">
        <f t="shared" si="16"/>
        <v>1.7005843010857835</v>
      </c>
      <c r="I47" s="226">
        <f t="shared" si="16"/>
        <v>1.7146667531132691</v>
      </c>
      <c r="J47" s="226">
        <f t="shared" si="11"/>
        <v>1.805745445741505</v>
      </c>
      <c r="K47" s="226">
        <f t="shared" si="11"/>
        <v>1.3397023498070861</v>
      </c>
      <c r="L47" s="226">
        <f t="shared" si="11"/>
        <v>1.5665144968440787</v>
      </c>
      <c r="M47" s="226">
        <f t="shared" si="8"/>
        <v>1.8799420729822602</v>
      </c>
      <c r="N47" s="226">
        <f t="shared" si="8"/>
        <v>1.9435478205276371</v>
      </c>
      <c r="O47" s="226">
        <f t="shared" si="8"/>
        <v>2.1304633744113088</v>
      </c>
      <c r="P47" s="226">
        <f t="shared" si="8"/>
        <v>2.0466614155382796</v>
      </c>
      <c r="Q47" s="226">
        <f t="shared" si="8"/>
        <v>2.104177127072743</v>
      </c>
      <c r="R47" s="226">
        <f t="shared" si="8"/>
        <v>1.5541948408432884</v>
      </c>
      <c r="S47" s="226">
        <f t="shared" si="8"/>
        <v>1.6470120878252312</v>
      </c>
      <c r="T47" s="226">
        <f t="shared" si="8"/>
        <v>1.4880947344687865</v>
      </c>
      <c r="U47" s="226">
        <f t="shared" si="8"/>
        <v>1.4897442412250042</v>
      </c>
      <c r="V47" s="226">
        <f t="shared" si="8"/>
        <v>1.6707113590217051</v>
      </c>
      <c r="W47" s="226">
        <f t="shared" si="8"/>
        <v>1.5683862867869616</v>
      </c>
      <c r="X47" s="226">
        <f t="shared" si="8"/>
        <v>1.5168818721906783</v>
      </c>
      <c r="Y47" s="226">
        <f t="shared" si="8"/>
        <v>1.4236536603136731</v>
      </c>
      <c r="Z47" s="226">
        <f t="shared" si="8"/>
        <v>1.4482580221171626</v>
      </c>
      <c r="AA47" s="226">
        <f t="shared" si="8"/>
        <v>1.2861452932491748</v>
      </c>
      <c r="AB47" s="226">
        <f t="shared" si="8"/>
        <v>1.0720846901653838</v>
      </c>
      <c r="AC47" s="226">
        <f t="shared" si="8"/>
        <v>86.234566706718468</v>
      </c>
    </row>
    <row r="48" spans="1:38" ht="12.75" customHeight="1" x14ac:dyDescent="0.2">
      <c r="A48" s="242">
        <v>8</v>
      </c>
      <c r="B48" s="252">
        <v>540761</v>
      </c>
      <c r="C48" s="226">
        <f t="shared" ref="C48:I48" si="17">C17/C$37*100</f>
        <v>0</v>
      </c>
      <c r="D48" s="226">
        <f t="shared" si="17"/>
        <v>3.1979284995844308</v>
      </c>
      <c r="E48" s="226">
        <f t="shared" si="17"/>
        <v>3.229441761773757</v>
      </c>
      <c r="F48" s="226">
        <f t="shared" si="17"/>
        <v>3.4046265290642239</v>
      </c>
      <c r="G48" s="226">
        <f t="shared" si="17"/>
        <v>3.7439965986911612</v>
      </c>
      <c r="H48" s="226">
        <f t="shared" si="17"/>
        <v>4.4238856016638151</v>
      </c>
      <c r="I48" s="226">
        <f t="shared" si="17"/>
        <v>4.4259943063405514</v>
      </c>
      <c r="J48" s="226">
        <f t="shared" si="11"/>
        <v>3.8144100621384105</v>
      </c>
      <c r="K48" s="226">
        <f t="shared" si="11"/>
        <v>2.8499197289999643</v>
      </c>
      <c r="L48" s="226">
        <f t="shared" si="11"/>
        <v>3.0583668009550919</v>
      </c>
      <c r="M48" s="226">
        <f t="shared" si="8"/>
        <v>2.9871250596936387</v>
      </c>
      <c r="N48" s="226">
        <f t="shared" si="8"/>
        <v>2.7613631546944624</v>
      </c>
      <c r="O48" s="226">
        <f t="shared" si="8"/>
        <v>2.8145443067458382</v>
      </c>
      <c r="P48" s="226">
        <f t="shared" si="8"/>
        <v>2.7326994379691842</v>
      </c>
      <c r="Q48" s="226">
        <f t="shared" si="8"/>
        <v>2.5718838205257395</v>
      </c>
      <c r="R48" s="226">
        <f t="shared" si="8"/>
        <v>1.9612546229095966</v>
      </c>
      <c r="S48" s="226">
        <f t="shared" si="8"/>
        <v>1.6598554309443962</v>
      </c>
      <c r="T48" s="226">
        <f t="shared" si="8"/>
        <v>1.4592184664685199</v>
      </c>
      <c r="U48" s="226">
        <f t="shared" si="8"/>
        <v>1.3678558973991457</v>
      </c>
      <c r="V48" s="226">
        <f t="shared" si="8"/>
        <v>1.3957184267738583</v>
      </c>
      <c r="W48" s="226">
        <f t="shared" si="8"/>
        <v>1.2428072391280809</v>
      </c>
      <c r="X48" s="226">
        <f t="shared" si="8"/>
        <v>1.3166900346963524</v>
      </c>
      <c r="Y48" s="226">
        <f t="shared" si="8"/>
        <v>1.1471363147527482</v>
      </c>
      <c r="Z48" s="226">
        <f t="shared" si="8"/>
        <v>1.1185740379491957</v>
      </c>
      <c r="AA48" s="226">
        <f t="shared" si="8"/>
        <v>0.97871106364467286</v>
      </c>
      <c r="AB48" s="226">
        <f t="shared" si="8"/>
        <v>0.72162142402829133</v>
      </c>
      <c r="AC48" s="226">
        <f t="shared" si="8"/>
        <v>79.57502684463536</v>
      </c>
    </row>
    <row r="49" spans="1:29" ht="12.75" customHeight="1" x14ac:dyDescent="0.2">
      <c r="A49" s="242">
        <v>9</v>
      </c>
      <c r="B49" s="252">
        <v>600410</v>
      </c>
      <c r="C49" s="226">
        <f t="shared" ref="C49:I49" si="18">C18/C$37*100</f>
        <v>0</v>
      </c>
      <c r="D49" s="226">
        <f t="shared" si="18"/>
        <v>0</v>
      </c>
      <c r="E49" s="226">
        <f t="shared" si="18"/>
        <v>0</v>
      </c>
      <c r="F49" s="226">
        <f t="shared" si="18"/>
        <v>0</v>
      </c>
      <c r="G49" s="226">
        <f t="shared" si="18"/>
        <v>0</v>
      </c>
      <c r="H49" s="226">
        <f t="shared" si="18"/>
        <v>0</v>
      </c>
      <c r="I49" s="226">
        <f t="shared" si="18"/>
        <v>0</v>
      </c>
      <c r="J49" s="226">
        <f t="shared" si="11"/>
        <v>0.70881289855871721</v>
      </c>
      <c r="K49" s="226">
        <f t="shared" si="11"/>
        <v>0.71679005616067648</v>
      </c>
      <c r="L49" s="226">
        <f t="shared" si="11"/>
        <v>0.91280967255103551</v>
      </c>
      <c r="M49" s="226">
        <f t="shared" si="8"/>
        <v>1.0075518583936567</v>
      </c>
      <c r="N49" s="226">
        <f t="shared" si="8"/>
        <v>1.2372971901227423</v>
      </c>
      <c r="O49" s="226">
        <f t="shared" si="8"/>
        <v>1.4747578696609798</v>
      </c>
      <c r="P49" s="226">
        <f t="shared" si="8"/>
        <v>1.4489726209632006</v>
      </c>
      <c r="Q49" s="226">
        <f t="shared" si="8"/>
        <v>1.7512403189404946</v>
      </c>
      <c r="R49" s="226">
        <f t="shared" si="8"/>
        <v>1.5244587396734561</v>
      </c>
      <c r="S49" s="226">
        <f t="shared" si="8"/>
        <v>1.4557695272980133</v>
      </c>
      <c r="T49" s="226">
        <f t="shared" si="8"/>
        <v>1.3073896635867843</v>
      </c>
      <c r="U49" s="226">
        <f t="shared" si="8"/>
        <v>1.4577528071014114</v>
      </c>
      <c r="V49" s="226">
        <f t="shared" si="8"/>
        <v>1.3076713996930496</v>
      </c>
      <c r="W49" s="226">
        <f t="shared" si="8"/>
        <v>1.1597339754518317</v>
      </c>
      <c r="X49" s="226">
        <f t="shared" si="8"/>
        <v>1.1741814734875091</v>
      </c>
      <c r="Y49" s="226">
        <f t="shared" si="8"/>
        <v>1.0704780407358581</v>
      </c>
      <c r="Z49" s="226">
        <f t="shared" si="8"/>
        <v>1.0287684256186229</v>
      </c>
      <c r="AA49" s="226">
        <f t="shared" si="8"/>
        <v>0.85779364878510511</v>
      </c>
      <c r="AB49" s="226">
        <f t="shared" si="8"/>
        <v>0.69155850518413609</v>
      </c>
      <c r="AC49" s="226">
        <f t="shared" si="8"/>
        <v>87.125358226324039</v>
      </c>
    </row>
    <row r="50" spans="1:29" ht="12.75" customHeight="1" x14ac:dyDescent="0.2">
      <c r="A50" s="242">
        <v>10</v>
      </c>
      <c r="B50" s="252">
        <v>600632</v>
      </c>
      <c r="C50" s="226">
        <f t="shared" ref="C50:I50" si="19">C19/C$37*100</f>
        <v>0</v>
      </c>
      <c r="D50" s="226">
        <f t="shared" si="19"/>
        <v>0</v>
      </c>
      <c r="E50" s="226">
        <f t="shared" si="19"/>
        <v>0</v>
      </c>
      <c r="F50" s="226">
        <f t="shared" si="19"/>
        <v>0</v>
      </c>
      <c r="G50" s="226">
        <f t="shared" si="19"/>
        <v>0</v>
      </c>
      <c r="H50" s="226">
        <f t="shared" si="19"/>
        <v>0</v>
      </c>
      <c r="I50" s="226">
        <f t="shared" si="19"/>
        <v>0</v>
      </c>
      <c r="J50" s="226">
        <f t="shared" si="11"/>
        <v>1.4614525153749196</v>
      </c>
      <c r="K50" s="226">
        <f t="shared" si="11"/>
        <v>1.4154622723027179</v>
      </c>
      <c r="L50" s="226">
        <f t="shared" si="11"/>
        <v>1.6245611313778774</v>
      </c>
      <c r="M50" s="226">
        <f t="shared" si="8"/>
        <v>1.780747511119785</v>
      </c>
      <c r="N50" s="226">
        <f t="shared" si="8"/>
        <v>1.8717866130958734</v>
      </c>
      <c r="O50" s="226">
        <f t="shared" si="8"/>
        <v>2.0420362360781263</v>
      </c>
      <c r="P50" s="226">
        <f t="shared" si="8"/>
        <v>2.0064230253867033</v>
      </c>
      <c r="Q50" s="226">
        <f t="shared" si="8"/>
        <v>2.1684638046671365</v>
      </c>
      <c r="R50" s="226">
        <f t="shared" si="8"/>
        <v>1.6120564833907662</v>
      </c>
      <c r="S50" s="226">
        <f t="shared" si="8"/>
        <v>1.4409937317372588</v>
      </c>
      <c r="T50" s="226">
        <f t="shared" si="8"/>
        <v>1.304874948397539</v>
      </c>
      <c r="U50" s="226">
        <f t="shared" si="8"/>
        <v>1.3071701143908301</v>
      </c>
      <c r="V50" s="226">
        <f t="shared" si="8"/>
        <v>1.3294983296232059</v>
      </c>
      <c r="W50" s="226">
        <f t="shared" si="8"/>
        <v>1.2093751594714124</v>
      </c>
      <c r="X50" s="226">
        <f t="shared" si="8"/>
        <v>1.2343909042982601</v>
      </c>
      <c r="Y50" s="226">
        <f t="shared" si="8"/>
        <v>1.0732158362364612</v>
      </c>
      <c r="Z50" s="226">
        <f t="shared" si="8"/>
        <v>1.0195049583311184</v>
      </c>
      <c r="AA50" s="226">
        <f t="shared" si="8"/>
        <v>0.82619015874577062</v>
      </c>
      <c r="AB50" s="226">
        <f t="shared" si="8"/>
        <v>0.63065027239776461</v>
      </c>
      <c r="AC50" s="226">
        <f t="shared" si="8"/>
        <v>87.312319133825468</v>
      </c>
    </row>
    <row r="51" spans="1:29" ht="12.75" customHeight="1" x14ac:dyDescent="0.2">
      <c r="A51" s="242">
        <v>11</v>
      </c>
      <c r="B51" s="252">
        <v>392113</v>
      </c>
      <c r="C51" s="226">
        <f t="shared" ref="C51:I51" si="20">C20/C$37*100</f>
        <v>1.1005117752054765</v>
      </c>
      <c r="D51" s="226">
        <f t="shared" si="20"/>
        <v>0.81332259094570414</v>
      </c>
      <c r="E51" s="226">
        <f t="shared" si="20"/>
        <v>0.75700297226235402</v>
      </c>
      <c r="F51" s="226">
        <f t="shared" si="20"/>
        <v>0.89265386015062975</v>
      </c>
      <c r="G51" s="226">
        <f t="shared" si="20"/>
        <v>0.92430977557050298</v>
      </c>
      <c r="H51" s="226">
        <f t="shared" si="20"/>
        <v>1.0573793015071768</v>
      </c>
      <c r="I51" s="226">
        <f t="shared" si="20"/>
        <v>1.2407565652567014</v>
      </c>
      <c r="J51" s="226">
        <f t="shared" si="11"/>
        <v>1.3054687531497255</v>
      </c>
      <c r="K51" s="226">
        <f t="shared" si="11"/>
        <v>1.0987150860400732</v>
      </c>
      <c r="L51" s="226">
        <f t="shared" si="11"/>
        <v>1.2325923291197975</v>
      </c>
      <c r="M51" s="226">
        <f t="shared" si="8"/>
        <v>1.4558121455197632</v>
      </c>
      <c r="N51" s="226">
        <f t="shared" si="8"/>
        <v>1.4303606801194058</v>
      </c>
      <c r="O51" s="226">
        <f t="shared" si="8"/>
        <v>1.4476410244911426</v>
      </c>
      <c r="P51" s="226">
        <f t="shared" si="8"/>
        <v>1.2777269255423396</v>
      </c>
      <c r="Q51" s="226">
        <f t="shared" si="8"/>
        <v>1.1684839975483263</v>
      </c>
      <c r="R51" s="226">
        <f t="shared" si="8"/>
        <v>0.92774215942369831</v>
      </c>
      <c r="S51" s="226">
        <f t="shared" si="8"/>
        <v>0.96001401468236858</v>
      </c>
      <c r="T51" s="226">
        <f t="shared" si="8"/>
        <v>0.92158771314211962</v>
      </c>
      <c r="U51" s="226">
        <f t="shared" si="8"/>
        <v>0.89550746831339767</v>
      </c>
      <c r="V51" s="226">
        <f t="shared" si="8"/>
        <v>0.92675278109445314</v>
      </c>
      <c r="W51" s="226">
        <f t="shared" si="8"/>
        <v>0.88284677003930678</v>
      </c>
      <c r="X51" s="226">
        <f t="shared" si="8"/>
        <v>0.97386304481373065</v>
      </c>
      <c r="Y51" s="226">
        <f t="shared" si="8"/>
        <v>0.93085047020509382</v>
      </c>
      <c r="Z51" s="226">
        <f t="shared" si="8"/>
        <v>1.0030147209404536</v>
      </c>
      <c r="AA51" s="226">
        <f t="shared" ref="AA51:AB51" si="21">AA20/AA$37*100</f>
        <v>0.79616879979213118</v>
      </c>
      <c r="AB51" s="226">
        <f t="shared" si="21"/>
        <v>0.91677900334597939</v>
      </c>
      <c r="AC51" s="226">
        <f t="shared" si="8"/>
        <v>57.264662514013622</v>
      </c>
    </row>
    <row r="52" spans="1:29" ht="12.75" customHeight="1" x14ac:dyDescent="0.2">
      <c r="A52" s="242">
        <v>12</v>
      </c>
      <c r="B52" s="252">
        <v>520522</v>
      </c>
      <c r="C52" s="226">
        <f t="shared" ref="C52:I52" si="22">C21/C$37*100</f>
        <v>1.231127530043064</v>
      </c>
      <c r="D52" s="226">
        <f t="shared" si="22"/>
        <v>0.95879477836160831</v>
      </c>
      <c r="E52" s="226">
        <f t="shared" si="22"/>
        <v>1.3847087524317765</v>
      </c>
      <c r="F52" s="226">
        <f t="shared" si="22"/>
        <v>1.6845772116915392</v>
      </c>
      <c r="G52" s="226">
        <f t="shared" si="22"/>
        <v>2.0702374508920514</v>
      </c>
      <c r="H52" s="226">
        <f t="shared" si="22"/>
        <v>2.9890661952406674</v>
      </c>
      <c r="I52" s="226">
        <f t="shared" si="22"/>
        <v>3.567654067649987</v>
      </c>
      <c r="J52" s="226">
        <f t="shared" si="11"/>
        <v>4.2903554994620814</v>
      </c>
      <c r="K52" s="226">
        <f t="shared" si="11"/>
        <v>3.9132765947607431</v>
      </c>
      <c r="L52" s="226">
        <f t="shared" si="11"/>
        <v>3.5938810280892683</v>
      </c>
      <c r="M52" s="226">
        <f t="shared" si="8"/>
        <v>3.1339192645042528</v>
      </c>
      <c r="N52" s="226">
        <f t="shared" si="8"/>
        <v>1.9074947977353318</v>
      </c>
      <c r="O52" s="226">
        <f t="shared" si="8"/>
        <v>1.7066593309307216</v>
      </c>
      <c r="P52" s="226">
        <f t="shared" si="8"/>
        <v>1.185193421281231</v>
      </c>
      <c r="Q52" s="226">
        <f t="shared" si="8"/>
        <v>1.5217216225522916</v>
      </c>
      <c r="R52" s="226">
        <f t="shared" si="8"/>
        <v>1.1271560722905367</v>
      </c>
      <c r="S52" s="226">
        <f t="shared" si="8"/>
        <v>0.83498468907713297</v>
      </c>
      <c r="T52" s="226">
        <f t="shared" si="8"/>
        <v>0.7926035314092873</v>
      </c>
      <c r="U52" s="226">
        <f t="shared" si="8"/>
        <v>0.99315541371202898</v>
      </c>
      <c r="V52" s="226">
        <f t="shared" si="8"/>
        <v>0.75926096157928946</v>
      </c>
      <c r="W52" s="226">
        <f t="shared" si="8"/>
        <v>0.87941418521167103</v>
      </c>
      <c r="X52" s="226">
        <f t="shared" si="8"/>
        <v>0.77858806186749052</v>
      </c>
      <c r="Y52" s="226">
        <f t="shared" si="8"/>
        <v>0.73372919416166227</v>
      </c>
      <c r="Z52" s="226">
        <f t="shared" si="8"/>
        <v>0.8154971607766629</v>
      </c>
      <c r="AA52" s="226">
        <f t="shared" ref="AA52:AB52" si="23">AA21/AA$37*100</f>
        <v>0.7056593820169208</v>
      </c>
      <c r="AB52" s="226">
        <f t="shared" si="23"/>
        <v>0.56234328994936</v>
      </c>
      <c r="AC52" s="226">
        <f t="shared" si="8"/>
        <v>76.077145556847043</v>
      </c>
    </row>
    <row r="53" spans="1:29" ht="12.75" customHeight="1" x14ac:dyDescent="0.2">
      <c r="A53" s="242">
        <v>13</v>
      </c>
      <c r="B53" s="252">
        <v>620462</v>
      </c>
      <c r="C53" s="226">
        <f t="shared" ref="C53:I53" si="24">C22/C$37*100</f>
        <v>0.13831976365692306</v>
      </c>
      <c r="D53" s="226">
        <f t="shared" si="24"/>
        <v>0.1231218466596721</v>
      </c>
      <c r="E53" s="226">
        <f t="shared" si="24"/>
        <v>0.22832775428857877</v>
      </c>
      <c r="F53" s="226">
        <f t="shared" si="24"/>
        <v>0.29301115661143101</v>
      </c>
      <c r="G53" s="226">
        <f t="shared" si="24"/>
        <v>0.33814528120401277</v>
      </c>
      <c r="H53" s="226">
        <f t="shared" si="24"/>
        <v>0.35296324557535996</v>
      </c>
      <c r="I53" s="226">
        <f t="shared" si="24"/>
        <v>0.48301390237046421</v>
      </c>
      <c r="J53" s="226">
        <f t="shared" si="11"/>
        <v>0.55171015968447612</v>
      </c>
      <c r="K53" s="226">
        <f t="shared" si="11"/>
        <v>0.37898940026976052</v>
      </c>
      <c r="L53" s="226">
        <f t="shared" si="11"/>
        <v>0.43901841298683808</v>
      </c>
      <c r="M53" s="226">
        <f t="shared" si="8"/>
        <v>0.60668038787564016</v>
      </c>
      <c r="N53" s="226">
        <f t="shared" si="8"/>
        <v>0.61734505743974788</v>
      </c>
      <c r="O53" s="226">
        <f t="shared" si="8"/>
        <v>0.8014749150154491</v>
      </c>
      <c r="P53" s="226">
        <f t="shared" si="8"/>
        <v>0.6373636289842749</v>
      </c>
      <c r="Q53" s="226">
        <f t="shared" si="8"/>
        <v>0.27171778544165787</v>
      </c>
      <c r="R53" s="226">
        <f t="shared" si="8"/>
        <v>0.24386134059954215</v>
      </c>
      <c r="S53" s="226">
        <f t="shared" si="8"/>
        <v>0.3134160720859922</v>
      </c>
      <c r="T53" s="226">
        <f t="shared" si="8"/>
        <v>0.34232713732818765</v>
      </c>
      <c r="U53" s="226">
        <f t="shared" si="8"/>
        <v>0.44153962019966964</v>
      </c>
      <c r="V53" s="226">
        <f t="shared" si="8"/>
        <v>0.50381963020658849</v>
      </c>
      <c r="W53" s="226">
        <f t="shared" si="8"/>
        <v>0.55317943201836206</v>
      </c>
      <c r="X53" s="226">
        <f t="shared" si="8"/>
        <v>0.62326420433478757</v>
      </c>
      <c r="Y53" s="226">
        <f t="shared" si="8"/>
        <v>0.58588823712908855</v>
      </c>
      <c r="Z53" s="226">
        <f t="shared" si="8"/>
        <v>0.70156777747443455</v>
      </c>
      <c r="AA53" s="226">
        <f t="shared" ref="AA53:AB53" si="25">AA22/AA$37*100</f>
        <v>0.69151777839154793</v>
      </c>
      <c r="AB53" s="226">
        <f t="shared" si="25"/>
        <v>0.63821003739015214</v>
      </c>
      <c r="AC53" s="226">
        <f t="shared" si="8"/>
        <v>89.474620582008953</v>
      </c>
    </row>
    <row r="54" spans="1:29" ht="12.75" customHeight="1" x14ac:dyDescent="0.2">
      <c r="A54" s="242">
        <v>14</v>
      </c>
      <c r="B54" s="252">
        <v>540742</v>
      </c>
      <c r="C54" s="226">
        <f t="shared" ref="C54:I54" si="26">C23/C$37*100</f>
        <v>7.3454657305873026</v>
      </c>
      <c r="D54" s="226">
        <f t="shared" si="26"/>
        <v>5.9680606165009102</v>
      </c>
      <c r="E54" s="226">
        <f t="shared" si="26"/>
        <v>5.5015801520219263</v>
      </c>
      <c r="F54" s="226">
        <f t="shared" si="26"/>
        <v>5.9135009720639236</v>
      </c>
      <c r="G54" s="226">
        <f t="shared" si="26"/>
        <v>6.2429183336792091</v>
      </c>
      <c r="H54" s="226">
        <f t="shared" si="26"/>
        <v>6.1961450217316267</v>
      </c>
      <c r="I54" s="226">
        <f t="shared" si="26"/>
        <v>4.991305107727408</v>
      </c>
      <c r="J54" s="226">
        <f t="shared" si="11"/>
        <v>3.9652532102907272</v>
      </c>
      <c r="K54" s="226">
        <f t="shared" si="11"/>
        <v>2.6714983626936371</v>
      </c>
      <c r="L54" s="226">
        <f t="shared" si="11"/>
        <v>2.3959070013786428</v>
      </c>
      <c r="M54" s="226">
        <f t="shared" si="8"/>
        <v>2.2391236664180103</v>
      </c>
      <c r="N54" s="226">
        <f t="shared" si="8"/>
        <v>1.8629148146172232</v>
      </c>
      <c r="O54" s="226">
        <f t="shared" si="8"/>
        <v>1.7486841284684824</v>
      </c>
      <c r="P54" s="226">
        <f t="shared" si="8"/>
        <v>1.4482315511981889</v>
      </c>
      <c r="Q54" s="226">
        <f t="shared" si="8"/>
        <v>1.4106365470041731</v>
      </c>
      <c r="R54" s="226">
        <f t="shared" si="8"/>
        <v>1.2743200837032895</v>
      </c>
      <c r="S54" s="226">
        <f t="shared" ref="M54:AC67" si="27">S23/S$37*100</f>
        <v>1.0809774346559189</v>
      </c>
      <c r="T54" s="226">
        <f t="shared" si="27"/>
        <v>0.94613235774066218</v>
      </c>
      <c r="U54" s="226">
        <f t="shared" si="27"/>
        <v>0.94120928400125647</v>
      </c>
      <c r="V54" s="226">
        <f t="shared" si="27"/>
        <v>1.0006180780269116</v>
      </c>
      <c r="W54" s="226">
        <f t="shared" si="27"/>
        <v>0.93245866947428058</v>
      </c>
      <c r="X54" s="226">
        <f t="shared" si="27"/>
        <v>0.85494533874414369</v>
      </c>
      <c r="Y54" s="226">
        <f t="shared" si="27"/>
        <v>0.79396069517493306</v>
      </c>
      <c r="Z54" s="226">
        <f t="shared" si="27"/>
        <v>0.73913304358125664</v>
      </c>
      <c r="AA54" s="226">
        <f t="shared" si="27"/>
        <v>0.63526081672996826</v>
      </c>
      <c r="AB54" s="226">
        <f t="shared" si="27"/>
        <v>0.47202863551666985</v>
      </c>
      <c r="AC54" s="226">
        <f t="shared" si="27"/>
        <v>79.536150938025784</v>
      </c>
    </row>
    <row r="55" spans="1:29" ht="12.75" customHeight="1" x14ac:dyDescent="0.2">
      <c r="A55" s="242">
        <v>15</v>
      </c>
      <c r="B55" s="252">
        <v>590390</v>
      </c>
      <c r="C55" s="226">
        <f t="shared" ref="C55:I55" si="28">C24/C$37*100</f>
        <v>2.5864802751062315</v>
      </c>
      <c r="D55" s="226">
        <f t="shared" si="28"/>
        <v>2.0649124136746613</v>
      </c>
      <c r="E55" s="226">
        <f t="shared" si="28"/>
        <v>1.9872339026938937</v>
      </c>
      <c r="F55" s="226">
        <f t="shared" si="28"/>
        <v>2.3923517544531876</v>
      </c>
      <c r="G55" s="226">
        <f t="shared" si="28"/>
        <v>2.6702934050397054</v>
      </c>
      <c r="H55" s="226">
        <f t="shared" si="28"/>
        <v>2.9755335613631915</v>
      </c>
      <c r="I55" s="226">
        <f t="shared" si="28"/>
        <v>2.8592642109035293</v>
      </c>
      <c r="J55" s="226">
        <f t="shared" si="11"/>
        <v>2.665942649341269</v>
      </c>
      <c r="K55" s="226">
        <f t="shared" si="11"/>
        <v>1.7521082839612887</v>
      </c>
      <c r="L55" s="226">
        <f t="shared" si="11"/>
        <v>1.5692241383728993</v>
      </c>
      <c r="M55" s="226">
        <f t="shared" si="27"/>
        <v>1.4584754639190232</v>
      </c>
      <c r="N55" s="226">
        <f t="shared" si="27"/>
        <v>1.3324288259688783</v>
      </c>
      <c r="O55" s="226">
        <f t="shared" si="27"/>
        <v>1.4373033845937173</v>
      </c>
      <c r="P55" s="226">
        <f t="shared" si="27"/>
        <v>1.2450939663702736</v>
      </c>
      <c r="Q55" s="226">
        <f t="shared" si="27"/>
        <v>1.3068694526946061</v>
      </c>
      <c r="R55" s="226">
        <f t="shared" si="27"/>
        <v>0.93393685818250471</v>
      </c>
      <c r="S55" s="226">
        <f t="shared" si="27"/>
        <v>0.95500765346738548</v>
      </c>
      <c r="T55" s="226">
        <f t="shared" si="27"/>
        <v>0.77233837140767547</v>
      </c>
      <c r="U55" s="226">
        <f t="shared" si="27"/>
        <v>0.73318030084185659</v>
      </c>
      <c r="V55" s="226">
        <f t="shared" si="27"/>
        <v>0.76027891338057407</v>
      </c>
      <c r="W55" s="226">
        <f t="shared" si="27"/>
        <v>0.65888216819459799</v>
      </c>
      <c r="X55" s="226">
        <f t="shared" si="27"/>
        <v>0.73599414370271121</v>
      </c>
      <c r="Y55" s="226">
        <f t="shared" si="27"/>
        <v>0.71182683015683657</v>
      </c>
      <c r="Z55" s="226">
        <f t="shared" si="27"/>
        <v>0.6900289296132216</v>
      </c>
      <c r="AA55" s="226">
        <f t="shared" si="27"/>
        <v>0.61055233249957597</v>
      </c>
      <c r="AB55" s="226">
        <f t="shared" si="27"/>
        <v>0.61815994654230511</v>
      </c>
      <c r="AC55" s="226">
        <f t="shared" si="27"/>
        <v>85.891450867727229</v>
      </c>
    </row>
    <row r="56" spans="1:29" ht="12.75" customHeight="1" x14ac:dyDescent="0.2">
      <c r="A56" s="242">
        <v>16</v>
      </c>
      <c r="B56" s="252">
        <v>560312</v>
      </c>
      <c r="C56" s="226">
        <f t="shared" ref="C56:I56" si="29">C25/C$37*100</f>
        <v>0</v>
      </c>
      <c r="D56" s="226">
        <f t="shared" si="29"/>
        <v>0.28994880323097327</v>
      </c>
      <c r="E56" s="226">
        <f t="shared" si="29"/>
        <v>0.34868790227401858</v>
      </c>
      <c r="F56" s="226">
        <f t="shared" si="29"/>
        <v>0.34601327636959733</v>
      </c>
      <c r="G56" s="226">
        <f t="shared" si="29"/>
        <v>0.38222738816004415</v>
      </c>
      <c r="H56" s="226">
        <f t="shared" si="29"/>
        <v>0.42068832900055186</v>
      </c>
      <c r="I56" s="226">
        <f t="shared" si="29"/>
        <v>0.5012627954590041</v>
      </c>
      <c r="J56" s="226">
        <f t="shared" si="11"/>
        <v>0.63320965476690017</v>
      </c>
      <c r="K56" s="226">
        <f t="shared" si="11"/>
        <v>0.5831474533230756</v>
      </c>
      <c r="L56" s="226">
        <f t="shared" si="11"/>
        <v>0.60653469307343499</v>
      </c>
      <c r="M56" s="226">
        <f t="shared" si="27"/>
        <v>0.73452225536003057</v>
      </c>
      <c r="N56" s="226">
        <f t="shared" si="27"/>
        <v>0.7729905781016283</v>
      </c>
      <c r="O56" s="226">
        <f t="shared" si="27"/>
        <v>1.0479662635446978</v>
      </c>
      <c r="P56" s="226">
        <f t="shared" si="27"/>
        <v>1.1565783394597198</v>
      </c>
      <c r="Q56" s="226">
        <f t="shared" si="27"/>
        <v>1.1234879846867825</v>
      </c>
      <c r="R56" s="226">
        <f t="shared" si="27"/>
        <v>0.88871122528604474</v>
      </c>
      <c r="S56" s="226">
        <f t="shared" si="27"/>
        <v>0.72166263405202546</v>
      </c>
      <c r="T56" s="226">
        <f t="shared" si="27"/>
        <v>0.59961785412399871</v>
      </c>
      <c r="U56" s="226">
        <f t="shared" si="27"/>
        <v>0.62152294733565328</v>
      </c>
      <c r="V56" s="226">
        <f t="shared" si="27"/>
        <v>0.81054056211666525</v>
      </c>
      <c r="W56" s="226">
        <f t="shared" si="27"/>
        <v>0.76487792912336516</v>
      </c>
      <c r="X56" s="226">
        <f t="shared" si="27"/>
        <v>0.79292916625971155</v>
      </c>
      <c r="Y56" s="226">
        <f t="shared" si="27"/>
        <v>0.68992446615201086</v>
      </c>
      <c r="Z56" s="226">
        <f t="shared" si="27"/>
        <v>0.69216580114975701</v>
      </c>
      <c r="AA56" s="226">
        <f t="shared" si="27"/>
        <v>0.5990839868461898</v>
      </c>
      <c r="AB56" s="226">
        <f t="shared" si="27"/>
        <v>0.91757055330507509</v>
      </c>
      <c r="AC56" s="226">
        <f t="shared" si="27"/>
        <v>81.066298993800501</v>
      </c>
    </row>
    <row r="57" spans="1:29" ht="12.75" customHeight="1" x14ac:dyDescent="0.2">
      <c r="A57" s="242">
        <v>17</v>
      </c>
      <c r="B57" s="252">
        <v>600622</v>
      </c>
      <c r="C57" s="226">
        <f t="shared" ref="C57:I57" si="30">C26/C$37*100</f>
        <v>0</v>
      </c>
      <c r="D57" s="226">
        <f t="shared" si="30"/>
        <v>0</v>
      </c>
      <c r="E57" s="226">
        <f t="shared" si="30"/>
        <v>0</v>
      </c>
      <c r="F57" s="226">
        <f t="shared" si="30"/>
        <v>0</v>
      </c>
      <c r="G57" s="226">
        <f t="shared" si="30"/>
        <v>0</v>
      </c>
      <c r="H57" s="226">
        <f t="shared" si="30"/>
        <v>0</v>
      </c>
      <c r="I57" s="226">
        <f t="shared" si="30"/>
        <v>0</v>
      </c>
      <c r="J57" s="226">
        <f t="shared" si="11"/>
        <v>1.5233837404196653</v>
      </c>
      <c r="K57" s="226">
        <f t="shared" si="11"/>
        <v>1.2995218297980404</v>
      </c>
      <c r="L57" s="226">
        <f t="shared" si="11"/>
        <v>1.4704465203383326</v>
      </c>
      <c r="M57" s="226">
        <f t="shared" si="27"/>
        <v>1.6122446012958931</v>
      </c>
      <c r="N57" s="226">
        <f t="shared" si="27"/>
        <v>1.6745926345554947</v>
      </c>
      <c r="O57" s="226">
        <f t="shared" si="27"/>
        <v>1.7935084424794527</v>
      </c>
      <c r="P57" s="226">
        <f t="shared" si="27"/>
        <v>1.5468849484609886</v>
      </c>
      <c r="Q57" s="226">
        <f t="shared" si="27"/>
        <v>1.6023512175366592</v>
      </c>
      <c r="R57" s="226">
        <f t="shared" si="27"/>
        <v>1.2318947516943017</v>
      </c>
      <c r="S57" s="226">
        <f t="shared" si="27"/>
        <v>0.77955498658908773</v>
      </c>
      <c r="T57" s="226">
        <f t="shared" si="27"/>
        <v>0.61406210374209602</v>
      </c>
      <c r="U57" s="226">
        <f t="shared" si="27"/>
        <v>0.56741977401657517</v>
      </c>
      <c r="V57" s="226">
        <f t="shared" si="27"/>
        <v>0.57284826465233785</v>
      </c>
      <c r="W57" s="226">
        <f t="shared" si="27"/>
        <v>0.56143928435468693</v>
      </c>
      <c r="X57" s="226">
        <f t="shared" si="27"/>
        <v>0.56705740421717277</v>
      </c>
      <c r="Y57" s="226">
        <f t="shared" si="27"/>
        <v>0.55577248662245315</v>
      </c>
      <c r="Z57" s="226">
        <f t="shared" si="27"/>
        <v>0.58345057833417691</v>
      </c>
      <c r="AA57" s="226">
        <f t="shared" si="27"/>
        <v>0.46529006593236538</v>
      </c>
      <c r="AB57" s="226">
        <f t="shared" si="27"/>
        <v>0.39872283337857028</v>
      </c>
      <c r="AC57" s="226">
        <f t="shared" si="27"/>
        <v>86.915041655543376</v>
      </c>
    </row>
    <row r="58" spans="1:29" ht="12.75" customHeight="1" x14ac:dyDescent="0.2">
      <c r="A58" s="242">
        <v>18</v>
      </c>
      <c r="B58" s="252">
        <v>540245</v>
      </c>
      <c r="C58" s="226">
        <f t="shared" ref="C58:I58" si="31">C27/C$37*100</f>
        <v>0</v>
      </c>
      <c r="D58" s="226">
        <f t="shared" si="31"/>
        <v>0</v>
      </c>
      <c r="E58" s="226">
        <f t="shared" si="31"/>
        <v>0</v>
      </c>
      <c r="F58" s="226">
        <f t="shared" si="31"/>
        <v>0</v>
      </c>
      <c r="G58" s="226">
        <f t="shared" si="31"/>
        <v>0</v>
      </c>
      <c r="H58" s="226">
        <f t="shared" si="31"/>
        <v>0</v>
      </c>
      <c r="I58" s="226">
        <f t="shared" si="31"/>
        <v>0</v>
      </c>
      <c r="J58" s="226">
        <f t="shared" si="11"/>
        <v>0</v>
      </c>
      <c r="K58" s="226">
        <f t="shared" si="11"/>
        <v>0</v>
      </c>
      <c r="L58" s="226">
        <f t="shared" si="11"/>
        <v>0</v>
      </c>
      <c r="M58" s="226">
        <f t="shared" si="27"/>
        <v>0</v>
      </c>
      <c r="N58" s="226">
        <f t="shared" si="27"/>
        <v>0</v>
      </c>
      <c r="O58" s="226">
        <f t="shared" si="27"/>
        <v>1.5953765333876782</v>
      </c>
      <c r="P58" s="226">
        <f t="shared" si="27"/>
        <v>1.2171470466336054</v>
      </c>
      <c r="Q58" s="226">
        <f t="shared" si="27"/>
        <v>1.3068457601249936</v>
      </c>
      <c r="R58" s="226">
        <f t="shared" si="27"/>
        <v>1.2155391379583886</v>
      </c>
      <c r="S58" s="226">
        <f t="shared" si="27"/>
        <v>1.1510581080106177</v>
      </c>
      <c r="T58" s="226">
        <f t="shared" si="27"/>
        <v>1.0497524995278278</v>
      </c>
      <c r="U58" s="226">
        <f t="shared" si="27"/>
        <v>1.0154045913170235</v>
      </c>
      <c r="V58" s="226">
        <f t="shared" si="27"/>
        <v>0.84967428379883569</v>
      </c>
      <c r="W58" s="226">
        <f t="shared" si="27"/>
        <v>0.63139803947576334</v>
      </c>
      <c r="X58" s="226">
        <f t="shared" si="27"/>
        <v>0.56269393865900597</v>
      </c>
      <c r="Y58" s="226">
        <f t="shared" si="27"/>
        <v>0.54482130462004019</v>
      </c>
      <c r="Z58" s="226">
        <f t="shared" si="27"/>
        <v>0.65009962223912643</v>
      </c>
      <c r="AA58" s="226">
        <f t="shared" si="27"/>
        <v>0.4136741693777351</v>
      </c>
      <c r="AB58" s="226">
        <f t="shared" si="27"/>
        <v>0.26260275981349918</v>
      </c>
      <c r="AC58" s="226">
        <f t="shared" si="27"/>
        <v>78.088693540364545</v>
      </c>
    </row>
    <row r="59" spans="1:29" ht="12.75" customHeight="1" x14ac:dyDescent="0.2">
      <c r="A59" s="242">
        <v>19</v>
      </c>
      <c r="B59" s="252">
        <v>590310</v>
      </c>
      <c r="C59" s="226">
        <f t="shared" ref="C59:I59" si="32">C28/C$37*100</f>
        <v>2.5897692297642618</v>
      </c>
      <c r="D59" s="226">
        <f t="shared" si="32"/>
        <v>2.0132315230729283</v>
      </c>
      <c r="E59" s="226">
        <f t="shared" si="32"/>
        <v>1.7770897283596134</v>
      </c>
      <c r="F59" s="226">
        <f t="shared" si="32"/>
        <v>1.9598411660576716</v>
      </c>
      <c r="G59" s="226">
        <f t="shared" si="32"/>
        <v>2.0525513971599145</v>
      </c>
      <c r="H59" s="226">
        <f t="shared" si="32"/>
        <v>2.0842722895509183</v>
      </c>
      <c r="I59" s="226">
        <f t="shared" si="32"/>
        <v>1.9804526879155622</v>
      </c>
      <c r="J59" s="226">
        <f t="shared" si="11"/>
        <v>1.7286960426971336</v>
      </c>
      <c r="K59" s="226">
        <f t="shared" si="11"/>
        <v>1.3441119120942269</v>
      </c>
      <c r="L59" s="226">
        <f t="shared" si="11"/>
        <v>1.3961361029248358</v>
      </c>
      <c r="M59" s="226">
        <f t="shared" si="27"/>
        <v>1.3698658724913166</v>
      </c>
      <c r="N59" s="226">
        <f t="shared" si="27"/>
        <v>1.1024985452755673</v>
      </c>
      <c r="O59" s="226">
        <f t="shared" si="27"/>
        <v>1.0458856739162561</v>
      </c>
      <c r="P59" s="226">
        <f t="shared" si="27"/>
        <v>0.89097306067912607</v>
      </c>
      <c r="Q59" s="226">
        <f t="shared" si="27"/>
        <v>0.74355835333171905</v>
      </c>
      <c r="R59" s="226">
        <f t="shared" si="27"/>
        <v>0.5350843093503852</v>
      </c>
      <c r="S59" s="226">
        <f t="shared" si="27"/>
        <v>0.45156029941733217</v>
      </c>
      <c r="T59" s="226">
        <f t="shared" si="27"/>
        <v>0.36581003824929365</v>
      </c>
      <c r="U59" s="226">
        <f t="shared" si="27"/>
        <v>0.37607371991914817</v>
      </c>
      <c r="V59" s="226">
        <f t="shared" si="27"/>
        <v>0.4508451547236404</v>
      </c>
      <c r="W59" s="226">
        <f t="shared" si="27"/>
        <v>0.44772864954552449</v>
      </c>
      <c r="X59" s="226">
        <f t="shared" si="27"/>
        <v>0.46062183920589295</v>
      </c>
      <c r="Y59" s="226">
        <f t="shared" si="27"/>
        <v>0.42983389359470514</v>
      </c>
      <c r="Z59" s="226">
        <f t="shared" si="27"/>
        <v>0.47248989665197183</v>
      </c>
      <c r="AA59" s="226">
        <f t="shared" si="27"/>
        <v>0.41029204715645107</v>
      </c>
      <c r="AB59" s="226">
        <f t="shared" si="27"/>
        <v>0.37059392318868473</v>
      </c>
      <c r="AC59" s="226">
        <f t="shared" si="27"/>
        <v>85.534133705020281</v>
      </c>
    </row>
    <row r="60" spans="1:29" ht="12.75" customHeight="1" x14ac:dyDescent="0.2">
      <c r="A60" s="242">
        <v>20</v>
      </c>
      <c r="B60" s="252">
        <v>701952</v>
      </c>
      <c r="C60" s="226">
        <f t="shared" ref="C60:I60" si="33">C29/C$37*100</f>
        <v>0</v>
      </c>
      <c r="D60" s="226">
        <f t="shared" si="33"/>
        <v>1.6817592298794603E-2</v>
      </c>
      <c r="E60" s="226">
        <f t="shared" si="33"/>
        <v>3.1465058311243105E-2</v>
      </c>
      <c r="F60" s="226">
        <f t="shared" si="33"/>
        <v>1.8884224523383938E-2</v>
      </c>
      <c r="G60" s="226">
        <f t="shared" si="33"/>
        <v>4.6508930602404894E-2</v>
      </c>
      <c r="H60" s="226">
        <f t="shared" si="33"/>
        <v>5.4369921530518145E-2</v>
      </c>
      <c r="I60" s="226">
        <f t="shared" si="33"/>
        <v>3.7985346285846391E-2</v>
      </c>
      <c r="J60" s="226">
        <f t="shared" si="11"/>
        <v>3.0157995120506244E-2</v>
      </c>
      <c r="K60" s="226">
        <f t="shared" si="11"/>
        <v>8.1139129579933675E-2</v>
      </c>
      <c r="L60" s="226">
        <f t="shared" si="11"/>
        <v>3.229070139315518E-2</v>
      </c>
      <c r="M60" s="226">
        <f t="shared" si="27"/>
        <v>1.1800482126675007E-2</v>
      </c>
      <c r="N60" s="226">
        <f t="shared" si="27"/>
        <v>0.5667249351892969</v>
      </c>
      <c r="O60" s="226">
        <f t="shared" si="27"/>
        <v>0.9457823979496327</v>
      </c>
      <c r="P60" s="226">
        <f t="shared" si="27"/>
        <v>0.68899058479342745</v>
      </c>
      <c r="Q60" s="226">
        <f t="shared" si="27"/>
        <v>0.66224062224463909</v>
      </c>
      <c r="R60" s="226">
        <f t="shared" si="27"/>
        <v>0.52948677088801355</v>
      </c>
      <c r="S60" s="226">
        <f t="shared" si="27"/>
        <v>0.62629275746018065</v>
      </c>
      <c r="T60" s="226">
        <f t="shared" si="27"/>
        <v>0.51318268003228085</v>
      </c>
      <c r="U60" s="226">
        <f t="shared" si="27"/>
        <v>0.541869100467818</v>
      </c>
      <c r="V60" s="226">
        <f t="shared" si="27"/>
        <v>0.59154143915300517</v>
      </c>
      <c r="W60" s="226">
        <f t="shared" si="27"/>
        <v>0.4872054258120333</v>
      </c>
      <c r="X60" s="226">
        <f t="shared" si="27"/>
        <v>0.5267892829073646</v>
      </c>
      <c r="Y60" s="226">
        <f t="shared" si="27"/>
        <v>0.59410162363089825</v>
      </c>
      <c r="Z60" s="226">
        <f t="shared" si="27"/>
        <v>0.52705169741142255</v>
      </c>
      <c r="AA60" s="226">
        <f t="shared" si="27"/>
        <v>0.39288839171077977</v>
      </c>
      <c r="AB60" s="226">
        <f t="shared" si="27"/>
        <v>0.39744745215492944</v>
      </c>
      <c r="AC60" s="226">
        <f t="shared" si="27"/>
        <v>101.10035795512262</v>
      </c>
    </row>
    <row r="61" spans="1:29" ht="12.75" customHeight="1" x14ac:dyDescent="0.2">
      <c r="A61" s="242">
        <v>21</v>
      </c>
      <c r="B61" s="252">
        <v>520942</v>
      </c>
      <c r="C61" s="226">
        <f t="shared" ref="C61:I61" si="34">C30/C$37*100</f>
        <v>1.5516898309267355</v>
      </c>
      <c r="D61" s="226">
        <f t="shared" si="34"/>
        <v>1.2544494709450951</v>
      </c>
      <c r="E61" s="226">
        <f t="shared" si="34"/>
        <v>1.2039685710902617</v>
      </c>
      <c r="F61" s="226">
        <f t="shared" si="34"/>
        <v>1.2335140269824745</v>
      </c>
      <c r="G61" s="226">
        <f t="shared" si="34"/>
        <v>1.1772990691627165</v>
      </c>
      <c r="H61" s="226">
        <f t="shared" si="34"/>
        <v>1.2432948841480009</v>
      </c>
      <c r="I61" s="226">
        <f t="shared" si="34"/>
        <v>1.0977680643827084</v>
      </c>
      <c r="J61" s="226">
        <f t="shared" si="11"/>
        <v>1.1722761399130321</v>
      </c>
      <c r="K61" s="226">
        <f t="shared" si="11"/>
        <v>0.65908277231785251</v>
      </c>
      <c r="L61" s="226">
        <f t="shared" si="11"/>
        <v>0.73138740532241486</v>
      </c>
      <c r="M61" s="226">
        <f t="shared" si="27"/>
        <v>0.81968616799370375</v>
      </c>
      <c r="N61" s="226">
        <f t="shared" si="27"/>
        <v>0.85359543113500624</v>
      </c>
      <c r="O61" s="226">
        <f t="shared" si="27"/>
        <v>1.054678495721225</v>
      </c>
      <c r="P61" s="226">
        <f t="shared" si="27"/>
        <v>1.297170951599995</v>
      </c>
      <c r="Q61" s="226">
        <f t="shared" si="27"/>
        <v>1.22025960620942</v>
      </c>
      <c r="R61" s="226">
        <f t="shared" si="27"/>
        <v>0.96797372643467483</v>
      </c>
      <c r="S61" s="226">
        <f t="shared" si="27"/>
        <v>0.60361821225700862</v>
      </c>
      <c r="T61" s="226">
        <f t="shared" si="27"/>
        <v>0.51927793812828293</v>
      </c>
      <c r="U61" s="226">
        <f t="shared" si="27"/>
        <v>0.55067036748650167</v>
      </c>
      <c r="V61" s="226">
        <f t="shared" si="27"/>
        <v>0.44459101153728742</v>
      </c>
      <c r="W61" s="226">
        <f t="shared" si="27"/>
        <v>0.38493024372053153</v>
      </c>
      <c r="X61" s="226">
        <f t="shared" si="27"/>
        <v>0.41881371477859475</v>
      </c>
      <c r="Y61" s="226">
        <f t="shared" si="27"/>
        <v>0.42983389359470514</v>
      </c>
      <c r="Z61" s="226">
        <f t="shared" si="27"/>
        <v>0.41622068382276389</v>
      </c>
      <c r="AA61" s="226">
        <f t="shared" si="27"/>
        <v>0.36421202789800333</v>
      </c>
      <c r="AB61" s="226">
        <f t="shared" si="27"/>
        <v>0.21169551881040236</v>
      </c>
      <c r="AC61" s="226">
        <f t="shared" si="27"/>
        <v>75.446069073960174</v>
      </c>
    </row>
    <row r="62" spans="1:29" ht="12.75" customHeight="1" x14ac:dyDescent="0.2">
      <c r="A62" s="242">
        <v>22</v>
      </c>
      <c r="B62" s="252">
        <v>551219</v>
      </c>
      <c r="C62" s="226">
        <f t="shared" ref="C62:I62" si="35">C31/C$37*100</f>
        <v>3.0059964043558862</v>
      </c>
      <c r="D62" s="226">
        <f t="shared" si="35"/>
        <v>1.9960152462587255</v>
      </c>
      <c r="E62" s="226">
        <f t="shared" si="35"/>
        <v>1.3838307878834524</v>
      </c>
      <c r="F62" s="226">
        <f t="shared" si="35"/>
        <v>1.4751050956485174</v>
      </c>
      <c r="G62" s="226">
        <f t="shared" si="35"/>
        <v>1.4454503975397703</v>
      </c>
      <c r="H62" s="226">
        <f t="shared" si="35"/>
        <v>1.8221947605128515</v>
      </c>
      <c r="I62" s="226">
        <f t="shared" si="35"/>
        <v>1.7922343238832967</v>
      </c>
      <c r="J62" s="226">
        <f t="shared" si="11"/>
        <v>1.7332740183229813</v>
      </c>
      <c r="K62" s="226">
        <f t="shared" si="11"/>
        <v>1.2932387771713769</v>
      </c>
      <c r="L62" s="226">
        <f t="shared" si="11"/>
        <v>1.3224966406970977</v>
      </c>
      <c r="M62" s="226">
        <f t="shared" si="27"/>
        <v>1.2467110616433628</v>
      </c>
      <c r="N62" s="226">
        <f t="shared" si="27"/>
        <v>1.2202609026622586</v>
      </c>
      <c r="O62" s="226">
        <f t="shared" si="27"/>
        <v>1.2859629604486551</v>
      </c>
      <c r="P62" s="226">
        <f t="shared" si="27"/>
        <v>1.1915374491055528</v>
      </c>
      <c r="Q62" s="226">
        <f t="shared" si="27"/>
        <v>1.1334337464992577</v>
      </c>
      <c r="R62" s="226">
        <f t="shared" si="27"/>
        <v>0.89469520527088764</v>
      </c>
      <c r="S62" s="226">
        <f t="shared" si="27"/>
        <v>0.77091110656193007</v>
      </c>
      <c r="T62" s="226">
        <f t="shared" si="27"/>
        <v>0.59763249782226213</v>
      </c>
      <c r="U62" s="226">
        <f t="shared" si="27"/>
        <v>0.55819156531796055</v>
      </c>
      <c r="V62" s="226">
        <f t="shared" si="27"/>
        <v>0.55442216897970964</v>
      </c>
      <c r="W62" s="226">
        <f t="shared" si="27"/>
        <v>0.49458491416209099</v>
      </c>
      <c r="X62" s="226">
        <f t="shared" si="27"/>
        <v>0.50530270125387122</v>
      </c>
      <c r="Y62" s="226">
        <f t="shared" si="27"/>
        <v>0.4216205070928955</v>
      </c>
      <c r="Z62" s="226">
        <f t="shared" si="27"/>
        <v>0.38645796186572451</v>
      </c>
      <c r="AA62" s="226">
        <f t="shared" si="27"/>
        <v>0.33515225222217138</v>
      </c>
      <c r="AB62" s="226">
        <f t="shared" si="27"/>
        <v>0.2593730413467869</v>
      </c>
      <c r="AC62" s="226">
        <f t="shared" si="27"/>
        <v>79.977871284081075</v>
      </c>
    </row>
    <row r="63" spans="1:29" ht="12.75" customHeight="1" x14ac:dyDescent="0.2">
      <c r="A63" s="242">
        <v>23</v>
      </c>
      <c r="B63" s="252">
        <v>540752</v>
      </c>
      <c r="C63" s="226">
        <f t="shared" ref="C63:I63" si="36">C32/C$37*100</f>
        <v>0.92514923086765588</v>
      </c>
      <c r="D63" s="226">
        <f t="shared" si="36"/>
        <v>0.86766055743624848</v>
      </c>
      <c r="E63" s="226">
        <f t="shared" si="36"/>
        <v>1.0329599713559834</v>
      </c>
      <c r="F63" s="226">
        <f t="shared" si="36"/>
        <v>0.91925826656152376</v>
      </c>
      <c r="G63" s="226">
        <f t="shared" si="36"/>
        <v>0.98482073117967406</v>
      </c>
      <c r="H63" s="226">
        <f t="shared" si="36"/>
        <v>1.4333420313736769</v>
      </c>
      <c r="I63" s="226">
        <f t="shared" si="36"/>
        <v>1.4194574742159769</v>
      </c>
      <c r="J63" s="226">
        <f t="shared" si="11"/>
        <v>1.3684062715456502</v>
      </c>
      <c r="K63" s="226">
        <f t="shared" si="11"/>
        <v>1.109508324618997</v>
      </c>
      <c r="L63" s="226">
        <f t="shared" si="11"/>
        <v>1.0567439971734232</v>
      </c>
      <c r="M63" s="226">
        <f t="shared" si="27"/>
        <v>1.0199720815515461</v>
      </c>
      <c r="N63" s="226">
        <f t="shared" si="27"/>
        <v>0.82024480781140185</v>
      </c>
      <c r="O63" s="226">
        <f t="shared" si="27"/>
        <v>0.8338198945250187</v>
      </c>
      <c r="P63" s="226">
        <f t="shared" si="27"/>
        <v>0.77370301558742194</v>
      </c>
      <c r="Q63" s="226">
        <f t="shared" si="27"/>
        <v>0.77359406031440181</v>
      </c>
      <c r="R63" s="226">
        <f t="shared" si="27"/>
        <v>0.5705336122391349</v>
      </c>
      <c r="S63" s="226">
        <f t="shared" si="27"/>
        <v>0.47440446027601768</v>
      </c>
      <c r="T63" s="226">
        <f t="shared" si="27"/>
        <v>0.41784976562251391</v>
      </c>
      <c r="U63" s="226">
        <f t="shared" si="27"/>
        <v>0.40137499498358903</v>
      </c>
      <c r="V63" s="226">
        <f t="shared" si="27"/>
        <v>0.40108976441375249</v>
      </c>
      <c r="W63" s="226">
        <f t="shared" si="27"/>
        <v>0.3664215104083719</v>
      </c>
      <c r="X63" s="226">
        <f t="shared" si="27"/>
        <v>0.3774103686702015</v>
      </c>
      <c r="Y63" s="226">
        <f t="shared" si="27"/>
        <v>0.33127325557298931</v>
      </c>
      <c r="Z63" s="226">
        <f t="shared" si="27"/>
        <v>0.33033295139841107</v>
      </c>
      <c r="AA63" s="226">
        <f t="shared" si="27"/>
        <v>0.3051262726417262</v>
      </c>
      <c r="AB63" s="226">
        <f t="shared" si="27"/>
        <v>0.24904656084394142</v>
      </c>
      <c r="AC63" s="226">
        <f t="shared" si="27"/>
        <v>78.193571482057067</v>
      </c>
    </row>
    <row r="64" spans="1:29" ht="12.75" customHeight="1" x14ac:dyDescent="0.2">
      <c r="A64" s="242">
        <v>24</v>
      </c>
      <c r="B64" s="252">
        <v>520542</v>
      </c>
      <c r="C64" s="226">
        <f t="shared" ref="C64:I64" si="37">C33/C$37*100</f>
        <v>0.21932982302869972</v>
      </c>
      <c r="D64" s="226">
        <f t="shared" si="37"/>
        <v>0.3708857172668672</v>
      </c>
      <c r="E64" s="226">
        <f t="shared" si="37"/>
        <v>0.28514292991460199</v>
      </c>
      <c r="F64" s="226">
        <f t="shared" si="37"/>
        <v>0.38081071647908188</v>
      </c>
      <c r="G64" s="226">
        <f t="shared" si="37"/>
        <v>0.48075877671786371</v>
      </c>
      <c r="H64" s="226">
        <f t="shared" si="37"/>
        <v>0.83734861591273846</v>
      </c>
      <c r="I64" s="226">
        <f t="shared" si="37"/>
        <v>1.3179492693128234</v>
      </c>
      <c r="J64" s="226">
        <f t="shared" si="11"/>
        <v>1.7528198010403551</v>
      </c>
      <c r="K64" s="226">
        <f t="shared" si="11"/>
        <v>1.4856790927106593</v>
      </c>
      <c r="L64" s="226">
        <f t="shared" si="11"/>
        <v>1.3156455302338932</v>
      </c>
      <c r="M64" s="226">
        <f t="shared" si="27"/>
        <v>1.4949160777312132</v>
      </c>
      <c r="N64" s="226">
        <f t="shared" si="27"/>
        <v>1.4978955783016592</v>
      </c>
      <c r="O64" s="226">
        <f t="shared" si="27"/>
        <v>1.5195823023621238</v>
      </c>
      <c r="P64" s="226">
        <f t="shared" si="27"/>
        <v>1.3876104481337279</v>
      </c>
      <c r="Q64" s="226">
        <f t="shared" si="27"/>
        <v>1.4071061880923517</v>
      </c>
      <c r="R64" s="226">
        <f t="shared" si="27"/>
        <v>1.0210494226963278</v>
      </c>
      <c r="S64" s="226">
        <f t="shared" si="27"/>
        <v>0.64581725025301784</v>
      </c>
      <c r="T64" s="226">
        <f t="shared" si="27"/>
        <v>0.63962543788197057</v>
      </c>
      <c r="U64" s="226">
        <f t="shared" si="27"/>
        <v>0.63019032281821397</v>
      </c>
      <c r="V64" s="226">
        <f t="shared" si="27"/>
        <v>0.57406856498821657</v>
      </c>
      <c r="W64" s="226">
        <f t="shared" si="27"/>
        <v>0.54232372702590848</v>
      </c>
      <c r="X64" s="226">
        <f t="shared" si="27"/>
        <v>0.37748239473756751</v>
      </c>
      <c r="Y64" s="226">
        <f t="shared" si="27"/>
        <v>0.22449923104946382</v>
      </c>
      <c r="Z64" s="226">
        <f t="shared" si="27"/>
        <v>0.23557486167711592</v>
      </c>
      <c r="AA64" s="226">
        <f t="shared" si="27"/>
        <v>0.1408358774159236</v>
      </c>
      <c r="AB64" s="226">
        <f t="shared" si="27"/>
        <v>8.3145287438151666E-2</v>
      </c>
      <c r="AC64" s="226">
        <f t="shared" si="27"/>
        <v>75.397269152347846</v>
      </c>
    </row>
    <row r="65" spans="1:29" ht="12.75" customHeight="1" x14ac:dyDescent="0.2">
      <c r="A65" s="242">
        <v>25</v>
      </c>
      <c r="B65" s="252">
        <v>520939</v>
      </c>
      <c r="C65" s="226">
        <f t="shared" ref="C65:I65" si="38">C34/C$37*100</f>
        <v>0.26873091249536496</v>
      </c>
      <c r="D65" s="226">
        <f t="shared" si="38"/>
        <v>0.21450130088508354</v>
      </c>
      <c r="E65" s="226">
        <f t="shared" si="38"/>
        <v>0.18712048668521275</v>
      </c>
      <c r="F65" s="226">
        <f t="shared" si="38"/>
        <v>0.29652420219443326</v>
      </c>
      <c r="G65" s="226">
        <f t="shared" si="38"/>
        <v>0.33925379651461157</v>
      </c>
      <c r="H65" s="226">
        <f t="shared" si="38"/>
        <v>0.38623481555822697</v>
      </c>
      <c r="I65" s="226">
        <f t="shared" si="38"/>
        <v>0.44816637206992027</v>
      </c>
      <c r="J65" s="226">
        <f t="shared" si="11"/>
        <v>0.55446011542424278</v>
      </c>
      <c r="K65" s="226">
        <f t="shared" si="11"/>
        <v>0.57486107929100561</v>
      </c>
      <c r="L65" s="226">
        <f t="shared" si="11"/>
        <v>0.82221839934380481</v>
      </c>
      <c r="M65" s="226">
        <f t="shared" si="27"/>
        <v>1.0112266924610012</v>
      </c>
      <c r="N65" s="226">
        <f t="shared" si="27"/>
        <v>0.93106029018281877</v>
      </c>
      <c r="O65" s="226">
        <f t="shared" si="27"/>
        <v>0.80930060835901885</v>
      </c>
      <c r="P65" s="226">
        <f t="shared" si="27"/>
        <v>0.66225772079504708</v>
      </c>
      <c r="Q65" s="226">
        <f t="shared" si="27"/>
        <v>0.56609249634233705</v>
      </c>
      <c r="R65" s="226">
        <f t="shared" si="27"/>
        <v>0.51796067055007466</v>
      </c>
      <c r="S65" s="226">
        <f t="shared" si="27"/>
        <v>0.34936199312938104</v>
      </c>
      <c r="T65" s="226">
        <f t="shared" si="27"/>
        <v>0.2891942330918203</v>
      </c>
      <c r="U65" s="226">
        <f t="shared" si="27"/>
        <v>0.25632991292369806</v>
      </c>
      <c r="V65" s="226">
        <f t="shared" si="27"/>
        <v>0.27884677394064494</v>
      </c>
      <c r="W65" s="226">
        <f t="shared" si="27"/>
        <v>0.20353123286812749</v>
      </c>
      <c r="X65" s="226">
        <f t="shared" si="27"/>
        <v>0.16525615579763736</v>
      </c>
      <c r="Y65" s="226">
        <f t="shared" si="27"/>
        <v>0.12867638852835123</v>
      </c>
      <c r="Z65" s="226">
        <f t="shared" si="27"/>
        <v>0.12775856016588008</v>
      </c>
      <c r="AA65" s="226">
        <f t="shared" si="27"/>
        <v>9.4172923780579565E-2</v>
      </c>
      <c r="AB65" s="226">
        <f t="shared" si="27"/>
        <v>6.3473635586903318E-2</v>
      </c>
      <c r="AC65" s="226">
        <f t="shared" si="27"/>
        <v>75.089708878154767</v>
      </c>
    </row>
    <row r="66" spans="1:29" ht="12.75" customHeight="1" x14ac:dyDescent="0.2">
      <c r="B66" s="247" t="s">
        <v>19</v>
      </c>
      <c r="C66" s="226">
        <f t="shared" ref="C66:I66" si="39">C35/C$37*100</f>
        <v>37.758643305146293</v>
      </c>
      <c r="D66" s="226">
        <f t="shared" si="39"/>
        <v>31.447318226423278</v>
      </c>
      <c r="E66" s="226">
        <f t="shared" si="39"/>
        <v>31.106530494975399</v>
      </c>
      <c r="F66" s="226">
        <f t="shared" si="39"/>
        <v>28.30521068520185</v>
      </c>
      <c r="G66" s="226">
        <f t="shared" si="39"/>
        <v>29.041787042904492</v>
      </c>
      <c r="H66" s="226">
        <f t="shared" si="39"/>
        <v>35.73732362856444</v>
      </c>
      <c r="I66" s="226">
        <f t="shared" si="39"/>
        <v>36.238184048701974</v>
      </c>
      <c r="J66" s="226">
        <f t="shared" si="11"/>
        <v>40.242164639183748</v>
      </c>
      <c r="K66" s="226">
        <f t="shared" si="11"/>
        <v>36.213209680915035</v>
      </c>
      <c r="L66" s="226">
        <f t="shared" si="11"/>
        <v>48.164577332691103</v>
      </c>
      <c r="M66" s="226">
        <f t="shared" si="27"/>
        <v>49.46988915772323</v>
      </c>
      <c r="N66" s="226">
        <f t="shared" si="27"/>
        <v>53.267453478954884</v>
      </c>
      <c r="O66" s="226">
        <f t="shared" si="27"/>
        <v>53.137067768011207</v>
      </c>
      <c r="P66" s="226">
        <f t="shared" si="27"/>
        <v>48.086316737786021</v>
      </c>
      <c r="Q66" s="226">
        <f t="shared" si="27"/>
        <v>44.309721028470186</v>
      </c>
      <c r="R66" s="226">
        <f t="shared" si="27"/>
        <v>34.128774529550071</v>
      </c>
      <c r="S66" s="226">
        <f t="shared" si="27"/>
        <v>52.381674678755004</v>
      </c>
      <c r="T66" s="226">
        <f t="shared" si="27"/>
        <v>54.499786176694002</v>
      </c>
      <c r="U66" s="226">
        <f t="shared" si="27"/>
        <v>49.888273559925935</v>
      </c>
      <c r="V66" s="226">
        <f t="shared" si="27"/>
        <v>43.63732250614774</v>
      </c>
      <c r="W66" s="226">
        <f t="shared" si="27"/>
        <v>35.830253337271984</v>
      </c>
      <c r="X66" s="226">
        <f t="shared" si="27"/>
        <v>34.702529199911098</v>
      </c>
      <c r="Y66" s="226">
        <f t="shared" si="27"/>
        <v>35.533847802329163</v>
      </c>
      <c r="Z66" s="226">
        <f t="shared" si="27"/>
        <v>40.844316266345295</v>
      </c>
      <c r="AA66" s="226">
        <f t="shared" si="27"/>
        <v>36.62827898994955</v>
      </c>
      <c r="AB66" s="226">
        <f t="shared" si="27"/>
        <v>34.42954872279595</v>
      </c>
      <c r="AC66" s="226">
        <f t="shared" si="27"/>
        <v>41.693968499406374</v>
      </c>
    </row>
    <row r="67" spans="1:29" ht="12.75" customHeight="1" x14ac:dyDescent="0.2">
      <c r="B67" s="247" t="s">
        <v>20</v>
      </c>
      <c r="C67" s="226">
        <f t="shared" ref="C67:I68" si="40">C36/C$37*100</f>
        <v>62.241356694853714</v>
      </c>
      <c r="D67" s="226">
        <f t="shared" si="40"/>
        <v>68.552681773576722</v>
      </c>
      <c r="E67" s="226">
        <f t="shared" si="40"/>
        <v>68.893469505024612</v>
      </c>
      <c r="F67" s="226">
        <f t="shared" si="40"/>
        <v>71.694789314798143</v>
      </c>
      <c r="G67" s="226">
        <f t="shared" si="40"/>
        <v>70.958212957095498</v>
      </c>
      <c r="H67" s="226">
        <f t="shared" si="40"/>
        <v>64.26267637143556</v>
      </c>
      <c r="I67" s="226">
        <f t="shared" si="40"/>
        <v>63.761815951298026</v>
      </c>
      <c r="J67" s="226">
        <f t="shared" si="11"/>
        <v>59.757835360816259</v>
      </c>
      <c r="K67" s="226">
        <f t="shared" si="11"/>
        <v>63.786790319084965</v>
      </c>
      <c r="L67" s="226">
        <f t="shared" si="11"/>
        <v>51.835422667308897</v>
      </c>
      <c r="M67" s="226">
        <f t="shared" si="27"/>
        <v>50.530110842276777</v>
      </c>
      <c r="N67" s="226">
        <f t="shared" ref="M67:AC68" si="41">N36/N$37*100</f>
        <v>46.732546521045109</v>
      </c>
      <c r="O67" s="226">
        <f t="shared" si="41"/>
        <v>46.862932231988793</v>
      </c>
      <c r="P67" s="226">
        <f t="shared" si="41"/>
        <v>51.913683262213986</v>
      </c>
      <c r="Q67" s="226">
        <f t="shared" si="41"/>
        <v>55.690278971529807</v>
      </c>
      <c r="R67" s="226">
        <f t="shared" si="41"/>
        <v>65.871225470449929</v>
      </c>
      <c r="S67" s="226">
        <f t="shared" si="41"/>
        <v>47.618325321244996</v>
      </c>
      <c r="T67" s="226">
        <f t="shared" si="41"/>
        <v>45.500213823306005</v>
      </c>
      <c r="U67" s="226">
        <f t="shared" si="41"/>
        <v>50.111726440074065</v>
      </c>
      <c r="V67" s="226">
        <f t="shared" si="41"/>
        <v>56.362677493852267</v>
      </c>
      <c r="W67" s="226">
        <f t="shared" si="41"/>
        <v>64.169746662728016</v>
      </c>
      <c r="X67" s="226">
        <f t="shared" si="41"/>
        <v>65.297470800088902</v>
      </c>
      <c r="Y67" s="226">
        <f t="shared" si="41"/>
        <v>64.466152197670851</v>
      </c>
      <c r="Z67" s="226">
        <f t="shared" si="41"/>
        <v>59.155683733654705</v>
      </c>
      <c r="AA67" s="226">
        <f t="shared" si="41"/>
        <v>63.37172101005045</v>
      </c>
      <c r="AB67" s="226">
        <f t="shared" si="41"/>
        <v>65.570451277204057</v>
      </c>
      <c r="AC67" s="226">
        <f t="shared" si="41"/>
        <v>58.306031500593647</v>
      </c>
    </row>
    <row r="68" spans="1:29" ht="12.75" customHeight="1" x14ac:dyDescent="0.2">
      <c r="B68" s="247" t="s">
        <v>11</v>
      </c>
      <c r="C68" s="226">
        <f>C37/C$37*100</f>
        <v>100</v>
      </c>
      <c r="D68" s="226">
        <f t="shared" si="40"/>
        <v>100</v>
      </c>
      <c r="E68" s="226">
        <f t="shared" si="40"/>
        <v>100</v>
      </c>
      <c r="F68" s="226">
        <f t="shared" si="40"/>
        <v>100</v>
      </c>
      <c r="G68" s="226">
        <f t="shared" si="40"/>
        <v>100</v>
      </c>
      <c r="H68" s="226">
        <f t="shared" si="40"/>
        <v>100</v>
      </c>
      <c r="I68" s="226">
        <f t="shared" si="40"/>
        <v>100</v>
      </c>
      <c r="J68" s="226">
        <f t="shared" si="11"/>
        <v>100</v>
      </c>
      <c r="K68" s="226">
        <f t="shared" si="11"/>
        <v>100</v>
      </c>
      <c r="L68" s="226">
        <f t="shared" si="11"/>
        <v>100</v>
      </c>
      <c r="M68" s="226">
        <f t="shared" si="41"/>
        <v>100</v>
      </c>
      <c r="N68" s="226">
        <f t="shared" si="41"/>
        <v>100</v>
      </c>
      <c r="O68" s="226">
        <f t="shared" si="41"/>
        <v>100</v>
      </c>
      <c r="P68" s="226">
        <f t="shared" si="41"/>
        <v>100</v>
      </c>
      <c r="Q68" s="226">
        <f t="shared" si="41"/>
        <v>100</v>
      </c>
      <c r="R68" s="226">
        <f t="shared" si="41"/>
        <v>100</v>
      </c>
      <c r="S68" s="226">
        <f t="shared" si="41"/>
        <v>100</v>
      </c>
      <c r="T68" s="226">
        <f t="shared" si="41"/>
        <v>100</v>
      </c>
      <c r="U68" s="226">
        <f t="shared" si="41"/>
        <v>100</v>
      </c>
      <c r="V68" s="226">
        <f t="shared" si="41"/>
        <v>100</v>
      </c>
      <c r="W68" s="226">
        <f t="shared" si="41"/>
        <v>100</v>
      </c>
      <c r="X68" s="226">
        <f t="shared" si="41"/>
        <v>100</v>
      </c>
      <c r="Y68" s="226">
        <f t="shared" si="41"/>
        <v>100</v>
      </c>
      <c r="Z68" s="226">
        <f t="shared" si="41"/>
        <v>100</v>
      </c>
      <c r="AA68" s="226">
        <f t="shared" si="41"/>
        <v>100</v>
      </c>
      <c r="AB68" s="226">
        <f t="shared" si="41"/>
        <v>100</v>
      </c>
      <c r="AC68" s="226">
        <f t="shared" si="41"/>
        <v>100</v>
      </c>
    </row>
    <row r="69" spans="1:29" ht="12.75" customHeight="1" x14ac:dyDescent="0.2">
      <c r="B69" s="247"/>
      <c r="C69" s="226"/>
      <c r="D69" s="226"/>
      <c r="E69" s="226"/>
      <c r="F69" s="226"/>
      <c r="G69" s="226"/>
      <c r="H69" s="226"/>
      <c r="I69" s="226"/>
      <c r="J69" s="226"/>
      <c r="K69" s="226"/>
      <c r="L69" s="226"/>
      <c r="M69" s="226"/>
      <c r="N69" s="226"/>
      <c r="O69" s="226"/>
      <c r="P69" s="226"/>
      <c r="Q69" s="226"/>
      <c r="R69" s="226"/>
      <c r="S69" s="226"/>
      <c r="T69" s="226"/>
      <c r="U69" s="226"/>
      <c r="V69" s="226"/>
      <c r="W69" s="226"/>
      <c r="X69" s="226"/>
      <c r="Y69" s="226"/>
      <c r="Z69" s="226"/>
      <c r="AA69" s="226"/>
      <c r="AB69" s="226"/>
      <c r="AC69" s="226"/>
    </row>
    <row r="70" spans="1:29" ht="12.75" customHeight="1" thickBot="1" x14ac:dyDescent="0.25">
      <c r="B70" s="247"/>
      <c r="C70" s="268" t="s">
        <v>16</v>
      </c>
      <c r="D70" s="268"/>
      <c r="E70" s="268"/>
      <c r="F70" s="268"/>
      <c r="G70" s="268"/>
      <c r="H70" s="268"/>
      <c r="I70" s="268"/>
      <c r="J70" s="268"/>
      <c r="K70" s="268"/>
      <c r="L70" s="268"/>
      <c r="M70" s="268"/>
      <c r="N70" s="268"/>
      <c r="O70" s="268"/>
      <c r="P70" s="268"/>
      <c r="Q70" s="268"/>
      <c r="R70" s="268"/>
      <c r="S70" s="268"/>
      <c r="T70" s="268"/>
      <c r="U70" s="268"/>
      <c r="V70" s="268"/>
      <c r="W70" s="268"/>
      <c r="X70" s="268"/>
      <c r="Y70" s="268"/>
      <c r="Z70" s="268"/>
      <c r="AA70" s="268"/>
      <c r="AB70" s="268"/>
      <c r="AC70" s="268"/>
    </row>
    <row r="71" spans="1:29" ht="12.75" customHeight="1" thickTop="1" x14ac:dyDescent="0.2">
      <c r="B71" s="247"/>
      <c r="C71" s="226"/>
      <c r="D71" s="226"/>
      <c r="E71" s="226"/>
      <c r="F71" s="226"/>
      <c r="G71" s="226"/>
      <c r="H71" s="226"/>
      <c r="I71" s="226"/>
      <c r="J71" s="226"/>
      <c r="K71" s="226"/>
      <c r="L71" s="226"/>
      <c r="M71" s="226"/>
      <c r="N71" s="226"/>
      <c r="O71" s="226"/>
      <c r="P71" s="226"/>
      <c r="Q71" s="226"/>
      <c r="R71" s="226"/>
      <c r="S71" s="226"/>
      <c r="T71" s="226"/>
      <c r="U71" s="226"/>
      <c r="V71" s="226"/>
      <c r="W71" s="226"/>
      <c r="X71" s="226"/>
      <c r="Y71" s="226"/>
      <c r="Z71" s="226"/>
      <c r="AA71" s="226"/>
      <c r="AB71" s="226"/>
      <c r="AC71" s="226"/>
    </row>
    <row r="72" spans="1:29" ht="12.75" customHeight="1" x14ac:dyDescent="0.2">
      <c r="A72" s="242">
        <v>1</v>
      </c>
      <c r="B72" s="252">
        <v>520100</v>
      </c>
      <c r="C72" s="251" t="s">
        <v>12</v>
      </c>
      <c r="D72" s="209">
        <f t="shared" ref="D72" si="42">IF(C10=0,"--",(D10/C10*100-100))</f>
        <v>-13.252851238644809</v>
      </c>
      <c r="E72" s="209">
        <f t="shared" ref="E72" si="43">IF(D10=0,"--",(E10/D10*100-100))</f>
        <v>11.16010773970703</v>
      </c>
      <c r="F72" s="209">
        <f t="shared" ref="F72" si="44">IF(E10=0,"--",(F10/E10*100-100))</f>
        <v>-75.044705441948153</v>
      </c>
      <c r="G72" s="209">
        <f t="shared" ref="G72" si="45">IF(F10=0,"--",(G10/F10*100-100))</f>
        <v>-79.832308291303235</v>
      </c>
      <c r="H72" s="209">
        <f t="shared" ref="H72" si="46">IF(G10=0,"--",(H10/G10*100-100))</f>
        <v>10.736609830495624</v>
      </c>
      <c r="I72" s="209">
        <f t="shared" ref="I72" si="47">IF(H10=0,"--",(I10/H10*100-100))</f>
        <v>-4.1419036852762332</v>
      </c>
      <c r="J72" s="209">
        <f t="shared" ref="J72" si="48">IF(I10=0,"--",(J10/I10*100-100))</f>
        <v>192.98668078730947</v>
      </c>
      <c r="K72" s="209">
        <f t="shared" ref="K72" si="49">IF(J10=0,"--",(K10/J10*100-100))</f>
        <v>415.63035595929648</v>
      </c>
      <c r="L72" s="209">
        <f t="shared" ref="L72" si="50">IF(K10=0,"--",(L10/K10*100-100))</f>
        <v>194.93305926710082</v>
      </c>
      <c r="M72" s="209">
        <f t="shared" ref="M72" si="51">IF(L10=0,"--",(M10/L10*100-100))</f>
        <v>0.86781576045925135</v>
      </c>
      <c r="N72" s="209">
        <f t="shared" ref="N72:AB72" si="52">IF(M10=0,"--",(N10/M10*100-100))</f>
        <v>52.48205937013725</v>
      </c>
      <c r="O72" s="209">
        <f t="shared" si="52"/>
        <v>-28.54549203771947</v>
      </c>
      <c r="P72" s="209">
        <f t="shared" si="52"/>
        <v>0.43747550587656292</v>
      </c>
      <c r="Q72" s="209">
        <f t="shared" si="52"/>
        <v>-39.482411048299646</v>
      </c>
      <c r="R72" s="209">
        <f t="shared" si="52"/>
        <v>0.49899789396317829</v>
      </c>
      <c r="S72" s="209">
        <f t="shared" si="52"/>
        <v>345.60506535617827</v>
      </c>
      <c r="T72" s="209">
        <f t="shared" si="52"/>
        <v>24.700546860325389</v>
      </c>
      <c r="U72" s="209">
        <f t="shared" si="52"/>
        <v>-28.480490698700436</v>
      </c>
      <c r="V72" s="209">
        <f t="shared" si="52"/>
        <v>-40.883778230853082</v>
      </c>
      <c r="W72" s="209">
        <f t="shared" si="52"/>
        <v>-48.63716907625566</v>
      </c>
      <c r="X72" s="209">
        <f t="shared" si="52"/>
        <v>-39.109310060872403</v>
      </c>
      <c r="Y72" s="209">
        <f t="shared" si="52"/>
        <v>39.751622272633881</v>
      </c>
      <c r="Z72" s="209">
        <f t="shared" si="52"/>
        <v>45.077139963336379</v>
      </c>
      <c r="AA72" s="209">
        <f t="shared" si="52"/>
        <v>12.565834717405338</v>
      </c>
      <c r="AB72" s="209">
        <f t="shared" si="52"/>
        <v>-2.9567303849930227E-2</v>
      </c>
      <c r="AC72" s="209">
        <f>IFERROR((POWER(AB10/C10,1/26)*100-100),"--")</f>
        <v>3.7177160611336433</v>
      </c>
    </row>
    <row r="73" spans="1:29" ht="12.75" customHeight="1" x14ac:dyDescent="0.2">
      <c r="A73" s="242">
        <v>2</v>
      </c>
      <c r="B73" s="252">
        <v>510111</v>
      </c>
      <c r="C73" s="251" t="s">
        <v>12</v>
      </c>
      <c r="D73" s="209">
        <f t="shared" ref="D73:D99" si="53">IF(C11=0,"--",(D11/C11*100-100))</f>
        <v>-2.7325672584706808</v>
      </c>
      <c r="E73" s="209">
        <f t="shared" ref="E73:E99" si="54">IF(D11=0,"--",(E11/D11*100-100))</f>
        <v>-12.357193296330209</v>
      </c>
      <c r="F73" s="209">
        <f t="shared" ref="F73:F99" si="55">IF(E11=0,"--",(F11/E11*100-100))</f>
        <v>-4.6062449365494302</v>
      </c>
      <c r="G73" s="209">
        <f t="shared" ref="G73:G99" si="56">IF(F11=0,"--",(G11/F11*100-100))</f>
        <v>20.79757468613046</v>
      </c>
      <c r="H73" s="209">
        <f t="shared" ref="H73:H99" si="57">IF(G11=0,"--",(H11/G11*100-100))</f>
        <v>81.815265643973419</v>
      </c>
      <c r="I73" s="209">
        <f t="shared" ref="I73:I99" si="58">IF(H11=0,"--",(I11/H11*100-100))</f>
        <v>6.1126725793051264</v>
      </c>
      <c r="J73" s="209">
        <f t="shared" ref="J73:J99" si="59">IF(I11=0,"--",(J11/I11*100-100))</f>
        <v>7.6997283353217085</v>
      </c>
      <c r="K73" s="209">
        <f t="shared" ref="K73:K99" si="60">IF(J11=0,"--",(K11/J11*100-100))</f>
        <v>-26.084075684841849</v>
      </c>
      <c r="L73" s="209">
        <f t="shared" ref="L73:L99" si="61">IF(K11=0,"--",(L11/K11*100-100))</f>
        <v>75.533746334412626</v>
      </c>
      <c r="M73" s="209">
        <f t="shared" ref="M73:M99" si="62">IF(L11=0,"--",(M11/L11*100-100))</f>
        <v>16.259426930396899</v>
      </c>
      <c r="N73" s="209">
        <f t="shared" ref="N73:Z73" si="63">IF(M11=0,"--",(N11/M11*100-100))</f>
        <v>3.3167787528393831</v>
      </c>
      <c r="O73" s="209">
        <f t="shared" si="63"/>
        <v>42.910731299359782</v>
      </c>
      <c r="P73" s="209">
        <f t="shared" si="63"/>
        <v>-6.7256401801046621</v>
      </c>
      <c r="Q73" s="209">
        <f t="shared" si="63"/>
        <v>-12.948941010412625</v>
      </c>
      <c r="R73" s="209">
        <f t="shared" si="63"/>
        <v>4.998955296444251</v>
      </c>
      <c r="S73" s="209">
        <f t="shared" si="63"/>
        <v>86.690068977129243</v>
      </c>
      <c r="T73" s="209">
        <f t="shared" si="63"/>
        <v>-8.4603204011542914</v>
      </c>
      <c r="U73" s="209">
        <f t="shared" si="63"/>
        <v>3.7308052639624947</v>
      </c>
      <c r="V73" s="209">
        <f t="shared" si="63"/>
        <v>-14.553528476667282</v>
      </c>
      <c r="W73" s="209">
        <f t="shared" si="63"/>
        <v>0.24258470383135489</v>
      </c>
      <c r="X73" s="209">
        <f t="shared" si="63"/>
        <v>-2.4271684093434942E-2</v>
      </c>
      <c r="Y73" s="209">
        <f t="shared" si="63"/>
        <v>19.134333231783657</v>
      </c>
      <c r="Z73" s="209">
        <f t="shared" si="63"/>
        <v>16.038839850216789</v>
      </c>
      <c r="AA73" s="209">
        <f t="shared" ref="AA73:AA80" si="64">IF(Z11=0,"--",(AA11/Z11*100-100))</f>
        <v>-24.066642934314117</v>
      </c>
      <c r="AB73" s="209">
        <f t="shared" ref="AB73:AB80" si="65">IF(AA11=0,"--",(AB11/AA11*100-100))</f>
        <v>-30.571309587874481</v>
      </c>
      <c r="AC73" s="209">
        <f t="shared" ref="AC73:AC78" si="66">IFERROR((POWER(AB11/C11,1/26)*100-100),"--")</f>
        <v>5.7589850331847288</v>
      </c>
    </row>
    <row r="74" spans="1:29" ht="12.75" customHeight="1" x14ac:dyDescent="0.2">
      <c r="A74" s="242">
        <v>3</v>
      </c>
      <c r="B74" s="252">
        <v>520512</v>
      </c>
      <c r="C74" s="251" t="s">
        <v>12</v>
      </c>
      <c r="D74" s="209">
        <f t="shared" si="53"/>
        <v>41.209309774378795</v>
      </c>
      <c r="E74" s="209">
        <f t="shared" si="54"/>
        <v>26.665134342688134</v>
      </c>
      <c r="F74" s="209">
        <f t="shared" si="55"/>
        <v>4.3988036121976393</v>
      </c>
      <c r="G74" s="209">
        <f t="shared" si="56"/>
        <v>-37.866713699679778</v>
      </c>
      <c r="H74" s="209">
        <f t="shared" si="57"/>
        <v>33.426087135203062</v>
      </c>
      <c r="I74" s="209">
        <f t="shared" si="58"/>
        <v>-6.3338496735824634</v>
      </c>
      <c r="J74" s="209">
        <f t="shared" si="59"/>
        <v>-9.8732738684961419</v>
      </c>
      <c r="K74" s="209">
        <f t="shared" si="60"/>
        <v>-0.27777150624255853</v>
      </c>
      <c r="L74" s="209">
        <f t="shared" si="61"/>
        <v>34.059992278688526</v>
      </c>
      <c r="M74" s="209">
        <f t="shared" si="62"/>
        <v>45.600262921513689</v>
      </c>
      <c r="N74" s="209">
        <f t="shared" ref="N74:Z74" si="67">IF(M12=0,"--",(N12/M12*100-100))</f>
        <v>105.01437730338964</v>
      </c>
      <c r="O74" s="209">
        <f t="shared" si="67"/>
        <v>-14.292550056187778</v>
      </c>
      <c r="P74" s="209">
        <f t="shared" si="67"/>
        <v>11.976661885271781</v>
      </c>
      <c r="Q74" s="209">
        <f t="shared" si="67"/>
        <v>52.374993703708014</v>
      </c>
      <c r="R74" s="209">
        <f t="shared" si="67"/>
        <v>7.5729608359482228</v>
      </c>
      <c r="S74" s="209">
        <f t="shared" si="67"/>
        <v>87.12791029613075</v>
      </c>
      <c r="T74" s="209">
        <f t="shared" si="67"/>
        <v>73.256574608555269</v>
      </c>
      <c r="U74" s="209">
        <f t="shared" si="67"/>
        <v>48.649435632137823</v>
      </c>
      <c r="V74" s="209">
        <f t="shared" si="67"/>
        <v>-9.2635594774636587</v>
      </c>
      <c r="W74" s="209">
        <f t="shared" si="67"/>
        <v>-6.6707975903127448</v>
      </c>
      <c r="X74" s="209">
        <f t="shared" si="67"/>
        <v>-9.805229201150425</v>
      </c>
      <c r="Y74" s="209">
        <f t="shared" si="67"/>
        <v>7.920154203109746</v>
      </c>
      <c r="Z74" s="209">
        <f t="shared" si="67"/>
        <v>7.1066629053177621</v>
      </c>
      <c r="AA74" s="209">
        <f t="shared" si="64"/>
        <v>-15.807916886975775</v>
      </c>
      <c r="AB74" s="209">
        <f t="shared" si="65"/>
        <v>-6.0992113515316362</v>
      </c>
      <c r="AC74" s="209">
        <f t="shared" si="66"/>
        <v>13.610191474287589</v>
      </c>
    </row>
    <row r="75" spans="1:29" ht="12.75" customHeight="1" x14ac:dyDescent="0.2">
      <c r="A75" s="242">
        <v>4</v>
      </c>
      <c r="B75" s="252">
        <v>392190</v>
      </c>
      <c r="C75" s="251" t="s">
        <v>12</v>
      </c>
      <c r="D75" s="209">
        <f t="shared" si="53"/>
        <v>15.95994106452298</v>
      </c>
      <c r="E75" s="209">
        <f t="shared" si="54"/>
        <v>42.394688279590014</v>
      </c>
      <c r="F75" s="209">
        <f t="shared" si="55"/>
        <v>4.4531081858086594</v>
      </c>
      <c r="G75" s="209">
        <f t="shared" si="56"/>
        <v>39.93724559294381</v>
      </c>
      <c r="H75" s="209">
        <f t="shared" si="57"/>
        <v>45.296749332925145</v>
      </c>
      <c r="I75" s="209">
        <f t="shared" si="58"/>
        <v>7.7104575051771747</v>
      </c>
      <c r="J75" s="209">
        <f t="shared" si="59"/>
        <v>19.168715983335829</v>
      </c>
      <c r="K75" s="209">
        <f t="shared" si="60"/>
        <v>28.29536304813422</v>
      </c>
      <c r="L75" s="209">
        <f t="shared" si="61"/>
        <v>35.576084434352822</v>
      </c>
      <c r="M75" s="209">
        <f t="shared" si="62"/>
        <v>-14.249979841086358</v>
      </c>
      <c r="N75" s="209">
        <f t="shared" ref="N75:Z75" si="68">IF(M13=0,"--",(N13/M13*100-100))</f>
        <v>15.705527614725611</v>
      </c>
      <c r="O75" s="209">
        <f t="shared" si="68"/>
        <v>25.213722337605901</v>
      </c>
      <c r="P75" s="209">
        <f t="shared" si="68"/>
        <v>4.5981824734952141</v>
      </c>
      <c r="Q75" s="209">
        <f t="shared" si="68"/>
        <v>-11.557668066919092</v>
      </c>
      <c r="R75" s="209">
        <f t="shared" si="68"/>
        <v>1.5853311457804153</v>
      </c>
      <c r="S75" s="209">
        <f t="shared" si="68"/>
        <v>64.988011212293145</v>
      </c>
      <c r="T75" s="209">
        <f t="shared" si="68"/>
        <v>2.0335056057290615</v>
      </c>
      <c r="U75" s="209">
        <f t="shared" si="68"/>
        <v>-2.2405076255784167</v>
      </c>
      <c r="V75" s="209">
        <f t="shared" si="68"/>
        <v>0.46103305542931139</v>
      </c>
      <c r="W75" s="209">
        <f t="shared" si="68"/>
        <v>-14.722157628480332</v>
      </c>
      <c r="X75" s="209">
        <f t="shared" si="68"/>
        <v>-5.3024043460911372</v>
      </c>
      <c r="Y75" s="209">
        <f t="shared" si="68"/>
        <v>18.437210365878329</v>
      </c>
      <c r="Z75" s="209">
        <f t="shared" si="68"/>
        <v>7.7057334459459668</v>
      </c>
      <c r="AA75" s="209">
        <f t="shared" si="64"/>
        <v>7.7869054067490282</v>
      </c>
      <c r="AB75" s="209">
        <f t="shared" si="65"/>
        <v>-7.2801192293002543</v>
      </c>
      <c r="AC75" s="209">
        <f t="shared" si="66"/>
        <v>11.133550421882447</v>
      </c>
    </row>
    <row r="76" spans="1:29" ht="12.75" customHeight="1" x14ac:dyDescent="0.2">
      <c r="A76" s="242">
        <v>5</v>
      </c>
      <c r="B76" s="252">
        <v>611020</v>
      </c>
      <c r="C76" s="251" t="s">
        <v>12</v>
      </c>
      <c r="D76" s="209">
        <f t="shared" si="53"/>
        <v>26.47285359323422</v>
      </c>
      <c r="E76" s="209">
        <f t="shared" si="54"/>
        <v>30.430436850910525</v>
      </c>
      <c r="F76" s="209">
        <f t="shared" si="55"/>
        <v>-4.3848761991795868</v>
      </c>
      <c r="G76" s="209">
        <f t="shared" si="56"/>
        <v>35.359577204761138</v>
      </c>
      <c r="H76" s="209">
        <f t="shared" si="57"/>
        <v>55.099441107773259</v>
      </c>
      <c r="I76" s="209">
        <f t="shared" si="58"/>
        <v>57.352158768414739</v>
      </c>
      <c r="J76" s="209">
        <f t="shared" si="59"/>
        <v>14.280630674158587</v>
      </c>
      <c r="K76" s="209">
        <f t="shared" si="60"/>
        <v>2.7226484945037868</v>
      </c>
      <c r="L76" s="209">
        <f t="shared" si="61"/>
        <v>7.7701004715767397</v>
      </c>
      <c r="M76" s="209">
        <f t="shared" si="62"/>
        <v>14.243122194679046</v>
      </c>
      <c r="N76" s="209">
        <f t="shared" ref="N76:Z76" si="69">IF(M14=0,"--",(N14/M14*100-100))</f>
        <v>5.4268559679100861</v>
      </c>
      <c r="O76" s="209">
        <f t="shared" si="69"/>
        <v>4.4242185696336662</v>
      </c>
      <c r="P76" s="209">
        <f t="shared" si="69"/>
        <v>-15.340176595840418</v>
      </c>
      <c r="Q76" s="209">
        <f t="shared" si="69"/>
        <v>-51.512979786551647</v>
      </c>
      <c r="R76" s="209">
        <f t="shared" si="69"/>
        <v>11.969511200669274</v>
      </c>
      <c r="S76" s="209">
        <f t="shared" si="69"/>
        <v>33.658086083022908</v>
      </c>
      <c r="T76" s="209">
        <f t="shared" si="69"/>
        <v>10.641769351343981</v>
      </c>
      <c r="U76" s="209">
        <f t="shared" si="69"/>
        <v>22.816016475110416</v>
      </c>
      <c r="V76" s="209">
        <f t="shared" si="69"/>
        <v>24.424674722254807</v>
      </c>
      <c r="W76" s="209">
        <f t="shared" si="69"/>
        <v>13.22117577718052</v>
      </c>
      <c r="X76" s="209">
        <f t="shared" si="69"/>
        <v>8.2612139477913757</v>
      </c>
      <c r="Y76" s="209">
        <f t="shared" si="69"/>
        <v>37.693677966092736</v>
      </c>
      <c r="Z76" s="209">
        <f t="shared" si="69"/>
        <v>32.999004069767437</v>
      </c>
      <c r="AA76" s="209">
        <f t="shared" si="64"/>
        <v>31.796794098217816</v>
      </c>
      <c r="AB76" s="209">
        <f t="shared" si="65"/>
        <v>4.1528993169673214</v>
      </c>
      <c r="AC76" s="209">
        <f t="shared" si="66"/>
        <v>13.438899519763609</v>
      </c>
    </row>
    <row r="77" spans="1:29" ht="12.75" customHeight="1" x14ac:dyDescent="0.2">
      <c r="A77" s="242">
        <v>6</v>
      </c>
      <c r="B77" s="252">
        <v>530121</v>
      </c>
      <c r="C77" s="251" t="s">
        <v>12</v>
      </c>
      <c r="D77" s="209">
        <f t="shared" si="53"/>
        <v>-26.520053445725026</v>
      </c>
      <c r="E77" s="209">
        <f t="shared" si="54"/>
        <v>7.5733806812512654</v>
      </c>
      <c r="F77" s="209">
        <f t="shared" si="55"/>
        <v>20.183812808478081</v>
      </c>
      <c r="G77" s="209">
        <f t="shared" si="56"/>
        <v>75.69182162999968</v>
      </c>
      <c r="H77" s="209">
        <f t="shared" si="57"/>
        <v>60.884244451114455</v>
      </c>
      <c r="I77" s="209">
        <f t="shared" si="58"/>
        <v>-13.685902240127007</v>
      </c>
      <c r="J77" s="209">
        <f t="shared" si="59"/>
        <v>8.674970352371659</v>
      </c>
      <c r="K77" s="209">
        <f t="shared" si="60"/>
        <v>48.824748392367042</v>
      </c>
      <c r="L77" s="209">
        <f t="shared" si="61"/>
        <v>37.099801061551204</v>
      </c>
      <c r="M77" s="209">
        <f t="shared" si="62"/>
        <v>14.549914717163489</v>
      </c>
      <c r="N77" s="209">
        <f t="shared" ref="N77:Z77" si="70">IF(M15=0,"--",(N15/M15*100-100))</f>
        <v>-1.8565587388609401</v>
      </c>
      <c r="O77" s="209">
        <f t="shared" si="70"/>
        <v>11.605897380868569</v>
      </c>
      <c r="P77" s="209">
        <f t="shared" si="70"/>
        <v>-19.985706998751496</v>
      </c>
      <c r="Q77" s="209">
        <f t="shared" si="70"/>
        <v>-21.165060805789608</v>
      </c>
      <c r="R77" s="209">
        <f t="shared" si="70"/>
        <v>3.1838142497051365</v>
      </c>
      <c r="S77" s="209">
        <f t="shared" si="70"/>
        <v>113.05681117001595</v>
      </c>
      <c r="T77" s="209">
        <f t="shared" si="70"/>
        <v>-37.078306443068797</v>
      </c>
      <c r="U77" s="209">
        <f t="shared" si="70"/>
        <v>47.723458253967408</v>
      </c>
      <c r="V77" s="209">
        <f t="shared" si="70"/>
        <v>39.043702179241052</v>
      </c>
      <c r="W77" s="209">
        <f t="shared" si="70"/>
        <v>-9.2325613400020501</v>
      </c>
      <c r="X77" s="209">
        <f t="shared" si="70"/>
        <v>1.7988719347516167</v>
      </c>
      <c r="Y77" s="209">
        <f t="shared" si="70"/>
        <v>-9.7405373141961036</v>
      </c>
      <c r="Z77" s="209">
        <f t="shared" si="70"/>
        <v>24.299442073170738</v>
      </c>
      <c r="AA77" s="209">
        <f t="shared" si="64"/>
        <v>42.958291097641194</v>
      </c>
      <c r="AB77" s="209">
        <f t="shared" si="65"/>
        <v>-34.954988431682636</v>
      </c>
      <c r="AC77" s="209">
        <f t="shared" si="66"/>
        <v>9.7148809870089963</v>
      </c>
    </row>
    <row r="78" spans="1:29" ht="12.75" customHeight="1" x14ac:dyDescent="0.2">
      <c r="A78" s="242">
        <v>7</v>
      </c>
      <c r="B78" s="252">
        <v>590320</v>
      </c>
      <c r="C78" s="251" t="s">
        <v>12</v>
      </c>
      <c r="D78" s="209">
        <f t="shared" si="53"/>
        <v>8.6978654742874113</v>
      </c>
      <c r="E78" s="209">
        <f t="shared" si="54"/>
        <v>-1.0280354668150409</v>
      </c>
      <c r="F78" s="209">
        <f t="shared" si="55"/>
        <v>-18.042254279097818</v>
      </c>
      <c r="G78" s="209">
        <f t="shared" si="56"/>
        <v>10.488369050176743</v>
      </c>
      <c r="H78" s="209">
        <f t="shared" si="57"/>
        <v>26.126759752987525</v>
      </c>
      <c r="I78" s="209">
        <f t="shared" si="58"/>
        <v>-0.43752881213883654</v>
      </c>
      <c r="J78" s="209">
        <f t="shared" si="59"/>
        <v>14.386101300707992</v>
      </c>
      <c r="K78" s="209">
        <f t="shared" si="60"/>
        <v>-10.518305452899213</v>
      </c>
      <c r="L78" s="209">
        <f t="shared" si="61"/>
        <v>30.532621610128786</v>
      </c>
      <c r="M78" s="209">
        <f t="shared" si="62"/>
        <v>22.827298539933622</v>
      </c>
      <c r="N78" s="209">
        <f t="shared" ref="N78:Z78" si="71">IF(M16=0,"--",(N16/M16*100-100))</f>
        <v>16.612852071667007</v>
      </c>
      <c r="O78" s="209">
        <f t="shared" si="71"/>
        <v>8.9944290194544152</v>
      </c>
      <c r="P78" s="209">
        <f t="shared" si="71"/>
        <v>3.8925557686897179</v>
      </c>
      <c r="Q78" s="209">
        <f t="shared" si="71"/>
        <v>-8.6110762187655894</v>
      </c>
      <c r="R78" s="209">
        <f t="shared" si="71"/>
        <v>1.6281559628117606</v>
      </c>
      <c r="S78" s="209">
        <f t="shared" si="71"/>
        <v>31.495760167554607</v>
      </c>
      <c r="T78" s="209">
        <f t="shared" si="71"/>
        <v>-2.9060524335370275</v>
      </c>
      <c r="U78" s="209">
        <f t="shared" si="71"/>
        <v>-1.0359998730430391</v>
      </c>
      <c r="V78" s="209">
        <f t="shared" si="71"/>
        <v>0.65167605709240206</v>
      </c>
      <c r="W78" s="209">
        <f t="shared" si="71"/>
        <v>-8.0503021221129245</v>
      </c>
      <c r="X78" s="209">
        <f t="shared" si="71"/>
        <v>-13.490546042166855</v>
      </c>
      <c r="Y78" s="209">
        <f t="shared" si="71"/>
        <v>2.3382440779283797</v>
      </c>
      <c r="Z78" s="209">
        <f t="shared" si="71"/>
        <v>0.87076288461538809</v>
      </c>
      <c r="AA78" s="209">
        <f t="shared" si="64"/>
        <v>-6.9744157226224388</v>
      </c>
      <c r="AB78" s="209">
        <f t="shared" si="65"/>
        <v>-23.056878644689476</v>
      </c>
      <c r="AC78" s="209">
        <f t="shared" si="66"/>
        <v>2.3736997243436946</v>
      </c>
    </row>
    <row r="79" spans="1:29" ht="12.75" customHeight="1" x14ac:dyDescent="0.2">
      <c r="A79" s="242">
        <v>8</v>
      </c>
      <c r="B79" s="252">
        <v>540761</v>
      </c>
      <c r="C79" s="251" t="s">
        <v>12</v>
      </c>
      <c r="D79" s="209" t="str">
        <f t="shared" si="53"/>
        <v>--</v>
      </c>
      <c r="E79" s="209">
        <f t="shared" si="54"/>
        <v>4.1040890245854058</v>
      </c>
      <c r="F79" s="209">
        <f t="shared" si="55"/>
        <v>-10.934023439463687</v>
      </c>
      <c r="G79" s="209">
        <f t="shared" si="56"/>
        <v>7.0917666344370929</v>
      </c>
      <c r="H79" s="209">
        <f t="shared" si="57"/>
        <v>17.604394200916147</v>
      </c>
      <c r="I79" s="209">
        <f t="shared" si="58"/>
        <v>-1.2081612067613889</v>
      </c>
      <c r="J79" s="209">
        <f t="shared" si="59"/>
        <v>-6.3919959270991313</v>
      </c>
      <c r="K79" s="209">
        <f t="shared" si="60"/>
        <v>-9.88695659737337</v>
      </c>
      <c r="L79" s="209">
        <f t="shared" si="61"/>
        <v>19.79809281995098</v>
      </c>
      <c r="M79" s="209">
        <f t="shared" si="62"/>
        <v>-3.4835389844772635E-2</v>
      </c>
      <c r="N79" s="209">
        <f t="shared" ref="N79:Z79" si="72">IF(M17=0,"--",(N17/M17*100-100))</f>
        <v>4.2715367917389671</v>
      </c>
      <c r="O79" s="209">
        <f t="shared" si="72"/>
        <v>1.3467959143350612</v>
      </c>
      <c r="P79" s="209">
        <f t="shared" si="72"/>
        <v>5.0016873572449043</v>
      </c>
      <c r="Q79" s="209">
        <f t="shared" si="72"/>
        <v>-16.340214136282</v>
      </c>
      <c r="R79" s="209">
        <f t="shared" si="72"/>
        <v>4.9236793970525383</v>
      </c>
      <c r="S79" s="209">
        <f t="shared" si="72"/>
        <v>5.0162992906382442</v>
      </c>
      <c r="T79" s="209">
        <f t="shared" si="72"/>
        <v>-5.5268451470226125</v>
      </c>
      <c r="U79" s="209">
        <f t="shared" si="72"/>
        <v>-7.3349133868552201</v>
      </c>
      <c r="V79" s="209">
        <f t="shared" si="72"/>
        <v>-8.4225036389715484</v>
      </c>
      <c r="W79" s="209">
        <f t="shared" si="72"/>
        <v>-12.782294416990467</v>
      </c>
      <c r="X79" s="209">
        <f t="shared" si="72"/>
        <v>-5.2357302507722068</v>
      </c>
      <c r="Y79" s="209">
        <f t="shared" si="72"/>
        <v>-5.0014770229781789</v>
      </c>
      <c r="Z79" s="209">
        <f t="shared" si="72"/>
        <v>-3.3118126491646649</v>
      </c>
      <c r="AA79" s="209">
        <f t="shared" si="64"/>
        <v>-8.3467057780317759</v>
      </c>
      <c r="AB79" s="209">
        <f t="shared" si="65"/>
        <v>-31.940984964659052</v>
      </c>
      <c r="AC79" s="209">
        <f>IFERROR((POWER(AB17/D17,1/25)*100-100),"--")</f>
        <v>-3.1214994348425336</v>
      </c>
    </row>
    <row r="80" spans="1:29" ht="12.75" customHeight="1" x14ac:dyDescent="0.2">
      <c r="A80" s="242">
        <v>9</v>
      </c>
      <c r="B80" s="252">
        <v>600410</v>
      </c>
      <c r="C80" s="251" t="s">
        <v>12</v>
      </c>
      <c r="D80" s="209" t="str">
        <f t="shared" si="53"/>
        <v>--</v>
      </c>
      <c r="E80" s="209" t="str">
        <f t="shared" si="54"/>
        <v>--</v>
      </c>
      <c r="F80" s="209" t="str">
        <f t="shared" si="55"/>
        <v>--</v>
      </c>
      <c r="G80" s="209" t="str">
        <f t="shared" si="56"/>
        <v>--</v>
      </c>
      <c r="H80" s="209" t="str">
        <f t="shared" si="57"/>
        <v>--</v>
      </c>
      <c r="I80" s="209" t="str">
        <f t="shared" si="58"/>
        <v>--</v>
      </c>
      <c r="J80" s="209" t="str">
        <f t="shared" si="59"/>
        <v>--</v>
      </c>
      <c r="K80" s="209">
        <f t="shared" si="60"/>
        <v>21.967119961337758</v>
      </c>
      <c r="L80" s="209">
        <f t="shared" si="61"/>
        <v>42.161246516643246</v>
      </c>
      <c r="M80" s="209">
        <f t="shared" si="62"/>
        <v>12.972314372205673</v>
      </c>
      <c r="N80" s="209">
        <f t="shared" ref="N80:Z80" si="73">IF(M18=0,"--",(N18/M18*100-100))</f>
        <v>38.516743301944587</v>
      </c>
      <c r="O80" s="209">
        <f t="shared" si="73"/>
        <v>18.514681752170631</v>
      </c>
      <c r="P80" s="209">
        <f t="shared" si="73"/>
        <v>6.2556316667719898</v>
      </c>
      <c r="Q80" s="209">
        <f t="shared" si="73"/>
        <v>7.4342701637329185</v>
      </c>
      <c r="R80" s="209">
        <f t="shared" si="73"/>
        <v>19.77351769727295</v>
      </c>
      <c r="S80" s="209">
        <f t="shared" si="73"/>
        <v>18.494277249109416</v>
      </c>
      <c r="T80" s="209">
        <f t="shared" si="73"/>
        <v>-3.4903394784802941</v>
      </c>
      <c r="U80" s="209">
        <f t="shared" si="73"/>
        <v>10.223689800342939</v>
      </c>
      <c r="V80" s="209">
        <f t="shared" si="73"/>
        <v>-19.490701961535535</v>
      </c>
      <c r="W80" s="209">
        <f t="shared" si="73"/>
        <v>-13.132274433002749</v>
      </c>
      <c r="X80" s="209">
        <f t="shared" si="73"/>
        <v>-9.4388999589694009</v>
      </c>
      <c r="Y80" s="209">
        <f t="shared" si="73"/>
        <v>-0.59049474938697699</v>
      </c>
      <c r="Z80" s="209">
        <f t="shared" si="73"/>
        <v>-4.7064347826087101</v>
      </c>
      <c r="AA80" s="209">
        <f t="shared" si="64"/>
        <v>-12.657922815655681</v>
      </c>
      <c r="AB80" s="209">
        <f t="shared" si="65"/>
        <v>-25.582197838999264</v>
      </c>
      <c r="AC80" s="209">
        <f>IFERROR((POWER(AB18/J18,1/19)*100-100),"--")</f>
        <v>4.1396628293459088</v>
      </c>
    </row>
    <row r="81" spans="1:29" ht="12.75" customHeight="1" x14ac:dyDescent="0.2">
      <c r="A81" s="242">
        <v>10</v>
      </c>
      <c r="B81" s="252">
        <v>600632</v>
      </c>
      <c r="C81" s="251" t="s">
        <v>12</v>
      </c>
      <c r="D81" s="209" t="str">
        <f t="shared" si="53"/>
        <v>--</v>
      </c>
      <c r="E81" s="209" t="str">
        <f t="shared" si="54"/>
        <v>--</v>
      </c>
      <c r="F81" s="209" t="str">
        <f t="shared" si="55"/>
        <v>--</v>
      </c>
      <c r="G81" s="209" t="str">
        <f t="shared" si="56"/>
        <v>--</v>
      </c>
      <c r="H81" s="209" t="str">
        <f t="shared" si="57"/>
        <v>--</v>
      </c>
      <c r="I81" s="209" t="str">
        <f t="shared" si="58"/>
        <v>--</v>
      </c>
      <c r="J81" s="209" t="str">
        <f t="shared" si="59"/>
        <v>--</v>
      </c>
      <c r="K81" s="209">
        <f t="shared" si="60"/>
        <v>16.814296563008853</v>
      </c>
      <c r="L81" s="209">
        <f t="shared" si="61"/>
        <v>28.124068616201185</v>
      </c>
      <c r="M81" s="209">
        <f t="shared" si="62"/>
        <v>12.189222605355383</v>
      </c>
      <c r="N81" s="209">
        <f t="shared" ref="N81:Z81" si="74">IF(M19=0,"--",(N19/M19*100-100))</f>
        <v>18.563126972897351</v>
      </c>
      <c r="O81" s="209">
        <f t="shared" si="74"/>
        <v>8.4757262543041918</v>
      </c>
      <c r="P81" s="209">
        <f t="shared" si="74"/>
        <v>6.2604275708664403</v>
      </c>
      <c r="Q81" s="209">
        <f t="shared" si="74"/>
        <v>-3.9301872741274764</v>
      </c>
      <c r="R81" s="209">
        <f t="shared" si="74"/>
        <v>2.2866499413795651</v>
      </c>
      <c r="S81" s="209">
        <f t="shared" si="74"/>
        <v>10.918059624514157</v>
      </c>
      <c r="T81" s="209">
        <f t="shared" si="74"/>
        <v>-2.6882759302414172</v>
      </c>
      <c r="U81" s="209">
        <f t="shared" si="74"/>
        <v>-0.97170025867623622</v>
      </c>
      <c r="V81" s="209">
        <f t="shared" si="74"/>
        <v>-8.7176132435638607</v>
      </c>
      <c r="W81" s="209">
        <f t="shared" si="74"/>
        <v>-10.901181823382174</v>
      </c>
      <c r="X81" s="209">
        <f t="shared" si="74"/>
        <v>-8.702998327562554</v>
      </c>
      <c r="Y81" s="209">
        <f t="shared" si="74"/>
        <v>-5.1975125181606074</v>
      </c>
      <c r="Z81" s="209">
        <f t="shared" si="74"/>
        <v>-5.8054053571428597</v>
      </c>
      <c r="AA81" s="209">
        <f t="shared" ref="AA81:AA99" si="75">IF(Z19=0,"--",(AA19/Z19*100-100))</f>
        <v>-15.111474167604015</v>
      </c>
      <c r="AB81" s="209">
        <f t="shared" ref="AB81:AB99" si="76">IF(AA19=0,"--",(AB19/AA19*100-100))</f>
        <v>-29.540540217452488</v>
      </c>
      <c r="AC81" s="209">
        <f>IFERROR((POWER(AB19/J19,1/19)*100-100),"--")</f>
        <v>-0.23708181957744046</v>
      </c>
    </row>
    <row r="82" spans="1:29" ht="12.75" customHeight="1" x14ac:dyDescent="0.2">
      <c r="A82" s="242">
        <v>11</v>
      </c>
      <c r="B82" s="252">
        <v>392113</v>
      </c>
      <c r="C82" s="251" t="s">
        <v>12</v>
      </c>
      <c r="D82" s="209">
        <f t="shared" si="53"/>
        <v>2.5002032304426933</v>
      </c>
      <c r="E82" s="209">
        <f t="shared" si="54"/>
        <v>-4.0502539337084187</v>
      </c>
      <c r="F82" s="209">
        <f t="shared" si="55"/>
        <v>-0.37798655214450605</v>
      </c>
      <c r="G82" s="209">
        <f t="shared" si="56"/>
        <v>0.83808166940369233</v>
      </c>
      <c r="H82" s="209">
        <f t="shared" si="57"/>
        <v>13.859262194800465</v>
      </c>
      <c r="I82" s="209">
        <f t="shared" si="58"/>
        <v>15.86970015425122</v>
      </c>
      <c r="J82" s="209">
        <f t="shared" si="59"/>
        <v>14.281611606410522</v>
      </c>
      <c r="K82" s="209">
        <f t="shared" si="60"/>
        <v>1.5081739824602636</v>
      </c>
      <c r="L82" s="209">
        <f t="shared" si="61"/>
        <v>25.235465450668997</v>
      </c>
      <c r="M82" s="209">
        <f t="shared" si="62"/>
        <v>20.884530632573586</v>
      </c>
      <c r="N82" s="209">
        <f t="shared" ref="N82:Z82" si="77">IF(M20=0,"--",(N20/M20*100-100))</f>
        <v>10.824525046433337</v>
      </c>
      <c r="O82" s="209">
        <f t="shared" si="77"/>
        <v>0.63308298220199788</v>
      </c>
      <c r="P82" s="209">
        <f t="shared" si="77"/>
        <v>-4.5469818094689174</v>
      </c>
      <c r="Q82" s="209">
        <f t="shared" si="77"/>
        <v>-18.709088723498979</v>
      </c>
      <c r="R82" s="209">
        <f t="shared" si="77"/>
        <v>9.2434485850131551</v>
      </c>
      <c r="S82" s="209">
        <f t="shared" si="77"/>
        <v>28.401680233921326</v>
      </c>
      <c r="T82" s="209">
        <f t="shared" si="77"/>
        <v>3.1614572072427904</v>
      </c>
      <c r="U82" s="209">
        <f t="shared" si="77"/>
        <v>-3.9430833611896361</v>
      </c>
      <c r="V82" s="209">
        <f t="shared" si="77"/>
        <v>-7.1191915359037523</v>
      </c>
      <c r="W82" s="209">
        <f t="shared" si="77"/>
        <v>-6.6917315766030043</v>
      </c>
      <c r="X82" s="209">
        <f t="shared" si="77"/>
        <v>-1.331755927211006</v>
      </c>
      <c r="Y82" s="209">
        <f t="shared" si="77"/>
        <v>4.2239214904006133</v>
      </c>
      <c r="Z82" s="209">
        <f t="shared" si="77"/>
        <v>6.8442355882352786</v>
      </c>
      <c r="AA82" s="209">
        <f t="shared" si="75"/>
        <v>-16.851165917038273</v>
      </c>
      <c r="AB82" s="209">
        <f t="shared" si="76"/>
        <v>6.2894703023773246</v>
      </c>
      <c r="AC82" s="209">
        <f>IFERROR((POWER(AB20/C20,1/26)*100-100),"--")</f>
        <v>3.2850227785250752</v>
      </c>
    </row>
    <row r="83" spans="1:29" ht="12.75" customHeight="1" x14ac:dyDescent="0.2">
      <c r="A83" s="242">
        <v>12</v>
      </c>
      <c r="B83" s="252">
        <v>520522</v>
      </c>
      <c r="C83" s="251" t="s">
        <v>12</v>
      </c>
      <c r="D83" s="209">
        <f t="shared" si="53"/>
        <v>8.013789268895394</v>
      </c>
      <c r="E83" s="209">
        <f t="shared" si="54"/>
        <v>48.881884594091787</v>
      </c>
      <c r="F83" s="209">
        <f t="shared" si="55"/>
        <v>2.7785050491965393</v>
      </c>
      <c r="G83" s="209">
        <f t="shared" si="56"/>
        <v>19.679386883282305</v>
      </c>
      <c r="H83" s="209">
        <f t="shared" si="57"/>
        <v>43.704536714531912</v>
      </c>
      <c r="I83" s="209">
        <f t="shared" si="58"/>
        <v>17.858608701917802</v>
      </c>
      <c r="J83" s="209">
        <f t="shared" si="59"/>
        <v>30.619193870567074</v>
      </c>
      <c r="K83" s="209">
        <f t="shared" si="60"/>
        <v>10.009369349553921</v>
      </c>
      <c r="L83" s="209">
        <f t="shared" si="61"/>
        <v>2.5217738903048144</v>
      </c>
      <c r="M83" s="209">
        <f t="shared" si="62"/>
        <v>-10.749849145831107</v>
      </c>
      <c r="N83" s="209">
        <f t="shared" ref="N83:Z83" si="78">IF(M21=0,"--",(N21/M21*100-100))</f>
        <v>-31.34515166646618</v>
      </c>
      <c r="O83" s="209">
        <f t="shared" si="78"/>
        <v>-11.037099026361659</v>
      </c>
      <c r="P83" s="209">
        <f t="shared" si="78"/>
        <v>-24.897413694830362</v>
      </c>
      <c r="Q83" s="209">
        <f t="shared" si="78"/>
        <v>14.130901911547937</v>
      </c>
      <c r="R83" s="209">
        <f t="shared" si="78"/>
        <v>1.9153783732831897</v>
      </c>
      <c r="S83" s="209">
        <f t="shared" si="78"/>
        <v>-8.0789697200292778</v>
      </c>
      <c r="T83" s="209">
        <f t="shared" si="78"/>
        <v>2.0083813300292093</v>
      </c>
      <c r="U83" s="209">
        <f t="shared" si="78"/>
        <v>23.867484249801123</v>
      </c>
      <c r="V83" s="209">
        <f t="shared" si="78"/>
        <v>-31.387197668851869</v>
      </c>
      <c r="W83" s="209">
        <f t="shared" si="78"/>
        <v>13.449109572156587</v>
      </c>
      <c r="X83" s="209">
        <f t="shared" si="78"/>
        <v>-20.808399625501195</v>
      </c>
      <c r="Y83" s="209">
        <f t="shared" si="78"/>
        <v>2.7574769560989978</v>
      </c>
      <c r="Z83" s="209">
        <f t="shared" si="78"/>
        <v>10.207300746268658</v>
      </c>
      <c r="AA83" s="209">
        <f t="shared" si="75"/>
        <v>-9.3576861862830043</v>
      </c>
      <c r="AB83" s="209">
        <f t="shared" si="76"/>
        <v>-26.440776467492171</v>
      </c>
      <c r="AC83" s="209">
        <f t="shared" ref="AC83:AC86" si="79">IFERROR((POWER(AB21/C21,1/26)*100-100),"--")</f>
        <v>0.92528503510618521</v>
      </c>
    </row>
    <row r="84" spans="1:29" ht="12.75" customHeight="1" x14ac:dyDescent="0.2">
      <c r="A84" s="242">
        <v>13</v>
      </c>
      <c r="B84" s="252">
        <v>620462</v>
      </c>
      <c r="C84" s="251" t="s">
        <v>12</v>
      </c>
      <c r="D84" s="209">
        <f t="shared" si="53"/>
        <v>23.454654176763754</v>
      </c>
      <c r="E84" s="209">
        <f t="shared" si="54"/>
        <v>91.175689401518639</v>
      </c>
      <c r="F84" s="209">
        <f t="shared" si="55"/>
        <v>8.4164702828061451</v>
      </c>
      <c r="G84" s="209">
        <f t="shared" si="56"/>
        <v>12.385243478961456</v>
      </c>
      <c r="H84" s="209">
        <f t="shared" si="57"/>
        <v>3.8917973458750623</v>
      </c>
      <c r="I84" s="209">
        <f t="shared" si="58"/>
        <v>35.12765894221522</v>
      </c>
      <c r="J84" s="209">
        <f t="shared" si="59"/>
        <v>24.064579318546734</v>
      </c>
      <c r="K84" s="209">
        <f t="shared" si="60"/>
        <v>-17.148859512917539</v>
      </c>
      <c r="L84" s="209">
        <f t="shared" si="61"/>
        <v>29.31491930667184</v>
      </c>
      <c r="M84" s="209">
        <f t="shared" si="62"/>
        <v>41.436685784441551</v>
      </c>
      <c r="N84" s="209">
        <f t="shared" ref="N84:Z84" si="80">IF(M22=0,"--",(N22/M22*100-100))</f>
        <v>14.77932691809707</v>
      </c>
      <c r="O84" s="209">
        <f t="shared" si="80"/>
        <v>29.088459352543822</v>
      </c>
      <c r="P84" s="209">
        <f t="shared" si="80"/>
        <v>-13.997744103759118</v>
      </c>
      <c r="Q84" s="209">
        <f t="shared" si="80"/>
        <v>-62.104463564535003</v>
      </c>
      <c r="R84" s="209">
        <f t="shared" si="80"/>
        <v>23.485444234149824</v>
      </c>
      <c r="S84" s="209">
        <f t="shared" si="80"/>
        <v>59.47724809988452</v>
      </c>
      <c r="T84" s="209">
        <f t="shared" si="80"/>
        <v>17.375763466453691</v>
      </c>
      <c r="U84" s="209">
        <f t="shared" si="80"/>
        <v>27.504190169861261</v>
      </c>
      <c r="V84" s="209">
        <f t="shared" si="80"/>
        <v>2.4086653464388235</v>
      </c>
      <c r="W84" s="209">
        <f t="shared" si="80"/>
        <v>7.5448541262016988</v>
      </c>
      <c r="X84" s="209">
        <f t="shared" si="80"/>
        <v>0.7792232717533949</v>
      </c>
      <c r="Y84" s="209">
        <f t="shared" si="80"/>
        <v>2.5009680593763903</v>
      </c>
      <c r="Z84" s="209">
        <f t="shared" si="80"/>
        <v>18.734948130841133</v>
      </c>
      <c r="AA84" s="209">
        <f t="shared" si="75"/>
        <v>3.2504688671034927</v>
      </c>
      <c r="AB84" s="209">
        <f t="shared" si="76"/>
        <v>-14.809529026796454</v>
      </c>
      <c r="AC84" s="209">
        <f t="shared" si="79"/>
        <v>10.313844413363697</v>
      </c>
    </row>
    <row r="85" spans="1:29" ht="12.75" customHeight="1" x14ac:dyDescent="0.2">
      <c r="A85" s="242">
        <v>14</v>
      </c>
      <c r="B85" s="252">
        <v>540742</v>
      </c>
      <c r="C85" s="251" t="s">
        <v>12</v>
      </c>
      <c r="D85" s="209">
        <f t="shared" si="53"/>
        <v>12.686132406085875</v>
      </c>
      <c r="E85" s="209">
        <f t="shared" si="54"/>
        <v>-4.9694375958855801</v>
      </c>
      <c r="F85" s="209">
        <f t="shared" si="55"/>
        <v>-9.1913874349458808</v>
      </c>
      <c r="G85" s="209">
        <f t="shared" si="56"/>
        <v>2.8094646118122171</v>
      </c>
      <c r="H85" s="209">
        <f t="shared" si="57"/>
        <v>-1.2154497530983974</v>
      </c>
      <c r="I85" s="209">
        <f t="shared" si="58"/>
        <v>-20.456142171268638</v>
      </c>
      <c r="J85" s="209">
        <f t="shared" si="59"/>
        <v>-13.711431543667047</v>
      </c>
      <c r="K85" s="209">
        <f t="shared" si="60"/>
        <v>-18.741950028844499</v>
      </c>
      <c r="L85" s="209">
        <f t="shared" si="61"/>
        <v>0.11704104271559856</v>
      </c>
      <c r="M85" s="209">
        <f t="shared" si="62"/>
        <v>-4.3482380098321016</v>
      </c>
      <c r="N85" s="209">
        <f t="shared" ref="N85:Z85" si="81">IF(M23=0,"--",(N23/M23*100-100))</f>
        <v>-6.1551228576878998</v>
      </c>
      <c r="O85" s="209">
        <f t="shared" si="81"/>
        <v>-6.6651506480728244</v>
      </c>
      <c r="P85" s="209">
        <f t="shared" si="81"/>
        <v>-10.434833633249397</v>
      </c>
      <c r="Q85" s="209">
        <f t="shared" si="81"/>
        <v>-13.416647753038802</v>
      </c>
      <c r="R85" s="209">
        <f t="shared" si="81"/>
        <v>24.295176154706638</v>
      </c>
      <c r="S85" s="209">
        <f t="shared" si="81"/>
        <v>5.2588272173607749</v>
      </c>
      <c r="T85" s="209">
        <f t="shared" si="81"/>
        <v>-5.942456371307685</v>
      </c>
      <c r="U85" s="209">
        <f t="shared" si="81"/>
        <v>-1.6599527554615179</v>
      </c>
      <c r="V85" s="209">
        <f t="shared" si="81"/>
        <v>-4.5857054416631371</v>
      </c>
      <c r="W85" s="209">
        <f t="shared" si="81"/>
        <v>-8.7232975938866701</v>
      </c>
      <c r="X85" s="209">
        <f t="shared" si="81"/>
        <v>-17.988717472739282</v>
      </c>
      <c r="Y85" s="209">
        <f t="shared" si="81"/>
        <v>1.2618897040622272</v>
      </c>
      <c r="Z85" s="209">
        <f t="shared" si="81"/>
        <v>-7.6903027586206747</v>
      </c>
      <c r="AA85" s="209">
        <f t="shared" si="75"/>
        <v>-9.9698928780681086</v>
      </c>
      <c r="AB85" s="209">
        <f t="shared" si="76"/>
        <v>-31.412177357462483</v>
      </c>
      <c r="AC85" s="209">
        <f t="shared" si="79"/>
        <v>-6.407641868288465</v>
      </c>
    </row>
    <row r="86" spans="1:29" ht="12.75" customHeight="1" x14ac:dyDescent="0.2">
      <c r="A86" s="242">
        <v>15</v>
      </c>
      <c r="B86" s="252">
        <v>590390</v>
      </c>
      <c r="C86" s="251" t="s">
        <v>12</v>
      </c>
      <c r="D86" s="209">
        <f t="shared" si="53"/>
        <v>10.725856692968833</v>
      </c>
      <c r="E86" s="209">
        <f t="shared" si="54"/>
        <v>-0.78977534235443159</v>
      </c>
      <c r="F86" s="209">
        <f t="shared" si="55"/>
        <v>1.7058327654472265</v>
      </c>
      <c r="G86" s="209">
        <f t="shared" si="56"/>
        <v>8.6986283571027059</v>
      </c>
      <c r="H86" s="209">
        <f t="shared" si="57"/>
        <v>10.907515534046325</v>
      </c>
      <c r="I86" s="209">
        <f t="shared" si="58"/>
        <v>-5.1136936459322584</v>
      </c>
      <c r="J86" s="209">
        <f t="shared" si="59"/>
        <v>1.2728357770374714</v>
      </c>
      <c r="K86" s="209">
        <f t="shared" si="60"/>
        <v>-20.732976710165261</v>
      </c>
      <c r="L86" s="209">
        <f t="shared" si="61"/>
        <v>-1.9110024013102134E-2</v>
      </c>
      <c r="M86" s="209">
        <f t="shared" si="62"/>
        <v>-4.8740519124487633</v>
      </c>
      <c r="N86" s="209">
        <f t="shared" ref="N86:Z86" si="82">IF(M24=0,"--",(N24/M24*100-100))</f>
        <v>3.0482323175711628</v>
      </c>
      <c r="O86" s="209">
        <f t="shared" si="82"/>
        <v>7.2580476465716686</v>
      </c>
      <c r="P86" s="209">
        <f t="shared" si="82"/>
        <v>-6.3158370664025369</v>
      </c>
      <c r="Q86" s="209">
        <f t="shared" si="82"/>
        <v>-6.6987745660287032</v>
      </c>
      <c r="R86" s="209">
        <f t="shared" si="82"/>
        <v>-1.6722307571070161</v>
      </c>
      <c r="S86" s="209">
        <f t="shared" si="82"/>
        <v>26.884847826238214</v>
      </c>
      <c r="T86" s="209">
        <f t="shared" si="82"/>
        <v>-13.092126160460211</v>
      </c>
      <c r="U86" s="209">
        <f t="shared" si="82"/>
        <v>-6.1575621119798711</v>
      </c>
      <c r="V86" s="209">
        <f t="shared" si="82"/>
        <v>-6.9334834596539707</v>
      </c>
      <c r="W86" s="209">
        <f t="shared" si="82"/>
        <v>-15.114501329909146</v>
      </c>
      <c r="X86" s="209">
        <f t="shared" si="82"/>
        <v>-8.4825655328913285E-2</v>
      </c>
      <c r="Y86" s="209">
        <f t="shared" si="82"/>
        <v>5.4594174436382445</v>
      </c>
      <c r="Z86" s="209">
        <f t="shared" si="82"/>
        <v>-3.8793592307692251</v>
      </c>
      <c r="AA86" s="209">
        <f t="shared" si="75"/>
        <v>-7.3140486042888426</v>
      </c>
      <c r="AB86" s="209">
        <f t="shared" si="76"/>
        <v>-6.5436735495843266</v>
      </c>
      <c r="AC86" s="209">
        <f t="shared" si="79"/>
        <v>-1.5579853851744474</v>
      </c>
    </row>
    <row r="87" spans="1:29" ht="12.75" customHeight="1" x14ac:dyDescent="0.2">
      <c r="A87" s="242">
        <v>16</v>
      </c>
      <c r="B87" s="252">
        <v>560312</v>
      </c>
      <c r="C87" s="251" t="s">
        <v>12</v>
      </c>
      <c r="D87" s="209" t="str">
        <f t="shared" si="53"/>
        <v>--</v>
      </c>
      <c r="E87" s="209">
        <f t="shared" si="54"/>
        <v>23.972294635312565</v>
      </c>
      <c r="F87" s="209">
        <f t="shared" si="55"/>
        <v>-16.164936951252159</v>
      </c>
      <c r="G87" s="209">
        <f t="shared" si="56"/>
        <v>7.5769324696328653</v>
      </c>
      <c r="H87" s="209">
        <f t="shared" si="57"/>
        <v>9.5453046883035313</v>
      </c>
      <c r="I87" s="209">
        <f t="shared" si="58"/>
        <v>17.657363943590894</v>
      </c>
      <c r="J87" s="209">
        <f t="shared" si="59"/>
        <v>37.207709079168296</v>
      </c>
      <c r="K87" s="209">
        <f t="shared" si="60"/>
        <v>11.074217976191818</v>
      </c>
      <c r="L87" s="209">
        <f t="shared" si="61"/>
        <v>16.110160389466515</v>
      </c>
      <c r="M87" s="209">
        <f t="shared" si="62"/>
        <v>23.946470102272016</v>
      </c>
      <c r="N87" s="209">
        <f t="shared" ref="N87:Z87" si="83">IF(M25=0,"--",(N25/M25*100-100))</f>
        <v>18.703874689789913</v>
      </c>
      <c r="O87" s="209">
        <f t="shared" si="83"/>
        <v>34.802690566032567</v>
      </c>
      <c r="P87" s="209">
        <f t="shared" si="83"/>
        <v>19.35489993682684</v>
      </c>
      <c r="Q87" s="209">
        <f t="shared" si="83"/>
        <v>-13.652325171197063</v>
      </c>
      <c r="R87" s="209">
        <f t="shared" si="83"/>
        <v>8.8386412640249574</v>
      </c>
      <c r="S87" s="209">
        <f t="shared" si="83"/>
        <v>0.76135053634354222</v>
      </c>
      <c r="T87" s="209">
        <f t="shared" si="83"/>
        <v>-10.710847270214231</v>
      </c>
      <c r="U87" s="209">
        <f t="shared" si="83"/>
        <v>2.4657487468170416</v>
      </c>
      <c r="V87" s="209">
        <f t="shared" si="83"/>
        <v>17.043927499146321</v>
      </c>
      <c r="W87" s="209">
        <f t="shared" si="83"/>
        <v>-7.5693362660939556</v>
      </c>
      <c r="X87" s="209">
        <f t="shared" si="83"/>
        <v>-7.2728078213331031</v>
      </c>
      <c r="Y87" s="209">
        <f t="shared" si="83"/>
        <v>-5.1248388265844511</v>
      </c>
      <c r="Z87" s="209">
        <f t="shared" si="83"/>
        <v>-0.5207956349206313</v>
      </c>
      <c r="AA87" s="209">
        <f t="shared" si="75"/>
        <v>-9.3357882347548866</v>
      </c>
      <c r="AB87" s="209">
        <f t="shared" si="76"/>
        <v>41.378215420877154</v>
      </c>
      <c r="AC87" s="209">
        <f>IFERROR((POWER(AB25/D25,1/25)*100-100),"--")</f>
        <v>7.6719324196668595</v>
      </c>
    </row>
    <row r="88" spans="1:29" ht="12.75" customHeight="1" x14ac:dyDescent="0.2">
      <c r="A88" s="242">
        <v>17</v>
      </c>
      <c r="B88" s="252">
        <v>600622</v>
      </c>
      <c r="C88" s="251" t="s">
        <v>12</v>
      </c>
      <c r="D88" s="209" t="str">
        <f t="shared" si="53"/>
        <v>--</v>
      </c>
      <c r="E88" s="209" t="str">
        <f t="shared" si="54"/>
        <v>--</v>
      </c>
      <c r="F88" s="209" t="str">
        <f t="shared" si="55"/>
        <v>--</v>
      </c>
      <c r="G88" s="209" t="str">
        <f t="shared" si="56"/>
        <v>--</v>
      </c>
      <c r="H88" s="209" t="str">
        <f t="shared" si="57"/>
        <v>--</v>
      </c>
      <c r="I88" s="209" t="str">
        <f t="shared" si="58"/>
        <v>--</v>
      </c>
      <c r="J88" s="209" t="str">
        <f t="shared" si="59"/>
        <v>--</v>
      </c>
      <c r="K88" s="209">
        <f t="shared" si="60"/>
        <v>2.88609223416438</v>
      </c>
      <c r="L88" s="209">
        <f t="shared" si="61"/>
        <v>26.316073107077415</v>
      </c>
      <c r="M88" s="209">
        <f t="shared" si="62"/>
        <v>12.219039780569659</v>
      </c>
      <c r="N88" s="209">
        <f t="shared" ref="N88:Z88" si="84">IF(M26=0,"--",(N26/M26*100-100))</f>
        <v>17.158526058041687</v>
      </c>
      <c r="O88" s="209">
        <f t="shared" si="84"/>
        <v>6.4926679718887925</v>
      </c>
      <c r="P88" s="209">
        <f t="shared" si="84"/>
        <v>-6.7246067355511485</v>
      </c>
      <c r="Q88" s="209">
        <f t="shared" si="84"/>
        <v>-7.9217682204951956</v>
      </c>
      <c r="R88" s="209">
        <f t="shared" si="84"/>
        <v>5.7807807388913659</v>
      </c>
      <c r="S88" s="209">
        <f t="shared" si="84"/>
        <v>-21.477598140475109</v>
      </c>
      <c r="T88" s="209">
        <f t="shared" si="84"/>
        <v>-15.350595460277589</v>
      </c>
      <c r="U88" s="209">
        <f t="shared" si="84"/>
        <v>-8.6542646775667436</v>
      </c>
      <c r="V88" s="209">
        <f t="shared" si="84"/>
        <v>-9.3920224935071417</v>
      </c>
      <c r="W88" s="209">
        <f t="shared" si="84"/>
        <v>-4.0020650070694046</v>
      </c>
      <c r="X88" s="209">
        <f t="shared" si="84"/>
        <v>-9.6581303527777891</v>
      </c>
      <c r="Y88" s="209">
        <f t="shared" si="84"/>
        <v>6.869897061125215</v>
      </c>
      <c r="Z88" s="209">
        <f t="shared" si="84"/>
        <v>4.0952093596059171</v>
      </c>
      <c r="AA88" s="209">
        <f t="shared" si="75"/>
        <v>-16.463163991945123</v>
      </c>
      <c r="AB88" s="209">
        <f t="shared" si="76"/>
        <v>-20.899711872165625</v>
      </c>
      <c r="AC88" s="209">
        <f>IFERROR((POWER(AB26/J26,1/19)*100-100),"--")</f>
        <v>-2.8281181731825882</v>
      </c>
    </row>
    <row r="89" spans="1:29" ht="12.75" customHeight="1" x14ac:dyDescent="0.2">
      <c r="A89" s="242">
        <v>18</v>
      </c>
      <c r="B89" s="252">
        <v>540245</v>
      </c>
      <c r="C89" s="251" t="s">
        <v>12</v>
      </c>
      <c r="D89" s="209" t="str">
        <f t="shared" si="53"/>
        <v>--</v>
      </c>
      <c r="E89" s="209" t="str">
        <f t="shared" si="54"/>
        <v>--</v>
      </c>
      <c r="F89" s="209" t="str">
        <f t="shared" si="55"/>
        <v>--</v>
      </c>
      <c r="G89" s="209" t="str">
        <f t="shared" si="56"/>
        <v>--</v>
      </c>
      <c r="H89" s="209" t="str">
        <f t="shared" si="57"/>
        <v>--</v>
      </c>
      <c r="I89" s="209" t="str">
        <f t="shared" si="58"/>
        <v>--</v>
      </c>
      <c r="J89" s="209" t="str">
        <f t="shared" si="59"/>
        <v>--</v>
      </c>
      <c r="K89" s="209" t="str">
        <f t="shared" si="60"/>
        <v>--</v>
      </c>
      <c r="L89" s="209" t="str">
        <f t="shared" si="61"/>
        <v>--</v>
      </c>
      <c r="M89" s="209" t="str">
        <f t="shared" si="62"/>
        <v>--</v>
      </c>
      <c r="N89" s="209" t="str">
        <f t="shared" ref="N89:Z89" si="85">IF(M27=0,"--",(N27/M27*100-100))</f>
        <v>--</v>
      </c>
      <c r="O89" s="209" t="str">
        <f t="shared" si="85"/>
        <v>--</v>
      </c>
      <c r="P89" s="209">
        <f t="shared" si="85"/>
        <v>-17.492704739885937</v>
      </c>
      <c r="Q89" s="209">
        <f t="shared" si="85"/>
        <v>-4.5582149581581888</v>
      </c>
      <c r="R89" s="209">
        <f t="shared" si="85"/>
        <v>27.978050856691226</v>
      </c>
      <c r="S89" s="209">
        <f t="shared" si="85"/>
        <v>17.502938620406312</v>
      </c>
      <c r="T89" s="209">
        <f t="shared" si="85"/>
        <v>-1.9950448432566787</v>
      </c>
      <c r="U89" s="209">
        <f t="shared" si="85"/>
        <v>-4.3800942562267551</v>
      </c>
      <c r="V89" s="209">
        <f t="shared" si="85"/>
        <v>-24.899184585436586</v>
      </c>
      <c r="W89" s="209">
        <f t="shared" si="85"/>
        <v>-27.213732283267959</v>
      </c>
      <c r="X89" s="209">
        <f t="shared" si="85"/>
        <v>-20.2861373806264</v>
      </c>
      <c r="Y89" s="209">
        <f t="shared" si="85"/>
        <v>5.5764897052258817</v>
      </c>
      <c r="Z89" s="209">
        <f t="shared" si="85"/>
        <v>18.317652261306534</v>
      </c>
      <c r="AA89" s="209">
        <f t="shared" si="75"/>
        <v>-33.344374785179227</v>
      </c>
      <c r="AB89" s="209">
        <f t="shared" si="76"/>
        <v>-41.403507388024593</v>
      </c>
      <c r="AC89" s="209">
        <f>IFERROR((POWER(AB27/O27,1/15)*100-100),"--")</f>
        <v>-9.1794123497097502</v>
      </c>
    </row>
    <row r="90" spans="1:29" ht="12.75" customHeight="1" x14ac:dyDescent="0.2">
      <c r="A90" s="242">
        <v>19</v>
      </c>
      <c r="B90" s="252">
        <v>590310</v>
      </c>
      <c r="C90" s="251" t="s">
        <v>12</v>
      </c>
      <c r="D90" s="209">
        <f t="shared" si="53"/>
        <v>7.8174957062251025</v>
      </c>
      <c r="E90" s="209">
        <f t="shared" si="54"/>
        <v>-9.0034943791593633</v>
      </c>
      <c r="F90" s="209">
        <f t="shared" si="55"/>
        <v>-6.8288767375491091</v>
      </c>
      <c r="G90" s="209">
        <f t="shared" si="56"/>
        <v>1.9913361931872089</v>
      </c>
      <c r="H90" s="209">
        <f t="shared" si="57"/>
        <v>1.0684302355245023</v>
      </c>
      <c r="I90" s="209">
        <f t="shared" si="58"/>
        <v>-6.1738009639408631</v>
      </c>
      <c r="J90" s="209">
        <f t="shared" si="59"/>
        <v>-5.1907692602414812</v>
      </c>
      <c r="K90" s="209">
        <f t="shared" si="60"/>
        <v>-6.2223811494031906</v>
      </c>
      <c r="L90" s="209">
        <f t="shared" si="61"/>
        <v>15.953880961045869</v>
      </c>
      <c r="M90" s="209">
        <f t="shared" si="62"/>
        <v>0.42345048891753834</v>
      </c>
      <c r="N90" s="209">
        <f t="shared" ref="N90:Z90" si="86">IF(M28=0,"--",(N28/M28*100-100))</f>
        <v>-9.2188598625081823</v>
      </c>
      <c r="O90" s="209">
        <f t="shared" si="86"/>
        <v>-5.6739500391253017</v>
      </c>
      <c r="P90" s="209">
        <f t="shared" si="86"/>
        <v>-7.8717420590855909</v>
      </c>
      <c r="Q90" s="209">
        <f t="shared" si="86"/>
        <v>-25.816425846839238</v>
      </c>
      <c r="R90" s="209">
        <f t="shared" si="86"/>
        <v>-0.98567368994271476</v>
      </c>
      <c r="S90" s="209">
        <f t="shared" si="86"/>
        <v>4.7162214214664999</v>
      </c>
      <c r="T90" s="209">
        <f t="shared" si="86"/>
        <v>-12.944095577482074</v>
      </c>
      <c r="U90" s="209">
        <f t="shared" si="86"/>
        <v>1.6280220001855241</v>
      </c>
      <c r="V90" s="209">
        <f t="shared" si="86"/>
        <v>7.5934223431928416</v>
      </c>
      <c r="W90" s="209">
        <f t="shared" si="86"/>
        <v>-2.728374339547301</v>
      </c>
      <c r="X90" s="209">
        <f t="shared" si="86"/>
        <v>-7.9774029246641192</v>
      </c>
      <c r="Y90" s="209">
        <f t="shared" si="86"/>
        <v>1.7516606713551255</v>
      </c>
      <c r="Z90" s="209">
        <f t="shared" si="86"/>
        <v>8.9972598726114654</v>
      </c>
      <c r="AA90" s="209">
        <f t="shared" si="75"/>
        <v>-9.0382328199473534</v>
      </c>
      <c r="AB90" s="209">
        <f t="shared" si="76"/>
        <v>-16.624983339378502</v>
      </c>
      <c r="AC90" s="209">
        <f>IFERROR((POWER(AB28/C28,1/26)*100-100),"--")</f>
        <v>-3.4809555747675773</v>
      </c>
    </row>
    <row r="91" spans="1:29" ht="12.75" customHeight="1" x14ac:dyDescent="0.2">
      <c r="A91" s="242">
        <v>20</v>
      </c>
      <c r="B91" s="252">
        <v>701952</v>
      </c>
      <c r="C91" s="251" t="s">
        <v>12</v>
      </c>
      <c r="D91" s="209" t="str">
        <f t="shared" si="53"/>
        <v>--</v>
      </c>
      <c r="E91" s="209">
        <f t="shared" si="54"/>
        <v>92.874050700372919</v>
      </c>
      <c r="F91" s="209">
        <f t="shared" si="55"/>
        <v>-49.296209585151907</v>
      </c>
      <c r="G91" s="209">
        <f t="shared" si="56"/>
        <v>139.84314741475637</v>
      </c>
      <c r="H91" s="209">
        <f t="shared" si="57"/>
        <v>16.352966182778104</v>
      </c>
      <c r="I91" s="209">
        <f t="shared" si="58"/>
        <v>-31.012328030912855</v>
      </c>
      <c r="J91" s="209">
        <f t="shared" si="59"/>
        <v>-13.765145791554986</v>
      </c>
      <c r="K91" s="209">
        <f t="shared" si="60"/>
        <v>224.49670172936351</v>
      </c>
      <c r="L91" s="209">
        <f t="shared" si="61"/>
        <v>-55.573705080652559</v>
      </c>
      <c r="M91" s="209">
        <f t="shared" si="62"/>
        <v>-62.596940871070004</v>
      </c>
      <c r="N91" s="209">
        <f t="shared" ref="N91:Z91" si="87">IF(M29=0,"--",(N29/M29*100-100))</f>
        <v>5317.1171038003513</v>
      </c>
      <c r="O91" s="209">
        <f t="shared" si="87"/>
        <v>65.937431899546937</v>
      </c>
      <c r="P91" s="209">
        <f t="shared" si="87"/>
        <v>-21.216628813082366</v>
      </c>
      <c r="Q91" s="209">
        <f t="shared" si="87"/>
        <v>-14.56028330185255</v>
      </c>
      <c r="R91" s="209">
        <f t="shared" si="87"/>
        <v>10.009495879551508</v>
      </c>
      <c r="S91" s="209">
        <f t="shared" si="87"/>
        <v>46.771827607990446</v>
      </c>
      <c r="T91" s="209">
        <f t="shared" si="87"/>
        <v>-11.945213942928703</v>
      </c>
      <c r="U91" s="209">
        <f t="shared" si="87"/>
        <v>4.380290667318036</v>
      </c>
      <c r="V91" s="209">
        <f t="shared" si="87"/>
        <v>-2.0234623194249366</v>
      </c>
      <c r="W91" s="209">
        <f t="shared" si="87"/>
        <v>-19.327477249173299</v>
      </c>
      <c r="X91" s="209">
        <f t="shared" si="87"/>
        <v>-3.2859298384751696</v>
      </c>
      <c r="Y91" s="209">
        <f t="shared" si="87"/>
        <v>22.972833918251439</v>
      </c>
      <c r="Z91" s="209">
        <f t="shared" si="87"/>
        <v>-12.033727649769588</v>
      </c>
      <c r="AA91" s="209">
        <f t="shared" si="75"/>
        <v>-21.913798434193552</v>
      </c>
      <c r="AB91" s="209">
        <f t="shared" si="76"/>
        <v>-6.6227114513674223</v>
      </c>
      <c r="AC91" s="209">
        <f>IFERROR((POWER(AB29/D29,1/25)*100-100),"--")</f>
        <v>16.689134207484017</v>
      </c>
    </row>
    <row r="92" spans="1:29" ht="12.75" customHeight="1" x14ac:dyDescent="0.2">
      <c r="A92" s="242">
        <v>21</v>
      </c>
      <c r="B92" s="252">
        <v>520942</v>
      </c>
      <c r="C92" s="251" t="s">
        <v>12</v>
      </c>
      <c r="D92" s="209">
        <f t="shared" si="53"/>
        <v>12.125616377825835</v>
      </c>
      <c r="E92" s="209">
        <f t="shared" si="54"/>
        <v>-1.0601932259679501</v>
      </c>
      <c r="F92" s="209">
        <f t="shared" si="55"/>
        <v>-13.443685809291708</v>
      </c>
      <c r="G92" s="209">
        <f t="shared" si="56"/>
        <v>-7.053546252383498</v>
      </c>
      <c r="H92" s="209">
        <f t="shared" si="57"/>
        <v>5.1096167911438357</v>
      </c>
      <c r="I92" s="209">
        <f t="shared" si="58"/>
        <v>-12.813237425975842</v>
      </c>
      <c r="J92" s="209">
        <f t="shared" si="59"/>
        <v>15.988729137163688</v>
      </c>
      <c r="K92" s="209">
        <f t="shared" si="60"/>
        <v>-32.190203163466066</v>
      </c>
      <c r="L92" s="209">
        <f t="shared" si="61"/>
        <v>23.879795245044107</v>
      </c>
      <c r="M92" s="209">
        <f t="shared" si="62"/>
        <v>14.705694841897255</v>
      </c>
      <c r="N92" s="209">
        <f t="shared" ref="N92:Z92" si="88">IF(M30=0,"--",(N30/M30*100-100))</f>
        <v>17.462740557294154</v>
      </c>
      <c r="O92" s="209">
        <f t="shared" si="88"/>
        <v>22.85517875863701</v>
      </c>
      <c r="P92" s="209">
        <f t="shared" si="88"/>
        <v>33.011632578879585</v>
      </c>
      <c r="Q92" s="209">
        <f t="shared" si="88"/>
        <v>-16.379590445004155</v>
      </c>
      <c r="R92" s="209">
        <f t="shared" si="88"/>
        <v>9.1445895700773718</v>
      </c>
      <c r="S92" s="209">
        <f t="shared" si="88"/>
        <v>-22.621698631061818</v>
      </c>
      <c r="T92" s="209">
        <f t="shared" si="88"/>
        <v>-7.5523444169972151</v>
      </c>
      <c r="U92" s="209">
        <f t="shared" si="88"/>
        <v>4.8305685330077353</v>
      </c>
      <c r="V92" s="209">
        <f t="shared" si="88"/>
        <v>-27.539675886753059</v>
      </c>
      <c r="W92" s="209">
        <f t="shared" si="88"/>
        <v>-15.1952746294848</v>
      </c>
      <c r="X92" s="209">
        <f t="shared" si="88"/>
        <v>-2.6796401230020024</v>
      </c>
      <c r="Y92" s="209">
        <f t="shared" si="88"/>
        <v>11.909031215634315</v>
      </c>
      <c r="Z92" s="209">
        <f t="shared" si="88"/>
        <v>-3.9833140127388589</v>
      </c>
      <c r="AA92" s="209">
        <f t="shared" si="75"/>
        <v>-8.3380816565474873</v>
      </c>
      <c r="AB92" s="209">
        <f t="shared" si="76"/>
        <v>-46.347727726559398</v>
      </c>
      <c r="AC92" s="209">
        <f>IFERROR((POWER(AB30/C30,1/26)*100-100),"--")</f>
        <v>-3.6579933858472629</v>
      </c>
    </row>
    <row r="93" spans="1:29" ht="12.75" customHeight="1" x14ac:dyDescent="0.2">
      <c r="A93" s="242">
        <v>22</v>
      </c>
      <c r="B93" s="252">
        <v>551219</v>
      </c>
      <c r="C93" s="251" t="s">
        <v>12</v>
      </c>
      <c r="D93" s="209">
        <f t="shared" si="53"/>
        <v>-7.9058630612030214</v>
      </c>
      <c r="E93" s="209">
        <f t="shared" si="54"/>
        <v>-28.529270506291027</v>
      </c>
      <c r="F93" s="209">
        <f t="shared" si="55"/>
        <v>-9.9445943443828355</v>
      </c>
      <c r="G93" s="209">
        <f t="shared" si="56"/>
        <v>-4.573203228212364</v>
      </c>
      <c r="H93" s="209">
        <f t="shared" si="57"/>
        <v>25.471967286774316</v>
      </c>
      <c r="I93" s="209">
        <f t="shared" si="58"/>
        <v>-2.8787858964773392</v>
      </c>
      <c r="J93" s="209">
        <f t="shared" si="59"/>
        <v>5.0434297489468491</v>
      </c>
      <c r="K93" s="209">
        <f t="shared" si="60"/>
        <v>-10.010072854112153</v>
      </c>
      <c r="L93" s="209">
        <f t="shared" si="61"/>
        <v>14.158649012782448</v>
      </c>
      <c r="M93" s="209">
        <f t="shared" si="62"/>
        <v>-3.5158253346720869</v>
      </c>
      <c r="N93" s="209">
        <f t="shared" ref="N93:Z93" si="89">IF(M31=0,"--",(N31/M31*100-100))</f>
        <v>10.403422762601181</v>
      </c>
      <c r="O93" s="209">
        <f t="shared" si="89"/>
        <v>4.7855077385866593</v>
      </c>
      <c r="P93" s="209">
        <f t="shared" si="89"/>
        <v>0.20554099396090919</v>
      </c>
      <c r="Q93" s="209">
        <f t="shared" si="89"/>
        <v>-15.443750344886666</v>
      </c>
      <c r="R93" s="209">
        <f t="shared" si="89"/>
        <v>8.6100087569475363</v>
      </c>
      <c r="S93" s="209">
        <f t="shared" si="89"/>
        <v>6.9177028171118309</v>
      </c>
      <c r="T93" s="209">
        <f t="shared" si="89"/>
        <v>-16.691700829421237</v>
      </c>
      <c r="U93" s="209">
        <f t="shared" si="89"/>
        <v>-7.6695036596142501</v>
      </c>
      <c r="V93" s="209">
        <f t="shared" si="89"/>
        <v>-10.856718116089709</v>
      </c>
      <c r="W93" s="209">
        <f t="shared" si="89"/>
        <v>-12.622629033945699</v>
      </c>
      <c r="X93" s="209">
        <f t="shared" si="89"/>
        <v>-8.6148560103829936</v>
      </c>
      <c r="Y93" s="209">
        <f t="shared" si="89"/>
        <v>-9.0179999615985054</v>
      </c>
      <c r="Z93" s="209">
        <f t="shared" si="89"/>
        <v>-9.1124818181818199</v>
      </c>
      <c r="AA93" s="209">
        <f t="shared" si="75"/>
        <v>-9.155591907673994</v>
      </c>
      <c r="AB93" s="209">
        <f t="shared" si="76"/>
        <v>-28.564608162525744</v>
      </c>
      <c r="AC93" s="209">
        <f t="shared" ref="AC93:AC99" si="90">IFERROR((POWER(AB31/C31,1/26)*100-100),"--")</f>
        <v>-5.3407670564265288</v>
      </c>
    </row>
    <row r="94" spans="1:29" ht="12.75" customHeight="1" x14ac:dyDescent="0.2">
      <c r="A94" s="242">
        <v>23</v>
      </c>
      <c r="B94" s="252">
        <v>540752</v>
      </c>
      <c r="C94" s="251" t="s">
        <v>12</v>
      </c>
      <c r="D94" s="209">
        <f t="shared" si="53"/>
        <v>30.075243680382556</v>
      </c>
      <c r="E94" s="209">
        <f t="shared" si="54"/>
        <v>22.727734468723241</v>
      </c>
      <c r="F94" s="209">
        <f t="shared" si="55"/>
        <v>-24.816270704477418</v>
      </c>
      <c r="G94" s="209">
        <f t="shared" si="56"/>
        <v>4.330131436086134</v>
      </c>
      <c r="H94" s="209">
        <f t="shared" si="57"/>
        <v>44.859759833594438</v>
      </c>
      <c r="I94" s="209">
        <f t="shared" si="58"/>
        <v>-2.2117541813767048</v>
      </c>
      <c r="J94" s="209">
        <f t="shared" si="59"/>
        <v>4.7102331893325271</v>
      </c>
      <c r="K94" s="209">
        <f t="shared" si="60"/>
        <v>-2.2092182067200383</v>
      </c>
      <c r="L94" s="209">
        <f t="shared" si="61"/>
        <v>6.3242151777583189</v>
      </c>
      <c r="M94" s="209">
        <f t="shared" si="62"/>
        <v>-1.212192698387824</v>
      </c>
      <c r="N94" s="209">
        <f t="shared" ref="N94:Z94" si="91">IF(M32=0,"--",(N32/M32*100-100))</f>
        <v>-9.290899702371135</v>
      </c>
      <c r="O94" s="209">
        <f t="shared" si="91"/>
        <v>1.0774372042571656</v>
      </c>
      <c r="P94" s="209">
        <f t="shared" si="91"/>
        <v>0.34934382714475021</v>
      </c>
      <c r="Q94" s="209">
        <f t="shared" si="91"/>
        <v>-11.121624771792199</v>
      </c>
      <c r="R94" s="209">
        <f t="shared" si="91"/>
        <v>1.4749828660171005</v>
      </c>
      <c r="S94" s="209">
        <f t="shared" si="91"/>
        <v>3.1782017823595083</v>
      </c>
      <c r="T94" s="209">
        <f t="shared" si="91"/>
        <v>-5.3480066361403829</v>
      </c>
      <c r="U94" s="209">
        <f t="shared" si="91"/>
        <v>-5.0431594583924522</v>
      </c>
      <c r="V94" s="209">
        <f t="shared" si="91"/>
        <v>-10.314431139874074</v>
      </c>
      <c r="W94" s="209">
        <f t="shared" si="91"/>
        <v>-10.517506620779784</v>
      </c>
      <c r="X94" s="209">
        <f t="shared" si="91"/>
        <v>-7.8707124276090923</v>
      </c>
      <c r="Y94" s="209">
        <f t="shared" si="91"/>
        <v>-4.2898666026173373</v>
      </c>
      <c r="Z94" s="209">
        <f t="shared" si="91"/>
        <v>-1.1243768595041246</v>
      </c>
      <c r="AA94" s="209">
        <f t="shared" si="75"/>
        <v>-3.2421916426534096</v>
      </c>
      <c r="AB94" s="209">
        <f t="shared" si="76"/>
        <v>-24.658947319208778</v>
      </c>
      <c r="AC94" s="209">
        <f t="shared" si="90"/>
        <v>-1.1064260250493163</v>
      </c>
    </row>
    <row r="95" spans="1:29" ht="12.75" customHeight="1" x14ac:dyDescent="0.2">
      <c r="A95" s="242">
        <v>24</v>
      </c>
      <c r="B95" s="252">
        <v>520542</v>
      </c>
      <c r="C95" s="251" t="s">
        <v>12</v>
      </c>
      <c r="D95" s="209">
        <f t="shared" si="53"/>
        <v>134.53032512435871</v>
      </c>
      <c r="E95" s="209">
        <f t="shared" si="54"/>
        <v>-20.744104164305071</v>
      </c>
      <c r="F95" s="209">
        <f t="shared" si="55"/>
        <v>12.827863895412747</v>
      </c>
      <c r="G95" s="209">
        <f t="shared" si="56"/>
        <v>22.944237069831615</v>
      </c>
      <c r="H95" s="209">
        <f t="shared" si="57"/>
        <v>73.354129724716501</v>
      </c>
      <c r="I95" s="209">
        <f t="shared" si="58"/>
        <v>55.419852626209831</v>
      </c>
      <c r="J95" s="209">
        <f t="shared" si="59"/>
        <v>44.455816643301318</v>
      </c>
      <c r="K95" s="209">
        <f t="shared" si="60"/>
        <v>2.2280672726470812</v>
      </c>
      <c r="L95" s="209">
        <f t="shared" si="61"/>
        <v>-1.1431326483109245</v>
      </c>
      <c r="M95" s="209">
        <f t="shared" si="62"/>
        <v>16.295462191021983</v>
      </c>
      <c r="N95" s="209">
        <f t="shared" ref="N95:Z95" si="92">IF(M33=0,"--",(N33/M33*100-100))</f>
        <v>13.021321242828691</v>
      </c>
      <c r="O95" s="209">
        <f t="shared" si="92"/>
        <v>0.8714229167193821</v>
      </c>
      <c r="P95" s="209">
        <f t="shared" si="92"/>
        <v>-1.2457409811988924</v>
      </c>
      <c r="Q95" s="209">
        <f t="shared" si="92"/>
        <v>-9.8602017993802633</v>
      </c>
      <c r="R95" s="209">
        <f t="shared" si="92"/>
        <v>-0.15857544568834214</v>
      </c>
      <c r="S95" s="209">
        <f t="shared" si="92"/>
        <v>-21.515607049226588</v>
      </c>
      <c r="T95" s="209">
        <f t="shared" si="92"/>
        <v>6.432546058094843</v>
      </c>
      <c r="U95" s="209">
        <f t="shared" si="92"/>
        <v>-2.6037785583718431</v>
      </c>
      <c r="V95" s="209">
        <f t="shared" si="92"/>
        <v>-18.243302991947388</v>
      </c>
      <c r="W95" s="209">
        <f t="shared" si="92"/>
        <v>-7.4676621619009182</v>
      </c>
      <c r="X95" s="209">
        <f t="shared" si="92"/>
        <v>-37.740885149741224</v>
      </c>
      <c r="Y95" s="209">
        <f t="shared" si="92"/>
        <v>-35.150963258892503</v>
      </c>
      <c r="Z95" s="209">
        <f t="shared" si="92"/>
        <v>4.0489731707317134</v>
      </c>
      <c r="AA95" s="209">
        <f t="shared" si="75"/>
        <v>-37.375730129332382</v>
      </c>
      <c r="AB95" s="209">
        <f t="shared" si="76"/>
        <v>-45.505198599033847</v>
      </c>
      <c r="AC95" s="209">
        <f t="shared" si="90"/>
        <v>0.20426233093154167</v>
      </c>
    </row>
    <row r="96" spans="1:29" ht="12.75" customHeight="1" x14ac:dyDescent="0.2">
      <c r="A96" s="242">
        <v>25</v>
      </c>
      <c r="B96" s="252">
        <v>520939</v>
      </c>
      <c r="C96" s="251" t="s">
        <v>12</v>
      </c>
      <c r="D96" s="209">
        <f t="shared" si="53"/>
        <v>10.705421126466902</v>
      </c>
      <c r="E96" s="209">
        <f t="shared" si="54"/>
        <v>-10.070850014613981</v>
      </c>
      <c r="F96" s="209">
        <f t="shared" si="55"/>
        <v>33.877816335155131</v>
      </c>
      <c r="G96" s="209">
        <f t="shared" si="56"/>
        <v>11.417827656457575</v>
      </c>
      <c r="H96" s="209">
        <f t="shared" si="57"/>
        <v>13.313540457315696</v>
      </c>
      <c r="I96" s="209">
        <f t="shared" si="58"/>
        <v>14.578188949465584</v>
      </c>
      <c r="J96" s="209">
        <f t="shared" si="59"/>
        <v>34.377792204425504</v>
      </c>
      <c r="K96" s="209">
        <f t="shared" si="60"/>
        <v>25.047497210484011</v>
      </c>
      <c r="L96" s="209">
        <f t="shared" si="61"/>
        <v>59.667765089757211</v>
      </c>
      <c r="M96" s="209">
        <f t="shared" si="62"/>
        <v>25.876942238307194</v>
      </c>
      <c r="N96" s="209">
        <f t="shared" ref="N96:Z96" si="93">IF(M34=0,"--",(N34/M34*100-100))</f>
        <v>3.8544077690094554</v>
      </c>
      <c r="O96" s="209">
        <f t="shared" si="93"/>
        <v>-13.571391391232041</v>
      </c>
      <c r="P96" s="209">
        <f t="shared" si="93"/>
        <v>-11.502772773870106</v>
      </c>
      <c r="Q96" s="209">
        <f t="shared" si="93"/>
        <v>-24.016789825191623</v>
      </c>
      <c r="R96" s="209">
        <f t="shared" si="93"/>
        <v>25.892617701835775</v>
      </c>
      <c r="S96" s="209">
        <f t="shared" si="93"/>
        <v>-16.305041450037422</v>
      </c>
      <c r="T96" s="209">
        <f t="shared" si="93"/>
        <v>-11.044595886427032</v>
      </c>
      <c r="U96" s="209">
        <f t="shared" si="93"/>
        <v>-12.379491848021502</v>
      </c>
      <c r="V96" s="209">
        <f t="shared" si="93"/>
        <v>-2.3667749031535124</v>
      </c>
      <c r="W96" s="209">
        <f t="shared" si="93"/>
        <v>-28.506899070631761</v>
      </c>
      <c r="X96" s="209">
        <f t="shared" si="93"/>
        <v>-27.374116513896951</v>
      </c>
      <c r="Y96" s="209">
        <f t="shared" si="93"/>
        <v>-15.09630508693985</v>
      </c>
      <c r="Z96" s="209">
        <f t="shared" si="93"/>
        <v>-1.550195744680849</v>
      </c>
      <c r="AA96" s="209">
        <f t="shared" si="75"/>
        <v>-22.786300343399986</v>
      </c>
      <c r="AB96" s="209">
        <f t="shared" si="76"/>
        <v>-37.784576890206637</v>
      </c>
      <c r="AC96" s="209">
        <f t="shared" si="90"/>
        <v>-1.6025766918861706</v>
      </c>
    </row>
    <row r="97" spans="1:29" ht="12.75" customHeight="1" x14ac:dyDescent="0.2">
      <c r="B97" s="247" t="s">
        <v>19</v>
      </c>
      <c r="C97" s="251" t="s">
        <v>12</v>
      </c>
      <c r="D97" s="209">
        <f t="shared" si="53"/>
        <v>15.511126388472917</v>
      </c>
      <c r="E97" s="209">
        <f t="shared" si="54"/>
        <v>1.9710847466479748</v>
      </c>
      <c r="F97" s="209">
        <f t="shared" si="55"/>
        <v>-23.125088312119161</v>
      </c>
      <c r="G97" s="209">
        <f t="shared" si="56"/>
        <v>-8.1234200965951686E-2</v>
      </c>
      <c r="H97" s="209">
        <f t="shared" si="57"/>
        <v>22.476789963345638</v>
      </c>
      <c r="I97" s="209">
        <f t="shared" si="58"/>
        <v>0.12868378512953882</v>
      </c>
      <c r="J97" s="209">
        <f t="shared" si="59"/>
        <v>20.6177891662674</v>
      </c>
      <c r="K97" s="209">
        <f t="shared" si="60"/>
        <v>8.5345711953215329</v>
      </c>
      <c r="L97" s="209">
        <f t="shared" si="61"/>
        <v>48.475123598874717</v>
      </c>
      <c r="M97" s="209">
        <f t="shared" si="62"/>
        <v>5.1230698107685981</v>
      </c>
      <c r="N97" s="209">
        <f t="shared" ref="N97:Z97" si="94">IF(M35=0,"--",(N35/M35*100-100))</f>
        <v>21.455350579658244</v>
      </c>
      <c r="O97" s="209">
        <f t="shared" si="94"/>
        <v>-0.81154878262283603</v>
      </c>
      <c r="P97" s="209">
        <f t="shared" si="94"/>
        <v>-2.1329657189130984</v>
      </c>
      <c r="Q97" s="209">
        <f t="shared" si="94"/>
        <v>-18.090406099344676</v>
      </c>
      <c r="R97" s="209">
        <f t="shared" si="94"/>
        <v>5.9772281548624591</v>
      </c>
      <c r="S97" s="209">
        <f t="shared" si="94"/>
        <v>90.449181810447158</v>
      </c>
      <c r="T97" s="209">
        <f t="shared" si="94"/>
        <v>11.808233157335252</v>
      </c>
      <c r="U97" s="209">
        <f t="shared" si="94"/>
        <v>-9.5101678963001888</v>
      </c>
      <c r="V97" s="209">
        <f t="shared" si="94"/>
        <v>-21.49615623737121</v>
      </c>
      <c r="W97" s="209">
        <f t="shared" si="94"/>
        <v>-19.575109351785684</v>
      </c>
      <c r="X97" s="209">
        <f t="shared" si="94"/>
        <v>-13.368447886212635</v>
      </c>
      <c r="Y97" s="209">
        <f t="shared" si="94"/>
        <v>11.651993797043602</v>
      </c>
      <c r="Z97" s="209">
        <f t="shared" si="94"/>
        <v>13.975919400570191</v>
      </c>
      <c r="AA97" s="209">
        <f t="shared" si="75"/>
        <v>-6.0615911820021324</v>
      </c>
      <c r="AB97" s="209">
        <f t="shared" si="76"/>
        <v>-13.2348032689859</v>
      </c>
      <c r="AC97" s="209">
        <f t="shared" si="90"/>
        <v>3.6446220319600826</v>
      </c>
    </row>
    <row r="98" spans="1:29" ht="12.75" customHeight="1" x14ac:dyDescent="0.2">
      <c r="B98" s="247" t="s">
        <v>20</v>
      </c>
      <c r="C98" s="251" t="s">
        <v>12</v>
      </c>
      <c r="D98" s="209">
        <f t="shared" si="53"/>
        <v>52.757303396182721</v>
      </c>
      <c r="E98" s="209">
        <f t="shared" si="54"/>
        <v>3.6006995740546159</v>
      </c>
      <c r="F98" s="209">
        <f t="shared" si="55"/>
        <v>-12.081686506659366</v>
      </c>
      <c r="G98" s="209">
        <f t="shared" si="56"/>
        <v>-3.615945161481676</v>
      </c>
      <c r="H98" s="209">
        <f t="shared" si="57"/>
        <v>-9.8613091802550201</v>
      </c>
      <c r="I98" s="209">
        <f t="shared" si="58"/>
        <v>-2.0248415509528428</v>
      </c>
      <c r="J98" s="209">
        <f t="shared" si="59"/>
        <v>1.7959821337631752</v>
      </c>
      <c r="K98" s="209">
        <f t="shared" si="60"/>
        <v>28.74142178404847</v>
      </c>
      <c r="L98" s="209">
        <f t="shared" si="61"/>
        <v>-9.282963193254929</v>
      </c>
      <c r="M98" s="209">
        <f t="shared" si="62"/>
        <v>-0.22805062570029122</v>
      </c>
      <c r="N98" s="209">
        <f t="shared" ref="N98:Z98" si="95">IF(M36=0,"--",(N36/M36*100-100))</f>
        <v>4.3193446323274998</v>
      </c>
      <c r="O98" s="209">
        <f t="shared" si="95"/>
        <v>-0.2907450644881493</v>
      </c>
      <c r="P98" s="209">
        <f t="shared" si="95"/>
        <v>19.802225117211819</v>
      </c>
      <c r="Q98" s="209">
        <f t="shared" si="95"/>
        <v>-4.6425080081103545</v>
      </c>
      <c r="R98" s="209">
        <f t="shared" si="95"/>
        <v>62.744839945843779</v>
      </c>
      <c r="S98" s="209">
        <f t="shared" si="95"/>
        <v>-10.298686798599249</v>
      </c>
      <c r="T98" s="209">
        <f t="shared" si="95"/>
        <v>2.6827958403369223</v>
      </c>
      <c r="U98" s="209">
        <f t="shared" si="95"/>
        <v>8.8734621249177081</v>
      </c>
      <c r="V98" s="209">
        <f t="shared" si="95"/>
        <v>0.94470701201846907</v>
      </c>
      <c r="W98" s="209">
        <f t="shared" si="95"/>
        <v>11.516056781452221</v>
      </c>
      <c r="X98" s="209">
        <f t="shared" si="95"/>
        <v>-8.9812470251378329</v>
      </c>
      <c r="Y98" s="209">
        <f t="shared" si="95"/>
        <v>7.6516678061984322</v>
      </c>
      <c r="Z98" s="209">
        <f t="shared" si="95"/>
        <v>-9.0110945173664732</v>
      </c>
      <c r="AA98" s="209">
        <f t="shared" si="75"/>
        <v>12.216660363725481</v>
      </c>
      <c r="AB98" s="209">
        <f t="shared" si="76"/>
        <v>-4.4911952690146961</v>
      </c>
      <c r="AC98" s="209">
        <f t="shared" si="90"/>
        <v>4.2218686718734233</v>
      </c>
    </row>
    <row r="99" spans="1:29" ht="12.75" customHeight="1" x14ac:dyDescent="0.2">
      <c r="B99" s="247" t="s">
        <v>11</v>
      </c>
      <c r="C99" s="251" t="s">
        <v>12</v>
      </c>
      <c r="D99" s="209">
        <f t="shared" si="53"/>
        <v>38.693652275038147</v>
      </c>
      <c r="E99" s="209">
        <f t="shared" si="54"/>
        <v>3.0882294134150641</v>
      </c>
      <c r="F99" s="209">
        <f t="shared" si="55"/>
        <v>-15.516905656957377</v>
      </c>
      <c r="G99" s="209">
        <f t="shared" si="56"/>
        <v>-2.6154377769947672</v>
      </c>
      <c r="H99" s="209">
        <f t="shared" si="57"/>
        <v>-0.46974729324719533</v>
      </c>
      <c r="I99" s="209">
        <f t="shared" si="58"/>
        <v>-1.25522923217396</v>
      </c>
      <c r="J99" s="209">
        <f t="shared" si="59"/>
        <v>8.6166632074935876</v>
      </c>
      <c r="K99" s="209">
        <f t="shared" si="60"/>
        <v>20.60974770173911</v>
      </c>
      <c r="L99" s="209">
        <f t="shared" si="61"/>
        <v>11.633093884463875</v>
      </c>
      <c r="M99" s="209">
        <f t="shared" si="62"/>
        <v>2.3492939150881966</v>
      </c>
      <c r="N99" s="209">
        <f t="shared" ref="N99:Z99" si="96">IF(M37=0,"--",(N37/M37*100-100))</f>
        <v>12.796507780532878</v>
      </c>
      <c r="O99" s="209">
        <f t="shared" si="96"/>
        <v>-0.5681639427622116</v>
      </c>
      <c r="P99" s="209">
        <f t="shared" si="96"/>
        <v>8.1465078975775356</v>
      </c>
      <c r="Q99" s="209">
        <f t="shared" si="96"/>
        <v>-11.109106878835973</v>
      </c>
      <c r="R99" s="209">
        <f t="shared" si="96"/>
        <v>37.591269526735005</v>
      </c>
      <c r="S99" s="209">
        <f t="shared" si="96"/>
        <v>24.085326122309553</v>
      </c>
      <c r="T99" s="209">
        <f t="shared" si="96"/>
        <v>7.4628527287406996</v>
      </c>
      <c r="U99" s="209">
        <f t="shared" si="96"/>
        <v>-1.1455769281605797</v>
      </c>
      <c r="V99" s="209">
        <f t="shared" si="96"/>
        <v>-10.250652235045933</v>
      </c>
      <c r="W99" s="209">
        <f t="shared" si="96"/>
        <v>-2.0512956550309838</v>
      </c>
      <c r="X99" s="209">
        <f t="shared" si="96"/>
        <v>-10.553192208075913</v>
      </c>
      <c r="Y99" s="209">
        <f t="shared" si="96"/>
        <v>9.0398821012631032</v>
      </c>
      <c r="Z99" s="209">
        <f t="shared" si="96"/>
        <v>-0.84292397746665415</v>
      </c>
      <c r="AA99" s="209">
        <f t="shared" si="75"/>
        <v>4.7510334944303594</v>
      </c>
      <c r="AB99" s="209">
        <f t="shared" si="76"/>
        <v>-7.6938284010316949</v>
      </c>
      <c r="AC99" s="209">
        <f t="shared" si="90"/>
        <v>4.0132112681378231</v>
      </c>
    </row>
    <row r="100" spans="1:29" ht="12.75" customHeight="1" thickBot="1" x14ac:dyDescent="0.25">
      <c r="A100" s="218"/>
      <c r="B100" s="250"/>
      <c r="C100" s="221"/>
      <c r="D100" s="221"/>
      <c r="E100" s="221"/>
      <c r="F100" s="221"/>
      <c r="G100" s="221"/>
      <c r="H100" s="221"/>
      <c r="I100" s="221"/>
      <c r="J100" s="221"/>
      <c r="K100" s="221"/>
      <c r="L100" s="221"/>
      <c r="M100" s="221"/>
      <c r="N100" s="221"/>
      <c r="O100" s="221"/>
      <c r="P100" s="221"/>
      <c r="Q100" s="221"/>
      <c r="R100" s="221"/>
      <c r="S100" s="221"/>
      <c r="T100" s="221"/>
      <c r="U100" s="221"/>
      <c r="V100" s="221"/>
      <c r="W100" s="221"/>
      <c r="X100" s="221"/>
      <c r="Y100" s="221"/>
      <c r="Z100" s="221"/>
      <c r="AA100" s="221"/>
      <c r="AB100" s="221"/>
      <c r="AC100" s="221"/>
    </row>
    <row r="101" spans="1:29" ht="12.75" customHeight="1" thickTop="1" x14ac:dyDescent="0.2">
      <c r="A101" s="222" t="s">
        <v>1030</v>
      </c>
      <c r="C101" s="226"/>
      <c r="D101" s="226"/>
      <c r="E101" s="226"/>
      <c r="F101" s="226"/>
      <c r="G101" s="226"/>
      <c r="H101" s="226"/>
      <c r="I101" s="226"/>
      <c r="J101" s="226"/>
      <c r="K101" s="226"/>
      <c r="L101" s="226"/>
      <c r="M101" s="226"/>
      <c r="N101" s="226"/>
      <c r="O101" s="226"/>
      <c r="P101" s="226"/>
      <c r="Q101" s="226"/>
      <c r="R101" s="226"/>
      <c r="S101" s="226"/>
      <c r="T101" s="226"/>
      <c r="U101" s="226"/>
      <c r="V101" s="226"/>
      <c r="W101" s="226"/>
      <c r="X101" s="226"/>
      <c r="Y101" s="226"/>
      <c r="Z101" s="226"/>
      <c r="AA101" s="226"/>
      <c r="AB101" s="226"/>
    </row>
    <row r="102" spans="1:29" ht="12.75" customHeight="1" x14ac:dyDescent="0.2">
      <c r="B102" s="247"/>
      <c r="C102" s="226"/>
      <c r="D102" s="226"/>
      <c r="E102" s="226"/>
      <c r="F102" s="226"/>
      <c r="G102" s="226"/>
      <c r="H102" s="226"/>
      <c r="I102" s="226"/>
      <c r="J102" s="226"/>
      <c r="K102" s="226"/>
      <c r="L102" s="226"/>
      <c r="M102" s="226"/>
      <c r="N102" s="226"/>
      <c r="O102" s="226"/>
      <c r="P102" s="226"/>
      <c r="Q102" s="226"/>
      <c r="R102" s="226"/>
      <c r="S102" s="226"/>
      <c r="T102" s="226"/>
      <c r="U102" s="226"/>
      <c r="V102" s="226"/>
      <c r="W102" s="226"/>
      <c r="X102" s="226"/>
      <c r="Y102" s="226"/>
      <c r="Z102" s="226"/>
      <c r="AA102" s="226"/>
      <c r="AB102" s="226"/>
      <c r="AC102" s="226"/>
    </row>
    <row r="103" spans="1:29" ht="12.75" customHeight="1" x14ac:dyDescent="0.2">
      <c r="A103" s="217"/>
      <c r="B103" s="247"/>
      <c r="C103" s="226"/>
      <c r="D103" s="226"/>
      <c r="E103" s="226"/>
      <c r="F103" s="226"/>
      <c r="G103" s="226"/>
      <c r="H103" s="226"/>
      <c r="I103" s="226"/>
      <c r="J103" s="226"/>
      <c r="K103" s="226"/>
      <c r="L103" s="226"/>
      <c r="M103" s="226"/>
      <c r="N103" s="226"/>
      <c r="O103" s="226"/>
      <c r="P103" s="226"/>
      <c r="Q103" s="226"/>
      <c r="R103" s="226"/>
      <c r="S103" s="226"/>
      <c r="T103" s="226"/>
      <c r="U103" s="226"/>
      <c r="V103" s="226"/>
      <c r="W103" s="226"/>
      <c r="X103" s="226"/>
      <c r="Y103" s="226"/>
      <c r="Z103" s="226"/>
      <c r="AA103" s="226"/>
      <c r="AB103" s="226"/>
      <c r="AC103" s="226"/>
    </row>
    <row r="104" spans="1:29" ht="12.75" customHeight="1" x14ac:dyDescent="0.2">
      <c r="A104" s="249"/>
      <c r="B104" s="247"/>
      <c r="C104" s="226"/>
      <c r="D104" s="226"/>
      <c r="E104" s="226"/>
      <c r="F104" s="226"/>
      <c r="G104" s="226"/>
      <c r="H104" s="226"/>
      <c r="I104" s="226"/>
      <c r="J104" s="226"/>
      <c r="K104" s="226"/>
      <c r="L104" s="226"/>
      <c r="M104" s="226"/>
      <c r="N104" s="226"/>
      <c r="O104" s="226"/>
      <c r="P104" s="226"/>
      <c r="Q104" s="226"/>
      <c r="R104" s="226"/>
      <c r="S104" s="226"/>
      <c r="T104" s="226"/>
      <c r="U104" s="226"/>
      <c r="V104" s="226"/>
      <c r="W104" s="226"/>
      <c r="X104" s="226"/>
      <c r="Y104" s="226"/>
      <c r="Z104" s="226"/>
      <c r="AA104" s="226"/>
      <c r="AB104" s="226"/>
      <c r="AC104" s="226"/>
    </row>
    <row r="105" spans="1:29" ht="12.75" customHeight="1" x14ac:dyDescent="0.2">
      <c r="B105" s="247"/>
      <c r="C105" s="226"/>
      <c r="D105" s="226"/>
      <c r="E105" s="226"/>
      <c r="F105" s="226"/>
      <c r="G105" s="226"/>
      <c r="H105" s="226"/>
      <c r="I105" s="226"/>
      <c r="J105" s="226"/>
      <c r="K105" s="226"/>
      <c r="L105" s="226"/>
      <c r="M105" s="226"/>
      <c r="N105" s="226"/>
      <c r="O105" s="226"/>
      <c r="P105" s="226"/>
      <c r="Q105" s="226"/>
      <c r="R105" s="226"/>
      <c r="S105" s="226"/>
      <c r="T105" s="226"/>
      <c r="U105" s="226"/>
      <c r="V105" s="226"/>
      <c r="W105" s="226"/>
      <c r="X105" s="226"/>
      <c r="Y105" s="226"/>
      <c r="Z105" s="226"/>
      <c r="AA105" s="226"/>
      <c r="AB105" s="226"/>
      <c r="AC105" s="226"/>
    </row>
    <row r="106" spans="1:29" ht="12.75" customHeight="1" x14ac:dyDescent="0.2">
      <c r="B106" s="247"/>
      <c r="C106" s="226"/>
      <c r="D106" s="226"/>
      <c r="E106" s="226"/>
      <c r="F106" s="226"/>
      <c r="G106" s="226"/>
      <c r="H106" s="226"/>
      <c r="I106" s="226"/>
      <c r="J106" s="226"/>
      <c r="K106" s="226"/>
      <c r="L106" s="226"/>
      <c r="M106" s="226"/>
      <c r="N106" s="226"/>
      <c r="O106" s="226"/>
      <c r="P106" s="226"/>
      <c r="Q106" s="226"/>
      <c r="R106" s="226"/>
      <c r="S106" s="226"/>
      <c r="T106" s="226"/>
      <c r="U106" s="226"/>
      <c r="V106" s="226"/>
      <c r="W106" s="226"/>
      <c r="X106" s="226"/>
      <c r="Y106" s="226"/>
      <c r="Z106" s="226"/>
      <c r="AA106" s="226"/>
      <c r="AB106" s="226"/>
      <c r="AC106" s="226"/>
    </row>
    <row r="107" spans="1:29" ht="12.75" customHeight="1" x14ac:dyDescent="0.2">
      <c r="B107" s="247"/>
      <c r="C107" s="226"/>
      <c r="D107" s="226"/>
      <c r="E107" s="226"/>
      <c r="F107" s="226"/>
      <c r="G107" s="226"/>
      <c r="H107" s="226"/>
      <c r="I107" s="226"/>
      <c r="J107" s="226"/>
      <c r="K107" s="226"/>
      <c r="L107" s="226"/>
      <c r="M107" s="226"/>
      <c r="N107" s="226"/>
      <c r="O107" s="226"/>
      <c r="P107" s="226"/>
      <c r="Q107" s="226"/>
      <c r="R107" s="226"/>
      <c r="S107" s="226"/>
      <c r="T107" s="226"/>
      <c r="U107" s="226"/>
      <c r="V107" s="226"/>
      <c r="W107" s="226"/>
      <c r="X107" s="226"/>
      <c r="Y107" s="226"/>
      <c r="Z107" s="226"/>
      <c r="AA107" s="226"/>
      <c r="AB107" s="226"/>
      <c r="AC107" s="226"/>
    </row>
    <row r="108" spans="1:29" ht="12.75" customHeight="1" x14ac:dyDescent="0.2">
      <c r="A108" s="26"/>
      <c r="B108" s="248"/>
      <c r="C108" s="226"/>
      <c r="D108" s="226"/>
      <c r="E108" s="226"/>
      <c r="F108" s="226"/>
      <c r="G108" s="226"/>
      <c r="H108" s="226"/>
      <c r="I108" s="226"/>
      <c r="J108" s="226"/>
      <c r="K108" s="226"/>
      <c r="L108" s="226"/>
      <c r="M108" s="226"/>
      <c r="N108" s="226"/>
      <c r="O108" s="226"/>
      <c r="P108" s="226"/>
      <c r="Q108" s="226"/>
      <c r="R108" s="226"/>
      <c r="S108" s="226"/>
      <c r="T108" s="226"/>
      <c r="U108" s="226"/>
      <c r="V108" s="226"/>
      <c r="W108" s="226"/>
      <c r="X108" s="226"/>
      <c r="Y108" s="226"/>
      <c r="Z108" s="226"/>
      <c r="AA108" s="226"/>
      <c r="AB108" s="226"/>
      <c r="AC108" s="226"/>
    </row>
    <row r="109" spans="1:29" ht="12.75" customHeight="1" x14ac:dyDescent="0.2">
      <c r="B109" s="247"/>
      <c r="C109" s="226"/>
      <c r="D109" s="226"/>
      <c r="E109" s="226"/>
      <c r="F109" s="226"/>
      <c r="G109" s="226"/>
      <c r="H109" s="226"/>
      <c r="I109" s="226"/>
      <c r="J109" s="226"/>
      <c r="K109" s="226"/>
      <c r="L109" s="226"/>
      <c r="M109" s="226"/>
      <c r="N109" s="226"/>
      <c r="O109" s="226"/>
      <c r="P109" s="226"/>
      <c r="Q109" s="226"/>
      <c r="R109" s="226"/>
      <c r="S109" s="226"/>
      <c r="T109" s="226"/>
      <c r="U109" s="226"/>
      <c r="V109" s="226"/>
      <c r="W109" s="226"/>
      <c r="X109" s="226"/>
      <c r="Y109" s="226"/>
      <c r="Z109" s="226"/>
      <c r="AA109" s="226"/>
      <c r="AB109" s="226"/>
      <c r="AC109" s="226"/>
    </row>
    <row r="110" spans="1:29" ht="12.75" customHeight="1" x14ac:dyDescent="0.2">
      <c r="B110" s="247"/>
      <c r="C110" s="226"/>
      <c r="D110" s="226"/>
      <c r="E110" s="226"/>
      <c r="F110" s="226"/>
      <c r="G110" s="226"/>
      <c r="H110" s="226"/>
      <c r="I110" s="226"/>
      <c r="J110" s="226"/>
      <c r="K110" s="226"/>
      <c r="L110" s="226"/>
      <c r="M110" s="226"/>
      <c r="N110" s="226"/>
      <c r="O110" s="226"/>
      <c r="P110" s="226"/>
      <c r="Q110" s="226"/>
      <c r="R110" s="226"/>
      <c r="S110" s="226"/>
      <c r="T110" s="226"/>
      <c r="U110" s="226"/>
      <c r="V110" s="226"/>
      <c r="W110" s="226"/>
      <c r="X110" s="226"/>
      <c r="Y110" s="226"/>
      <c r="Z110" s="226"/>
      <c r="AA110" s="226"/>
      <c r="AB110" s="226"/>
      <c r="AC110" s="226"/>
    </row>
    <row r="111" spans="1:29" ht="12.75" customHeight="1" x14ac:dyDescent="0.2">
      <c r="B111" s="247"/>
      <c r="C111" s="226"/>
      <c r="D111" s="226"/>
      <c r="E111" s="226"/>
      <c r="F111" s="226"/>
      <c r="G111" s="226"/>
      <c r="H111" s="226"/>
      <c r="I111" s="226"/>
      <c r="J111" s="226"/>
      <c r="K111" s="226"/>
      <c r="L111" s="226"/>
      <c r="M111" s="226"/>
      <c r="N111" s="226"/>
      <c r="O111" s="226"/>
      <c r="P111" s="226"/>
      <c r="Q111" s="226"/>
      <c r="R111" s="226"/>
      <c r="S111" s="226"/>
      <c r="T111" s="226"/>
      <c r="U111" s="226"/>
      <c r="V111" s="226"/>
      <c r="W111" s="226"/>
      <c r="X111" s="226"/>
      <c r="Y111" s="226"/>
      <c r="Z111" s="226"/>
      <c r="AA111" s="226"/>
      <c r="AB111" s="226"/>
      <c r="AC111" s="226"/>
    </row>
    <row r="112" spans="1:29" ht="12.75" customHeight="1" x14ac:dyDescent="0.2">
      <c r="B112" s="247"/>
      <c r="C112" s="226"/>
      <c r="D112" s="226"/>
      <c r="E112" s="226"/>
      <c r="F112" s="226"/>
      <c r="G112" s="226"/>
      <c r="H112" s="226"/>
      <c r="I112" s="226"/>
      <c r="J112" s="226"/>
      <c r="K112" s="226"/>
      <c r="L112" s="226"/>
      <c r="M112" s="226"/>
      <c r="N112" s="226"/>
      <c r="O112" s="226"/>
      <c r="P112" s="226"/>
      <c r="Q112" s="226"/>
      <c r="R112" s="226"/>
      <c r="S112" s="226"/>
      <c r="T112" s="226"/>
      <c r="U112" s="226"/>
      <c r="V112" s="226"/>
      <c r="W112" s="226"/>
      <c r="X112" s="226"/>
      <c r="Y112" s="226"/>
      <c r="Z112" s="226"/>
      <c r="AA112" s="226"/>
      <c r="AB112" s="226"/>
      <c r="AC112" s="226"/>
    </row>
  </sheetData>
  <mergeCells count="5">
    <mergeCell ref="C39:AC39"/>
    <mergeCell ref="C70:AC70"/>
    <mergeCell ref="A2:AC2"/>
    <mergeCell ref="A4:AC4"/>
    <mergeCell ref="C8:AC8"/>
  </mergeCells>
  <hyperlinks>
    <hyperlink ref="A1" location="ÍNDICE!A1" display="INDICE"/>
  </hyperlinks>
  <pageMargins left="0.75" right="0.75" top="1" bottom="1" header="0" footer="0"/>
  <ignoredErrors>
    <ignoredError sqref="AC91" 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5"/>
  <sheetViews>
    <sheetView zoomScaleNormal="100" workbookViewId="0"/>
  </sheetViews>
  <sheetFormatPr baseColWidth="10" defaultColWidth="11.42578125" defaultRowHeight="12.75" x14ac:dyDescent="0.2"/>
  <cols>
    <col min="1" max="1" width="4.85546875" style="41" customWidth="1"/>
    <col min="2" max="2" width="8.85546875" style="41" customWidth="1"/>
    <col min="3" max="3" width="11.42578125" style="41"/>
    <col min="4" max="7" width="11.42578125" style="223"/>
    <col min="8" max="10" width="11.42578125" style="41"/>
    <col min="11" max="11" width="11.42578125" style="223"/>
    <col min="12" max="25" width="11.42578125" style="41"/>
    <col min="26" max="28" width="11.42578125" style="223"/>
    <col min="29" max="16384" width="11.42578125" style="41"/>
  </cols>
  <sheetData>
    <row r="1" spans="1:29" x14ac:dyDescent="0.2">
      <c r="A1" s="9" t="s">
        <v>59</v>
      </c>
    </row>
    <row r="2" spans="1:29" x14ac:dyDescent="0.2">
      <c r="A2" s="267" t="s">
        <v>953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7"/>
      <c r="U2" s="267"/>
      <c r="V2" s="267"/>
      <c r="W2" s="267"/>
      <c r="X2" s="267"/>
      <c r="Y2" s="267"/>
      <c r="Z2" s="267"/>
      <c r="AA2" s="267"/>
      <c r="AB2" s="267"/>
      <c r="AC2" s="267"/>
    </row>
    <row r="3" spans="1:29" x14ac:dyDescent="0.2">
      <c r="A3" s="51"/>
      <c r="B3" s="51"/>
      <c r="C3" s="51"/>
      <c r="D3" s="260"/>
      <c r="E3" s="260"/>
      <c r="F3" s="260"/>
      <c r="G3" s="260"/>
      <c r="H3" s="51"/>
      <c r="I3" s="51"/>
      <c r="J3" s="51"/>
      <c r="K3" s="259"/>
      <c r="L3" s="51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217"/>
      <c r="AA3" s="217"/>
      <c r="AB3" s="217"/>
      <c r="AC3" s="16"/>
    </row>
    <row r="4" spans="1:29" x14ac:dyDescent="0.2">
      <c r="A4" s="267" t="s">
        <v>1042</v>
      </c>
      <c r="B4" s="267"/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267"/>
      <c r="U4" s="267"/>
      <c r="V4" s="267"/>
      <c r="W4" s="267"/>
      <c r="X4" s="267"/>
      <c r="Y4" s="267"/>
      <c r="Z4" s="267"/>
      <c r="AA4" s="267"/>
      <c r="AB4" s="267"/>
      <c r="AC4" s="267"/>
    </row>
    <row r="5" spans="1:29" x14ac:dyDescent="0.2">
      <c r="A5" s="51"/>
      <c r="C5" s="51"/>
      <c r="D5" s="260"/>
      <c r="E5" s="260"/>
      <c r="F5" s="260"/>
      <c r="G5" s="260"/>
      <c r="H5" s="51"/>
      <c r="I5" s="51"/>
      <c r="J5" s="51"/>
      <c r="K5" s="259"/>
      <c r="L5" s="51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217"/>
      <c r="AA5" s="217"/>
      <c r="AB5" s="217"/>
      <c r="AC5" s="16"/>
    </row>
    <row r="6" spans="1:29" ht="13.5" thickBot="1" x14ac:dyDescent="0.25">
      <c r="A6" s="17"/>
      <c r="B6" s="18"/>
      <c r="C6" s="18"/>
      <c r="D6" s="219"/>
      <c r="E6" s="219"/>
      <c r="F6" s="219"/>
      <c r="G6" s="219"/>
      <c r="H6" s="18"/>
      <c r="I6" s="18"/>
      <c r="J6" s="18"/>
      <c r="K6" s="219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219"/>
      <c r="AA6" s="219"/>
      <c r="AB6" s="219"/>
      <c r="AC6" s="18"/>
    </row>
    <row r="7" spans="1:29" ht="13.5" thickTop="1" x14ac:dyDescent="0.2">
      <c r="A7" s="19"/>
      <c r="C7" s="19">
        <v>1995</v>
      </c>
      <c r="D7" s="89">
        <v>1996</v>
      </c>
      <c r="E7" s="89">
        <v>1997</v>
      </c>
      <c r="F7" s="89">
        <v>1998</v>
      </c>
      <c r="G7" s="89">
        <v>1999</v>
      </c>
      <c r="H7" s="89">
        <v>2000</v>
      </c>
      <c r="I7" s="89">
        <v>2001</v>
      </c>
      <c r="J7" s="19">
        <v>2002</v>
      </c>
      <c r="K7" s="89">
        <v>2003</v>
      </c>
      <c r="L7" s="19">
        <v>2004</v>
      </c>
      <c r="M7" s="19">
        <v>2005</v>
      </c>
      <c r="N7" s="19">
        <v>2006</v>
      </c>
      <c r="O7" s="19">
        <v>2007</v>
      </c>
      <c r="P7" s="19">
        <v>2008</v>
      </c>
      <c r="Q7" s="19">
        <v>2009</v>
      </c>
      <c r="R7" s="19">
        <v>2010</v>
      </c>
      <c r="S7" s="19">
        <v>2011</v>
      </c>
      <c r="T7" s="19">
        <v>2012</v>
      </c>
      <c r="U7" s="19">
        <v>2013</v>
      </c>
      <c r="V7" s="19">
        <v>2014</v>
      </c>
      <c r="W7" s="19">
        <v>2015</v>
      </c>
      <c r="X7" s="19">
        <v>2016</v>
      </c>
      <c r="Y7" s="89">
        <v>2017</v>
      </c>
      <c r="Z7" s="89">
        <v>2018</v>
      </c>
      <c r="AA7" s="89">
        <v>2019</v>
      </c>
      <c r="AB7" s="89">
        <v>2020</v>
      </c>
      <c r="AC7" s="10" t="s">
        <v>1028</v>
      </c>
    </row>
    <row r="8" spans="1:29" ht="13.5" thickBot="1" x14ac:dyDescent="0.25">
      <c r="A8" s="19"/>
      <c r="C8" s="268" t="s">
        <v>14</v>
      </c>
      <c r="D8" s="268"/>
      <c r="E8" s="268"/>
      <c r="F8" s="268"/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68"/>
      <c r="W8" s="268"/>
      <c r="X8" s="268"/>
      <c r="Y8" s="268"/>
      <c r="Z8" s="268"/>
      <c r="AA8" s="268"/>
      <c r="AB8" s="268"/>
      <c r="AC8" s="268"/>
    </row>
    <row r="9" spans="1:29" ht="13.5" thickTop="1" x14ac:dyDescent="0.2">
      <c r="A9" s="19"/>
      <c r="H9" s="51"/>
      <c r="I9" s="51"/>
      <c r="J9" s="51"/>
      <c r="K9" s="259"/>
      <c r="L9" s="51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217"/>
      <c r="AA9" s="217"/>
      <c r="AB9" s="217"/>
      <c r="AC9" s="16"/>
    </row>
    <row r="10" spans="1:29" x14ac:dyDescent="0.2">
      <c r="A10" s="51">
        <v>1</v>
      </c>
      <c r="B10" s="34">
        <v>540233</v>
      </c>
      <c r="C10" s="43">
        <v>10.103891000000001</v>
      </c>
      <c r="D10" s="225">
        <v>12.034339999999998</v>
      </c>
      <c r="E10" s="225">
        <v>64.972704000000007</v>
      </c>
      <c r="F10" s="225">
        <v>48.951822999999997</v>
      </c>
      <c r="G10" s="225">
        <v>15.279509000000001</v>
      </c>
      <c r="H10" s="43">
        <v>12.481609000000001</v>
      </c>
      <c r="I10" s="43">
        <v>10.984325999999999</v>
      </c>
      <c r="J10" s="43">
        <v>21.219235000000001</v>
      </c>
      <c r="K10" s="225">
        <v>36.599854999999998</v>
      </c>
      <c r="L10" s="43">
        <v>99.475469000000004</v>
      </c>
      <c r="M10" s="43">
        <v>207.95161400000001</v>
      </c>
      <c r="N10" s="43">
        <v>247.04605799999999</v>
      </c>
      <c r="O10" s="43">
        <v>517.198532</v>
      </c>
      <c r="P10" s="43">
        <v>660.80598899999995</v>
      </c>
      <c r="Q10" s="43">
        <v>418.63340299999999</v>
      </c>
      <c r="R10" s="43">
        <v>523.63940000000002</v>
      </c>
      <c r="S10" s="43">
        <v>965.70201399999996</v>
      </c>
      <c r="T10" s="43">
        <v>954.42477599999995</v>
      </c>
      <c r="U10" s="33">
        <v>1135.979364</v>
      </c>
      <c r="V10" s="33">
        <v>1287.8470540000001</v>
      </c>
      <c r="W10" s="33">
        <v>1158.755545</v>
      </c>
      <c r="X10" s="22">
        <v>1169.158058</v>
      </c>
      <c r="Y10" s="108">
        <v>1391</v>
      </c>
      <c r="Z10" s="108">
        <v>1856.3624889999999</v>
      </c>
      <c r="AA10" s="108">
        <v>1885.1756520000001</v>
      </c>
      <c r="AB10" s="108">
        <v>1573.9376030000001</v>
      </c>
      <c r="AC10" s="43">
        <f>SUM(C10:AB10)</f>
        <v>16285.720311999998</v>
      </c>
    </row>
    <row r="11" spans="1:29" x14ac:dyDescent="0.2">
      <c r="A11" s="51">
        <v>2</v>
      </c>
      <c r="B11" s="34">
        <v>540220</v>
      </c>
      <c r="C11" s="43">
        <v>1.7136199999999999</v>
      </c>
      <c r="D11" s="225">
        <v>1.2113389999999999</v>
      </c>
      <c r="E11" s="225">
        <v>2.056063</v>
      </c>
      <c r="F11" s="225">
        <v>8.6812590000000007</v>
      </c>
      <c r="G11" s="225">
        <v>11.979763</v>
      </c>
      <c r="H11" s="43">
        <v>19.865863000000001</v>
      </c>
      <c r="I11" s="43">
        <v>14.72227</v>
      </c>
      <c r="J11" s="43">
        <v>13.983098999999999</v>
      </c>
      <c r="K11" s="225">
        <v>14.514517</v>
      </c>
      <c r="L11" s="43">
        <v>17.526385999999999</v>
      </c>
      <c r="M11" s="43">
        <v>65.179738999999998</v>
      </c>
      <c r="N11" s="43">
        <v>151.46976000000001</v>
      </c>
      <c r="O11" s="43">
        <v>228.967197</v>
      </c>
      <c r="P11" s="43">
        <v>358.96011399999998</v>
      </c>
      <c r="Q11" s="43">
        <v>240.58416399999999</v>
      </c>
      <c r="R11" s="43">
        <v>273.94929999999999</v>
      </c>
      <c r="S11" s="43">
        <v>612.83578299999999</v>
      </c>
      <c r="T11" s="43">
        <v>556.13084100000003</v>
      </c>
      <c r="U11" s="33">
        <v>635.78492700000004</v>
      </c>
      <c r="V11" s="33">
        <v>753.621534</v>
      </c>
      <c r="W11" s="33">
        <v>668.43873199999996</v>
      </c>
      <c r="X11" s="22">
        <v>655.29949799999997</v>
      </c>
      <c r="Y11" s="108">
        <v>787</v>
      </c>
      <c r="Z11" s="108">
        <v>911.27055499999994</v>
      </c>
      <c r="AA11" s="108">
        <v>745.31478399999992</v>
      </c>
      <c r="AB11" s="108">
        <v>553.92110300000036</v>
      </c>
      <c r="AC11" s="225">
        <f t="shared" ref="AC11:AC37" si="0">SUM(C11:AB11)</f>
        <v>8304.9822100000001</v>
      </c>
    </row>
    <row r="12" spans="1:29" x14ac:dyDescent="0.2">
      <c r="A12" s="109">
        <v>3</v>
      </c>
      <c r="B12" s="34">
        <v>540247</v>
      </c>
      <c r="C12" s="43">
        <v>0</v>
      </c>
      <c r="D12" s="225">
        <v>0</v>
      </c>
      <c r="E12" s="225">
        <v>0</v>
      </c>
      <c r="F12" s="225">
        <v>0</v>
      </c>
      <c r="G12" s="225">
        <v>0</v>
      </c>
      <c r="H12" s="225">
        <v>0</v>
      </c>
      <c r="I12" s="43">
        <v>0</v>
      </c>
      <c r="J12" s="43">
        <v>0</v>
      </c>
      <c r="K12" s="225">
        <v>0</v>
      </c>
      <c r="L12" s="43">
        <v>0</v>
      </c>
      <c r="M12" s="43">
        <v>0</v>
      </c>
      <c r="N12" s="43">
        <v>0</v>
      </c>
      <c r="O12" s="43">
        <v>228.056062</v>
      </c>
      <c r="P12" s="43">
        <v>255.910291</v>
      </c>
      <c r="Q12" s="43">
        <v>132.39480399999999</v>
      </c>
      <c r="R12" s="43">
        <v>151.68389999999999</v>
      </c>
      <c r="S12" s="43">
        <v>388.427232</v>
      </c>
      <c r="T12" s="43">
        <v>407.48896400000001</v>
      </c>
      <c r="U12" s="33">
        <v>439.81625100000002</v>
      </c>
      <c r="V12" s="33">
        <v>477.14837999999997</v>
      </c>
      <c r="W12" s="33">
        <v>392.875787</v>
      </c>
      <c r="X12" s="22">
        <v>403.24153799999999</v>
      </c>
      <c r="Y12" s="108">
        <v>432</v>
      </c>
      <c r="Z12" s="108">
        <v>532.03046500000005</v>
      </c>
      <c r="AA12" s="108">
        <v>562.18701899999974</v>
      </c>
      <c r="AB12" s="108">
        <v>423.59685300000024</v>
      </c>
      <c r="AC12" s="225">
        <f t="shared" si="0"/>
        <v>5226.8575459999993</v>
      </c>
    </row>
    <row r="13" spans="1:29" x14ac:dyDescent="0.2">
      <c r="A13" s="109">
        <v>4</v>
      </c>
      <c r="B13" s="34">
        <v>510529</v>
      </c>
      <c r="C13" s="43">
        <v>15.382453999999999</v>
      </c>
      <c r="D13" s="225">
        <v>14.574137</v>
      </c>
      <c r="E13" s="225">
        <v>38.475788999999999</v>
      </c>
      <c r="F13" s="225">
        <v>30.368939999999998</v>
      </c>
      <c r="G13" s="225">
        <v>21.609438999999998</v>
      </c>
      <c r="H13" s="43">
        <v>26.189869000000002</v>
      </c>
      <c r="I13" s="43">
        <v>42.237144000000001</v>
      </c>
      <c r="J13" s="43">
        <v>22.843086</v>
      </c>
      <c r="K13" s="225">
        <v>52.304940000000002</v>
      </c>
      <c r="L13" s="43">
        <v>89.625918999999996</v>
      </c>
      <c r="M13" s="43">
        <v>138.77403100000001</v>
      </c>
      <c r="N13" s="43">
        <v>219.18331499999999</v>
      </c>
      <c r="O13" s="43">
        <v>295.42737799999998</v>
      </c>
      <c r="P13" s="43">
        <v>291.227844</v>
      </c>
      <c r="Q13" s="43">
        <v>251.83105800000001</v>
      </c>
      <c r="R13" s="43">
        <v>252.9194</v>
      </c>
      <c r="S13" s="43">
        <v>686.52792799999997</v>
      </c>
      <c r="T13" s="43">
        <v>482.677819</v>
      </c>
      <c r="U13" s="33">
        <v>481.70618300000001</v>
      </c>
      <c r="V13" s="33">
        <v>475.336995</v>
      </c>
      <c r="W13" s="33">
        <v>408.95059800000001</v>
      </c>
      <c r="X13" s="22">
        <v>385.19188500000001</v>
      </c>
      <c r="Y13" s="108">
        <v>439</v>
      </c>
      <c r="Z13" s="108">
        <v>562.05839000000003</v>
      </c>
      <c r="AA13" s="108">
        <v>480.32258500000006</v>
      </c>
      <c r="AB13" s="108">
        <v>292.92257999999993</v>
      </c>
      <c r="AC13" s="225">
        <f t="shared" si="0"/>
        <v>6497.6697060000006</v>
      </c>
    </row>
    <row r="14" spans="1:29" x14ac:dyDescent="0.2">
      <c r="A14" s="109">
        <v>5</v>
      </c>
      <c r="B14" s="34">
        <v>510810</v>
      </c>
      <c r="C14" s="43">
        <v>23.730322000000001</v>
      </c>
      <c r="D14" s="225">
        <v>25.736357999999999</v>
      </c>
      <c r="E14" s="225">
        <v>49.092512999999997</v>
      </c>
      <c r="F14" s="225">
        <v>44.080269000000001</v>
      </c>
      <c r="G14" s="225">
        <v>91.809213999999997</v>
      </c>
      <c r="H14" s="43">
        <v>143.651476</v>
      </c>
      <c r="I14" s="43">
        <v>97.664770000000004</v>
      </c>
      <c r="J14" s="43">
        <v>57.497346999999998</v>
      </c>
      <c r="K14" s="225">
        <v>102.856922</v>
      </c>
      <c r="L14" s="43">
        <v>188.68745100000001</v>
      </c>
      <c r="M14" s="43">
        <v>189.77708799999999</v>
      </c>
      <c r="N14" s="43">
        <v>185.296582</v>
      </c>
      <c r="O14" s="43">
        <v>185.59843599999999</v>
      </c>
      <c r="P14" s="43">
        <v>222.874719</v>
      </c>
      <c r="Q14" s="43">
        <v>171.950637</v>
      </c>
      <c r="R14" s="43">
        <v>193.38489999999999</v>
      </c>
      <c r="S14" s="43">
        <v>232.993369</v>
      </c>
      <c r="T14" s="43">
        <v>258.43451599999997</v>
      </c>
      <c r="U14" s="33">
        <v>333.97801700000002</v>
      </c>
      <c r="V14" s="33">
        <v>328.49667599999998</v>
      </c>
      <c r="W14" s="33">
        <v>264.11878100000001</v>
      </c>
      <c r="X14" s="22">
        <v>298.95764700000001</v>
      </c>
      <c r="Y14" s="108">
        <v>278</v>
      </c>
      <c r="Z14" s="108">
        <v>316.89937900000001</v>
      </c>
      <c r="AA14" s="108">
        <v>389.67363400000022</v>
      </c>
      <c r="AB14" s="108">
        <v>288.52416000000017</v>
      </c>
      <c r="AC14" s="225">
        <f t="shared" si="0"/>
        <v>4963.7651830000004</v>
      </c>
    </row>
    <row r="15" spans="1:29" x14ac:dyDescent="0.2">
      <c r="A15" s="109">
        <v>6</v>
      </c>
      <c r="B15" s="34">
        <v>540331</v>
      </c>
      <c r="C15" s="43">
        <v>58.551141000000001</v>
      </c>
      <c r="D15" s="225">
        <v>55.247795000000004</v>
      </c>
      <c r="E15" s="225">
        <v>72.858440999999999</v>
      </c>
      <c r="F15" s="225">
        <v>80.480463</v>
      </c>
      <c r="G15" s="225">
        <v>81.218089000000006</v>
      </c>
      <c r="H15" s="43">
        <v>71.970605000000006</v>
      </c>
      <c r="I15" s="43">
        <v>77.172694000000007</v>
      </c>
      <c r="J15" s="43">
        <v>125.492997</v>
      </c>
      <c r="K15" s="225">
        <v>145.06844799999999</v>
      </c>
      <c r="L15" s="43">
        <v>131.40393299999999</v>
      </c>
      <c r="M15" s="43">
        <v>140.11763400000001</v>
      </c>
      <c r="N15" s="43">
        <v>207.53812400000001</v>
      </c>
      <c r="O15" s="43">
        <v>275.832989</v>
      </c>
      <c r="P15" s="43">
        <v>207.05404200000001</v>
      </c>
      <c r="Q15" s="43">
        <v>240.34650400000001</v>
      </c>
      <c r="R15" s="43">
        <v>244.40389999999999</v>
      </c>
      <c r="S15" s="43">
        <v>413.39628599999998</v>
      </c>
      <c r="T15" s="43">
        <v>338.954883</v>
      </c>
      <c r="U15" s="33">
        <v>358.80033100000003</v>
      </c>
      <c r="V15" s="33">
        <v>370.04199999999997</v>
      </c>
      <c r="W15" s="33">
        <v>283.18963000000002</v>
      </c>
      <c r="X15" s="22">
        <v>288.46475299999997</v>
      </c>
      <c r="Y15" s="108">
        <v>321</v>
      </c>
      <c r="Z15" s="108">
        <v>371.332626</v>
      </c>
      <c r="AA15" s="108">
        <v>383.90592799999996</v>
      </c>
      <c r="AB15" s="108">
        <v>293.49861899999985</v>
      </c>
      <c r="AC15" s="225">
        <f t="shared" si="0"/>
        <v>5637.3428549999999</v>
      </c>
    </row>
    <row r="16" spans="1:29" x14ac:dyDescent="0.2">
      <c r="A16" s="109">
        <v>7</v>
      </c>
      <c r="B16" s="34">
        <v>540219</v>
      </c>
      <c r="C16" s="43">
        <v>0</v>
      </c>
      <c r="D16" s="225">
        <v>0</v>
      </c>
      <c r="E16" s="225">
        <v>0</v>
      </c>
      <c r="F16" s="225">
        <v>0</v>
      </c>
      <c r="G16" s="225">
        <v>0</v>
      </c>
      <c r="H16" s="43">
        <v>0</v>
      </c>
      <c r="I16" s="43">
        <v>0</v>
      </c>
      <c r="J16" s="43">
        <v>0</v>
      </c>
      <c r="K16" s="225">
        <v>0</v>
      </c>
      <c r="L16" s="43">
        <v>0</v>
      </c>
      <c r="M16" s="43">
        <v>0</v>
      </c>
      <c r="N16" s="43">
        <v>0</v>
      </c>
      <c r="O16" s="43">
        <v>135.28227000000001</v>
      </c>
      <c r="P16" s="43">
        <v>189.828801</v>
      </c>
      <c r="Q16" s="43">
        <v>151.14000899999999</v>
      </c>
      <c r="R16" s="43">
        <v>189.23920000000001</v>
      </c>
      <c r="S16" s="43">
        <v>305.17121900000001</v>
      </c>
      <c r="T16" s="43">
        <v>263.46916599999997</v>
      </c>
      <c r="U16" s="33">
        <v>315.94968599999999</v>
      </c>
      <c r="V16" s="33">
        <v>328.75733700000001</v>
      </c>
      <c r="W16" s="33">
        <v>302.02657799999997</v>
      </c>
      <c r="X16" s="22">
        <v>299.316326</v>
      </c>
      <c r="Y16" s="108">
        <v>344</v>
      </c>
      <c r="Z16" s="108">
        <v>391.89068500000002</v>
      </c>
      <c r="AA16" s="108">
        <v>353.14542100000023</v>
      </c>
      <c r="AB16" s="108">
        <v>254.63233699999986</v>
      </c>
      <c r="AC16" s="225">
        <f t="shared" si="0"/>
        <v>3823.8490350000002</v>
      </c>
    </row>
    <row r="17" spans="1:29" x14ac:dyDescent="0.2">
      <c r="A17" s="109">
        <v>8</v>
      </c>
      <c r="B17" s="34">
        <v>540244</v>
      </c>
      <c r="C17" s="43">
        <v>0</v>
      </c>
      <c r="D17" s="225">
        <v>0</v>
      </c>
      <c r="E17" s="225">
        <v>0</v>
      </c>
      <c r="F17" s="225">
        <v>0</v>
      </c>
      <c r="G17" s="225">
        <v>0</v>
      </c>
      <c r="H17" s="43">
        <v>0</v>
      </c>
      <c r="I17" s="43">
        <v>0</v>
      </c>
      <c r="J17" s="43">
        <v>0</v>
      </c>
      <c r="K17" s="225">
        <v>0</v>
      </c>
      <c r="L17" s="43">
        <v>0</v>
      </c>
      <c r="M17" s="43">
        <v>0</v>
      </c>
      <c r="N17" s="43">
        <v>0</v>
      </c>
      <c r="O17" s="43">
        <v>327.561961</v>
      </c>
      <c r="P17" s="43">
        <v>264.36868900000002</v>
      </c>
      <c r="Q17" s="43">
        <v>196.54715999999999</v>
      </c>
      <c r="R17" s="43">
        <v>201.4854</v>
      </c>
      <c r="S17" s="43">
        <v>257.99523299999998</v>
      </c>
      <c r="T17" s="43">
        <v>314.73241200000001</v>
      </c>
      <c r="U17" s="33">
        <v>344.97362399999997</v>
      </c>
      <c r="V17" s="33">
        <v>334.284764</v>
      </c>
      <c r="W17" s="33">
        <v>337.31561499999998</v>
      </c>
      <c r="X17" s="22">
        <v>316.45538699999997</v>
      </c>
      <c r="Y17" s="108">
        <v>313</v>
      </c>
      <c r="Z17" s="108">
        <v>351.46754399999998</v>
      </c>
      <c r="AA17" s="108">
        <v>345.31762600000019</v>
      </c>
      <c r="AB17" s="108">
        <v>326.41783199999992</v>
      </c>
      <c r="AC17" s="225">
        <f t="shared" si="0"/>
        <v>4231.9232469999997</v>
      </c>
    </row>
    <row r="18" spans="1:29" x14ac:dyDescent="0.2">
      <c r="A18" s="109">
        <v>9</v>
      </c>
      <c r="B18" s="34">
        <v>540110</v>
      </c>
      <c r="C18" s="43">
        <v>43.148421999999997</v>
      </c>
      <c r="D18" s="225">
        <v>30.255873000000001</v>
      </c>
      <c r="E18" s="225">
        <v>17.507386</v>
      </c>
      <c r="F18" s="225">
        <v>14.098099999999999</v>
      </c>
      <c r="G18" s="225">
        <v>18.239018000000002</v>
      </c>
      <c r="H18" s="43">
        <v>31.459726</v>
      </c>
      <c r="I18" s="43">
        <v>30.843046000000001</v>
      </c>
      <c r="J18" s="43">
        <v>39.182814</v>
      </c>
      <c r="K18" s="225">
        <v>46.374177000000003</v>
      </c>
      <c r="L18" s="43">
        <v>64.721446</v>
      </c>
      <c r="M18" s="43">
        <v>64.831744999999998</v>
      </c>
      <c r="N18" s="43">
        <v>76.464753000000002</v>
      </c>
      <c r="O18" s="43">
        <v>98.321565000000007</v>
      </c>
      <c r="P18" s="43">
        <v>112.77248400000001</v>
      </c>
      <c r="Q18" s="43">
        <v>106.21618700000001</v>
      </c>
      <c r="R18" s="43">
        <v>109.91828</v>
      </c>
      <c r="S18" s="43">
        <v>177.32015200000001</v>
      </c>
      <c r="T18" s="43">
        <v>186.193376</v>
      </c>
      <c r="U18" s="33">
        <v>212.66449800000001</v>
      </c>
      <c r="V18" s="33">
        <v>234.81368499999999</v>
      </c>
      <c r="W18" s="33">
        <v>244.147944</v>
      </c>
      <c r="X18" s="22">
        <v>242.48679200000001</v>
      </c>
      <c r="Y18" s="108">
        <v>253</v>
      </c>
      <c r="Z18" s="108">
        <v>274.848928</v>
      </c>
      <c r="AA18" s="108">
        <v>298.08964699999973</v>
      </c>
      <c r="AB18" s="108">
        <v>273.11211399999991</v>
      </c>
      <c r="AC18" s="225">
        <f t="shared" si="0"/>
        <v>3301.032158</v>
      </c>
    </row>
    <row r="19" spans="1:29" x14ac:dyDescent="0.2">
      <c r="A19" s="109">
        <v>10</v>
      </c>
      <c r="B19" s="34">
        <v>520524</v>
      </c>
      <c r="C19" s="43">
        <v>25.619871</v>
      </c>
      <c r="D19" s="225">
        <v>24.857876999999998</v>
      </c>
      <c r="E19" s="225">
        <v>46.216237999999997</v>
      </c>
      <c r="F19" s="225">
        <v>23.0426</v>
      </c>
      <c r="G19" s="225">
        <v>28.811657</v>
      </c>
      <c r="H19" s="43">
        <v>44.122208999999998</v>
      </c>
      <c r="I19" s="43">
        <v>43.169803999999999</v>
      </c>
      <c r="J19" s="43">
        <v>100.706594</v>
      </c>
      <c r="K19" s="225">
        <v>164.89462800000001</v>
      </c>
      <c r="L19" s="43">
        <v>193.38081</v>
      </c>
      <c r="M19" s="43">
        <v>185.001881</v>
      </c>
      <c r="N19" s="43">
        <v>256.43289700000003</v>
      </c>
      <c r="O19" s="43">
        <v>253.85376500000001</v>
      </c>
      <c r="P19" s="43">
        <v>299.87631800000003</v>
      </c>
      <c r="Q19" s="43">
        <v>334.01226800000001</v>
      </c>
      <c r="R19" s="43">
        <v>364.9384</v>
      </c>
      <c r="S19" s="43">
        <v>359.605772</v>
      </c>
      <c r="T19" s="43">
        <v>284.31494900000001</v>
      </c>
      <c r="U19" s="33">
        <v>538.82315000000006</v>
      </c>
      <c r="V19" s="33">
        <v>396.42515500000002</v>
      </c>
      <c r="W19" s="33">
        <v>192.78435500000001</v>
      </c>
      <c r="X19" s="22">
        <v>233.74631500000001</v>
      </c>
      <c r="Y19" s="108">
        <v>253</v>
      </c>
      <c r="Z19" s="108">
        <v>248.45240000000001</v>
      </c>
      <c r="AA19" s="108">
        <v>272.3362699999999</v>
      </c>
      <c r="AB19" s="108">
        <v>165.91101300000003</v>
      </c>
      <c r="AC19" s="225">
        <f t="shared" si="0"/>
        <v>5334.3371960000004</v>
      </c>
    </row>
    <row r="20" spans="1:29" x14ac:dyDescent="0.2">
      <c r="A20" s="109">
        <v>11</v>
      </c>
      <c r="B20" s="34">
        <v>510710</v>
      </c>
      <c r="C20" s="43">
        <v>113.561381</v>
      </c>
      <c r="D20" s="225">
        <v>147.42313999999999</v>
      </c>
      <c r="E20" s="225">
        <v>234.47049999999999</v>
      </c>
      <c r="F20" s="225">
        <v>222.31147200000001</v>
      </c>
      <c r="G20" s="225">
        <v>200.273233</v>
      </c>
      <c r="H20" s="43">
        <v>255.31232199999999</v>
      </c>
      <c r="I20" s="43">
        <v>265.50142199999999</v>
      </c>
      <c r="J20" s="43">
        <v>256.866488</v>
      </c>
      <c r="K20" s="225">
        <v>259.20338199999998</v>
      </c>
      <c r="L20" s="43">
        <v>297.12026400000002</v>
      </c>
      <c r="M20" s="43">
        <v>311.72965199999999</v>
      </c>
      <c r="N20" s="43">
        <v>329.46783099999999</v>
      </c>
      <c r="O20" s="43">
        <v>372.99679900000001</v>
      </c>
      <c r="P20" s="43">
        <v>392.80221899999998</v>
      </c>
      <c r="Q20" s="43">
        <v>312.38600200000002</v>
      </c>
      <c r="R20" s="43">
        <v>329.18290000000002</v>
      </c>
      <c r="S20" s="43">
        <v>397.97276499999998</v>
      </c>
      <c r="T20" s="43">
        <v>376.89456899999999</v>
      </c>
      <c r="U20" s="33">
        <v>302.29845399999999</v>
      </c>
      <c r="V20" s="33">
        <v>314.936376</v>
      </c>
      <c r="W20" s="33">
        <v>307.413704</v>
      </c>
      <c r="X20" s="22">
        <v>283.06612799999999</v>
      </c>
      <c r="Y20" s="108">
        <v>272</v>
      </c>
      <c r="Z20" s="108">
        <v>313.72710699999999</v>
      </c>
      <c r="AA20" s="108">
        <v>261.78101200000003</v>
      </c>
      <c r="AB20" s="108">
        <v>175.08674199999996</v>
      </c>
      <c r="AC20" s="225">
        <f t="shared" si="0"/>
        <v>7305.7858639999995</v>
      </c>
    </row>
    <row r="21" spans="1:29" x14ac:dyDescent="0.2">
      <c r="A21" s="109">
        <v>12</v>
      </c>
      <c r="B21" s="34">
        <v>510539</v>
      </c>
      <c r="C21" s="43">
        <v>0</v>
      </c>
      <c r="D21" s="225">
        <v>0</v>
      </c>
      <c r="E21" s="225">
        <v>0</v>
      </c>
      <c r="F21" s="225">
        <v>0</v>
      </c>
      <c r="G21" s="225">
        <v>0</v>
      </c>
      <c r="H21" s="43">
        <v>0</v>
      </c>
      <c r="I21" s="43">
        <v>0</v>
      </c>
      <c r="J21" s="43">
        <v>288.96371699999997</v>
      </c>
      <c r="K21" s="225">
        <v>268.79473200000001</v>
      </c>
      <c r="L21" s="43">
        <v>288.28473000000002</v>
      </c>
      <c r="M21" s="43">
        <v>302.03889199999998</v>
      </c>
      <c r="N21" s="43">
        <v>308.470731</v>
      </c>
      <c r="O21" s="43">
        <v>303.96309000000002</v>
      </c>
      <c r="P21" s="43">
        <v>242.419307</v>
      </c>
      <c r="Q21" s="43">
        <v>173.87085300000001</v>
      </c>
      <c r="R21" s="43">
        <v>192.583</v>
      </c>
      <c r="S21" s="43">
        <v>337.43090599999999</v>
      </c>
      <c r="T21" s="43">
        <v>293.17511500000001</v>
      </c>
      <c r="U21" s="33">
        <v>348.62278300000003</v>
      </c>
      <c r="V21" s="33">
        <v>287.77104200000002</v>
      </c>
      <c r="W21" s="33">
        <v>253.62022999999999</v>
      </c>
      <c r="X21" s="22">
        <v>233.753401</v>
      </c>
      <c r="Y21" s="108">
        <v>220</v>
      </c>
      <c r="Z21" s="108">
        <v>281.102709</v>
      </c>
      <c r="AA21" s="108">
        <v>251.95085999999998</v>
      </c>
      <c r="AB21" s="108">
        <v>220.26143300000001</v>
      </c>
      <c r="AC21" s="225">
        <f t="shared" si="0"/>
        <v>5097.077530999999</v>
      </c>
    </row>
    <row r="22" spans="1:29" x14ac:dyDescent="0.2">
      <c r="A22" s="109">
        <v>13</v>
      </c>
      <c r="B22" s="34">
        <v>530610</v>
      </c>
      <c r="C22" s="43">
        <v>30.397445000000001</v>
      </c>
      <c r="D22" s="225">
        <v>18.993310999999999</v>
      </c>
      <c r="E22" s="225">
        <v>36.162886999999998</v>
      </c>
      <c r="F22" s="225">
        <v>28.167314000000001</v>
      </c>
      <c r="G22" s="225">
        <v>27.612732999999999</v>
      </c>
      <c r="H22" s="43">
        <v>44.204366</v>
      </c>
      <c r="I22" s="43">
        <v>23.851597999999999</v>
      </c>
      <c r="J22" s="43">
        <v>30.005998000000002</v>
      </c>
      <c r="K22" s="225">
        <v>32.567008000000001</v>
      </c>
      <c r="L22" s="43">
        <v>71.161361999999997</v>
      </c>
      <c r="M22" s="43">
        <v>102.50281200000001</v>
      </c>
      <c r="N22" s="43">
        <v>109.31773</v>
      </c>
      <c r="O22" s="43">
        <v>112.25606399999999</v>
      </c>
      <c r="P22" s="43">
        <v>97.584435999999997</v>
      </c>
      <c r="Q22" s="43">
        <v>84.764115000000004</v>
      </c>
      <c r="R22" s="43">
        <v>90.022300000000001</v>
      </c>
      <c r="S22" s="43">
        <v>200.121149</v>
      </c>
      <c r="T22" s="43">
        <v>229.42129199999999</v>
      </c>
      <c r="U22" s="33">
        <v>245.09151199999999</v>
      </c>
      <c r="V22" s="33">
        <v>287.03372000000002</v>
      </c>
      <c r="W22" s="33">
        <v>297.64669800000001</v>
      </c>
      <c r="X22" s="22">
        <v>227.900497</v>
      </c>
      <c r="Y22" s="108">
        <v>225</v>
      </c>
      <c r="Z22" s="108">
        <v>259.753759</v>
      </c>
      <c r="AA22" s="108">
        <v>244.560282</v>
      </c>
      <c r="AB22" s="108">
        <v>155.09436499999993</v>
      </c>
      <c r="AC22" s="225">
        <f t="shared" si="0"/>
        <v>3311.1947530000002</v>
      </c>
    </row>
    <row r="23" spans="1:29" x14ac:dyDescent="0.2">
      <c r="A23" s="109">
        <v>14</v>
      </c>
      <c r="B23" s="34">
        <v>500200</v>
      </c>
      <c r="C23" s="43">
        <v>300.51721900000001</v>
      </c>
      <c r="D23" s="225">
        <v>265.12389399999995</v>
      </c>
      <c r="E23" s="225">
        <v>273.84689800000001</v>
      </c>
      <c r="F23" s="225">
        <v>212.76283000000001</v>
      </c>
      <c r="G23" s="225">
        <v>239.37584500000003</v>
      </c>
      <c r="H23" s="43">
        <v>271.58498300000002</v>
      </c>
      <c r="I23" s="43">
        <v>242.68470300000001</v>
      </c>
      <c r="J23" s="43">
        <v>242.958879</v>
      </c>
      <c r="K23" s="225">
        <v>193.375854</v>
      </c>
      <c r="L23" s="43">
        <v>213.59579500000001</v>
      </c>
      <c r="M23" s="43">
        <v>244.54997599999999</v>
      </c>
      <c r="N23" s="43">
        <v>198.38920400000001</v>
      </c>
      <c r="O23" s="43">
        <v>337.11794099999997</v>
      </c>
      <c r="P23" s="43">
        <v>333.735343</v>
      </c>
      <c r="Q23" s="43">
        <v>243.52140700000001</v>
      </c>
      <c r="R23" s="43">
        <v>283.02929999999998</v>
      </c>
      <c r="S23" s="43">
        <v>366.72365100000002</v>
      </c>
      <c r="T23" s="43">
        <v>368.45169199999998</v>
      </c>
      <c r="U23" s="176">
        <v>373.58306099999999</v>
      </c>
      <c r="V23" s="176">
        <v>340.16573899999997</v>
      </c>
      <c r="W23" s="33">
        <v>318.342084</v>
      </c>
      <c r="X23" s="22">
        <v>315.61596500000002</v>
      </c>
      <c r="Y23" s="108">
        <v>328</v>
      </c>
      <c r="Z23" s="108">
        <v>290.83313199999998</v>
      </c>
      <c r="AA23" s="108">
        <v>228.99051200000002</v>
      </c>
      <c r="AB23" s="108">
        <v>121.925669</v>
      </c>
      <c r="AC23" s="225">
        <f t="shared" si="0"/>
        <v>7148.8015759999998</v>
      </c>
    </row>
    <row r="24" spans="1:29" x14ac:dyDescent="0.2">
      <c r="A24" s="109">
        <v>15</v>
      </c>
      <c r="B24" s="34">
        <v>520522</v>
      </c>
      <c r="C24" s="43">
        <v>103.81750599999999</v>
      </c>
      <c r="D24" s="225">
        <v>87.415823000000003</v>
      </c>
      <c r="E24" s="225">
        <v>91.846963000000002</v>
      </c>
      <c r="F24" s="225">
        <v>96.088455999999994</v>
      </c>
      <c r="G24" s="225">
        <v>128.98200399999999</v>
      </c>
      <c r="H24" s="43">
        <v>106.676061</v>
      </c>
      <c r="I24" s="43">
        <v>93.590322999999998</v>
      </c>
      <c r="J24" s="43">
        <v>93.994513999999995</v>
      </c>
      <c r="K24" s="225">
        <v>195.408288</v>
      </c>
      <c r="L24" s="43">
        <v>167.49690000000001</v>
      </c>
      <c r="M24" s="43">
        <v>131.77190200000001</v>
      </c>
      <c r="N24" s="43">
        <v>128.96401499999999</v>
      </c>
      <c r="O24" s="43">
        <v>118.23177800000001</v>
      </c>
      <c r="P24" s="43">
        <v>104.822684</v>
      </c>
      <c r="Q24" s="43">
        <v>97.198969000000005</v>
      </c>
      <c r="R24" s="43">
        <v>102.39449999999999</v>
      </c>
      <c r="S24" s="43">
        <v>92.989436999999995</v>
      </c>
      <c r="T24" s="43">
        <v>76.712114999999997</v>
      </c>
      <c r="U24" s="33">
        <v>64.477456000000004</v>
      </c>
      <c r="V24" s="33">
        <v>55.448675000000001</v>
      </c>
      <c r="W24" s="33">
        <v>79.222780999999998</v>
      </c>
      <c r="X24" s="22">
        <v>74.719578999999996</v>
      </c>
      <c r="Y24" s="108">
        <v>179</v>
      </c>
      <c r="Z24" s="108">
        <v>236.15450200000001</v>
      </c>
      <c r="AA24" s="108">
        <v>145.36567600000004</v>
      </c>
      <c r="AB24" s="108">
        <v>36.834387999999983</v>
      </c>
      <c r="AC24" s="225">
        <f t="shared" si="0"/>
        <v>2889.6252949999998</v>
      </c>
    </row>
    <row r="25" spans="1:29" x14ac:dyDescent="0.2">
      <c r="A25" s="109">
        <v>16</v>
      </c>
      <c r="B25" s="34">
        <v>510610</v>
      </c>
      <c r="C25" s="43">
        <v>77.967202999999998</v>
      </c>
      <c r="D25" s="225">
        <v>75.353256999999999</v>
      </c>
      <c r="E25" s="225">
        <v>97.622528000000003</v>
      </c>
      <c r="F25" s="225">
        <v>66.724515999999994</v>
      </c>
      <c r="G25" s="225">
        <v>53.857987000000001</v>
      </c>
      <c r="H25" s="43">
        <v>78.505699000000007</v>
      </c>
      <c r="I25" s="43">
        <v>67.716103000000004</v>
      </c>
      <c r="J25" s="43">
        <v>71.863050000000001</v>
      </c>
      <c r="K25" s="225">
        <v>82.709565999999995</v>
      </c>
      <c r="L25" s="43">
        <v>80.102182999999997</v>
      </c>
      <c r="M25" s="43">
        <v>66.251163000000005</v>
      </c>
      <c r="N25" s="43">
        <v>88.226571000000007</v>
      </c>
      <c r="O25" s="43">
        <v>101.086337</v>
      </c>
      <c r="P25" s="43">
        <v>102.36818700000001</v>
      </c>
      <c r="Q25" s="43">
        <v>59.16771</v>
      </c>
      <c r="R25" s="43">
        <v>59.922199999999997</v>
      </c>
      <c r="S25" s="43">
        <v>94.638856000000004</v>
      </c>
      <c r="T25" s="43">
        <v>86.006116000000006</v>
      </c>
      <c r="U25" s="33">
        <v>71.323206999999996</v>
      </c>
      <c r="V25" s="33">
        <v>76.688888000000006</v>
      </c>
      <c r="W25" s="33">
        <v>78.966504999999998</v>
      </c>
      <c r="X25" s="22">
        <v>61.256807999999999</v>
      </c>
      <c r="Y25" s="108">
        <v>54</v>
      </c>
      <c r="Z25" s="108">
        <v>109.31313299999999</v>
      </c>
      <c r="AA25" s="108">
        <v>104.05899499999997</v>
      </c>
      <c r="AB25" s="108">
        <v>62.930521000000006</v>
      </c>
      <c r="AC25" s="225">
        <f t="shared" si="0"/>
        <v>2028.6272889999998</v>
      </c>
    </row>
    <row r="26" spans="1:29" x14ac:dyDescent="0.2">
      <c r="A26" s="109">
        <v>17</v>
      </c>
      <c r="B26" s="34">
        <v>520544</v>
      </c>
      <c r="C26" s="43">
        <v>5.9025980000000002</v>
      </c>
      <c r="D26" s="225">
        <v>19.02441</v>
      </c>
      <c r="E26" s="225">
        <v>25.269027000000001</v>
      </c>
      <c r="F26" s="225">
        <v>25.555325</v>
      </c>
      <c r="G26" s="225">
        <v>48.333145000000002</v>
      </c>
      <c r="H26" s="43">
        <v>64.156801000000002</v>
      </c>
      <c r="I26" s="43">
        <v>77.490408000000002</v>
      </c>
      <c r="J26" s="43">
        <v>103.964264</v>
      </c>
      <c r="K26" s="225">
        <v>113.04407999999999</v>
      </c>
      <c r="L26" s="43">
        <v>101.474762</v>
      </c>
      <c r="M26" s="43">
        <v>137.12132199999999</v>
      </c>
      <c r="N26" s="43">
        <v>162.88604900000001</v>
      </c>
      <c r="O26" s="43">
        <v>162.22970900000001</v>
      </c>
      <c r="P26" s="43">
        <v>172.46883800000001</v>
      </c>
      <c r="Q26" s="43">
        <v>159.15602200000001</v>
      </c>
      <c r="R26" s="43">
        <v>174.9348</v>
      </c>
      <c r="S26" s="43">
        <v>176.879525</v>
      </c>
      <c r="T26" s="43">
        <v>157.657915</v>
      </c>
      <c r="U26" s="33">
        <v>161.93790000000001</v>
      </c>
      <c r="V26" s="33">
        <v>137.71689599999999</v>
      </c>
      <c r="W26" s="33">
        <v>125.76452500000001</v>
      </c>
      <c r="X26" s="22">
        <v>107.643097</v>
      </c>
      <c r="Y26" s="108">
        <v>96</v>
      </c>
      <c r="Z26" s="108">
        <v>87.416841000000005</v>
      </c>
      <c r="AA26" s="108">
        <v>81.623420999999965</v>
      </c>
      <c r="AB26" s="108">
        <v>53.747720999999999</v>
      </c>
      <c r="AC26" s="225">
        <f t="shared" si="0"/>
        <v>2739.3994010000001</v>
      </c>
    </row>
    <row r="27" spans="1:29" x14ac:dyDescent="0.2">
      <c r="A27" s="109">
        <v>18</v>
      </c>
      <c r="B27" s="34">
        <v>520851</v>
      </c>
      <c r="C27" s="43">
        <v>86.306432000000001</v>
      </c>
      <c r="D27" s="225">
        <v>53.347217000000001</v>
      </c>
      <c r="E27" s="225">
        <v>43.165939000000002</v>
      </c>
      <c r="F27" s="225">
        <v>33.090524000000002</v>
      </c>
      <c r="G27" s="225">
        <v>26.291215999999999</v>
      </c>
      <c r="H27" s="43">
        <v>27.051532000000002</v>
      </c>
      <c r="I27" s="43">
        <v>32.038984999999997</v>
      </c>
      <c r="J27" s="43">
        <v>39.395139999999998</v>
      </c>
      <c r="K27" s="225">
        <v>49.768819999999998</v>
      </c>
      <c r="L27" s="43">
        <v>57.217748</v>
      </c>
      <c r="M27" s="43">
        <v>72.377387999999996</v>
      </c>
      <c r="N27" s="43">
        <v>105.011239</v>
      </c>
      <c r="O27" s="43">
        <v>111.327517</v>
      </c>
      <c r="P27" s="43">
        <v>148.08025799999999</v>
      </c>
      <c r="Q27" s="43">
        <v>111.522034</v>
      </c>
      <c r="R27" s="43">
        <v>124.9384</v>
      </c>
      <c r="S27" s="43">
        <v>125.09827300000001</v>
      </c>
      <c r="T27" s="43">
        <v>155.15364199999999</v>
      </c>
      <c r="U27" s="33">
        <v>183.14507399999999</v>
      </c>
      <c r="V27" s="33">
        <v>188.29051999999999</v>
      </c>
      <c r="W27" s="33">
        <v>80.467213000000001</v>
      </c>
      <c r="X27" s="22">
        <v>92.83202</v>
      </c>
      <c r="Y27" s="108">
        <v>69</v>
      </c>
      <c r="Z27" s="108">
        <v>75.525220000000004</v>
      </c>
      <c r="AA27" s="108">
        <v>80.032890999999992</v>
      </c>
      <c r="AB27" s="108">
        <v>69.92939800000002</v>
      </c>
      <c r="AC27" s="225">
        <f t="shared" si="0"/>
        <v>2240.4046400000002</v>
      </c>
    </row>
    <row r="28" spans="1:29" x14ac:dyDescent="0.2">
      <c r="A28" s="109">
        <v>19</v>
      </c>
      <c r="B28" s="34">
        <v>520523</v>
      </c>
      <c r="C28" s="43">
        <v>5.4193480000000003</v>
      </c>
      <c r="D28" s="225">
        <v>3.1661290000000002</v>
      </c>
      <c r="E28" s="225">
        <v>12.136566999999999</v>
      </c>
      <c r="F28" s="225">
        <v>9.2077329999999993</v>
      </c>
      <c r="G28" s="225">
        <v>12.783575000000001</v>
      </c>
      <c r="H28" s="43">
        <v>10.621831999999999</v>
      </c>
      <c r="I28" s="43">
        <v>7.8669640000000003</v>
      </c>
      <c r="J28" s="43">
        <v>58.671047999999999</v>
      </c>
      <c r="K28" s="225">
        <v>72.046616999999998</v>
      </c>
      <c r="L28" s="43">
        <v>84.076548000000003</v>
      </c>
      <c r="M28" s="43">
        <v>68.308577</v>
      </c>
      <c r="N28" s="43">
        <v>102.941095</v>
      </c>
      <c r="O28" s="43">
        <v>94.820594</v>
      </c>
      <c r="P28" s="43">
        <v>80.095179000000002</v>
      </c>
      <c r="Q28" s="43">
        <v>96.767002000000005</v>
      </c>
      <c r="R28" s="43">
        <v>104.7364</v>
      </c>
      <c r="S28" s="43">
        <v>138.786698</v>
      </c>
      <c r="T28" s="43">
        <v>143.984904</v>
      </c>
      <c r="U28" s="33">
        <v>149.85307599999999</v>
      </c>
      <c r="V28" s="33">
        <v>146.992852</v>
      </c>
      <c r="W28" s="33">
        <v>120.89124700000001</v>
      </c>
      <c r="X28" s="22">
        <v>130.764645</v>
      </c>
      <c r="Y28" s="108">
        <v>119</v>
      </c>
      <c r="Z28" s="108">
        <v>113.53241800000001</v>
      </c>
      <c r="AA28" s="108">
        <v>78.073659000000006</v>
      </c>
      <c r="AB28" s="108">
        <v>61.075048999999986</v>
      </c>
      <c r="AC28" s="225">
        <f>SUM(C28:AB28)</f>
        <v>2026.6197560000001</v>
      </c>
    </row>
    <row r="29" spans="1:29" x14ac:dyDescent="0.2">
      <c r="A29" s="109">
        <v>20</v>
      </c>
      <c r="B29" s="34">
        <v>520542</v>
      </c>
      <c r="C29" s="43">
        <v>29.347739000000001</v>
      </c>
      <c r="D29" s="225">
        <v>27.063148000000002</v>
      </c>
      <c r="E29" s="225">
        <v>26.861229000000002</v>
      </c>
      <c r="F29" s="225">
        <v>38.941206999999999</v>
      </c>
      <c r="G29" s="225">
        <v>61.026595999999998</v>
      </c>
      <c r="H29" s="43">
        <v>124.190845</v>
      </c>
      <c r="I29" s="43">
        <v>192.30749499999999</v>
      </c>
      <c r="J29" s="43">
        <v>250.212031</v>
      </c>
      <c r="K29" s="225">
        <v>266.98723699999999</v>
      </c>
      <c r="L29" s="43">
        <v>264.90313800000001</v>
      </c>
      <c r="M29" s="43">
        <v>280.44184300000001</v>
      </c>
      <c r="N29" s="43">
        <v>266.90224599999999</v>
      </c>
      <c r="O29" s="43">
        <v>226.86426399999999</v>
      </c>
      <c r="P29" s="43">
        <v>209.413645</v>
      </c>
      <c r="Q29" s="43">
        <v>182.44641999999999</v>
      </c>
      <c r="R29" s="43">
        <v>190.09229999999999</v>
      </c>
      <c r="S29" s="43">
        <v>180.48925600000001</v>
      </c>
      <c r="T29" s="43">
        <v>145.03902299999999</v>
      </c>
      <c r="U29" s="33">
        <v>157.041493</v>
      </c>
      <c r="V29" s="33">
        <v>137.14286100000001</v>
      </c>
      <c r="W29" s="33">
        <v>116.214748</v>
      </c>
      <c r="X29" s="22">
        <v>89.724755000000002</v>
      </c>
      <c r="Y29" s="108">
        <v>78</v>
      </c>
      <c r="Z29" s="108">
        <v>83.458686999999998</v>
      </c>
      <c r="AA29" s="108">
        <v>75.55754400000005</v>
      </c>
      <c r="AB29" s="108">
        <v>56.965575000000022</v>
      </c>
      <c r="AC29" s="225">
        <f t="shared" si="0"/>
        <v>3757.6353250000002</v>
      </c>
    </row>
    <row r="30" spans="1:29" x14ac:dyDescent="0.2">
      <c r="A30" s="109">
        <v>21</v>
      </c>
      <c r="B30" s="34">
        <v>500400</v>
      </c>
      <c r="C30" s="43">
        <v>68.132576</v>
      </c>
      <c r="D30" s="225">
        <v>72.775599999999997</v>
      </c>
      <c r="E30" s="225">
        <v>64.857795999999993</v>
      </c>
      <c r="F30" s="225">
        <v>71.256832000000003</v>
      </c>
      <c r="G30" s="225">
        <v>71.012499000000005</v>
      </c>
      <c r="H30" s="43">
        <v>115.747141</v>
      </c>
      <c r="I30" s="43">
        <v>100.49756600000001</v>
      </c>
      <c r="J30" s="43">
        <v>78.059398000000002</v>
      </c>
      <c r="K30" s="225">
        <v>66.468864999999994</v>
      </c>
      <c r="L30" s="43">
        <v>78.021169999999998</v>
      </c>
      <c r="M30" s="43">
        <v>98.149499000000006</v>
      </c>
      <c r="N30" s="43">
        <v>108.772386</v>
      </c>
      <c r="O30" s="43">
        <v>90.960271000000006</v>
      </c>
      <c r="P30" s="43">
        <v>105.91545600000001</v>
      </c>
      <c r="Q30" s="43">
        <v>136.22911099999999</v>
      </c>
      <c r="R30" s="43">
        <v>194.4845</v>
      </c>
      <c r="S30" s="43">
        <v>171.058224</v>
      </c>
      <c r="T30" s="43">
        <v>133.818994</v>
      </c>
      <c r="U30" s="128">
        <v>141.716813</v>
      </c>
      <c r="V30" s="128">
        <v>118.788282</v>
      </c>
      <c r="W30" s="33">
        <v>98.139565000000005</v>
      </c>
      <c r="X30" s="22">
        <v>97.835804999999993</v>
      </c>
      <c r="Y30" s="108">
        <v>96</v>
      </c>
      <c r="Z30" s="108">
        <v>92.385232999999999</v>
      </c>
      <c r="AA30" s="108">
        <v>75.223339999999979</v>
      </c>
      <c r="AB30" s="108">
        <v>46.803126000000027</v>
      </c>
      <c r="AC30" s="225">
        <f t="shared" si="0"/>
        <v>2593.110048</v>
      </c>
    </row>
    <row r="31" spans="1:29" x14ac:dyDescent="0.2">
      <c r="A31" s="109">
        <v>22</v>
      </c>
      <c r="B31" s="34">
        <v>500500</v>
      </c>
      <c r="C31" s="43">
        <v>93.621978999999996</v>
      </c>
      <c r="D31" s="225">
        <v>75.267762000000005</v>
      </c>
      <c r="E31" s="225">
        <v>88.033479999999997</v>
      </c>
      <c r="F31" s="225">
        <v>67.735972000000004</v>
      </c>
      <c r="G31" s="225">
        <v>81.511241999999996</v>
      </c>
      <c r="H31" s="43">
        <v>113.68801000000001</v>
      </c>
      <c r="I31" s="43">
        <v>93.214544000000004</v>
      </c>
      <c r="J31" s="43">
        <v>75.386733000000007</v>
      </c>
      <c r="K31" s="225">
        <v>91.968010000000007</v>
      </c>
      <c r="L31" s="43">
        <v>153.84037499999999</v>
      </c>
      <c r="M31" s="43">
        <v>230.25899100000001</v>
      </c>
      <c r="N31" s="43">
        <v>283.96958000000001</v>
      </c>
      <c r="O31" s="43">
        <v>148.131978</v>
      </c>
      <c r="P31" s="43">
        <v>147.82878199999999</v>
      </c>
      <c r="Q31" s="43">
        <v>117.408306</v>
      </c>
      <c r="R31" s="43">
        <v>132.82730000000001</v>
      </c>
      <c r="S31" s="43">
        <v>117.208826</v>
      </c>
      <c r="T31" s="43">
        <v>115.745873</v>
      </c>
      <c r="U31" s="128">
        <v>109.450182</v>
      </c>
      <c r="V31" s="128">
        <v>105.68873600000001</v>
      </c>
      <c r="W31" s="33">
        <v>90.099292000000005</v>
      </c>
      <c r="X31" s="22">
        <v>80.511014000000003</v>
      </c>
      <c r="Y31" s="108">
        <v>81</v>
      </c>
      <c r="Z31" s="108">
        <v>73.947378</v>
      </c>
      <c r="AA31" s="108">
        <v>64.899910000000006</v>
      </c>
      <c r="AB31" s="108">
        <v>51.751614000000025</v>
      </c>
      <c r="AC31" s="225">
        <f t="shared" si="0"/>
        <v>2884.9958689999999</v>
      </c>
    </row>
    <row r="32" spans="1:29" x14ac:dyDescent="0.2">
      <c r="A32" s="109">
        <v>23</v>
      </c>
      <c r="B32" s="34">
        <v>520548</v>
      </c>
      <c r="C32" s="43">
        <v>0</v>
      </c>
      <c r="D32" s="225">
        <v>0.873811</v>
      </c>
      <c r="E32" s="225">
        <v>1.1748460000000001</v>
      </c>
      <c r="F32" s="225">
        <v>2.8575620000000002</v>
      </c>
      <c r="G32" s="225">
        <v>1.4240980000000001</v>
      </c>
      <c r="H32" s="43">
        <v>7.393529</v>
      </c>
      <c r="I32" s="43">
        <v>5.3307409999999997</v>
      </c>
      <c r="J32" s="43">
        <v>4.9322350000000004</v>
      </c>
      <c r="K32" s="225">
        <v>9.3004809999999996</v>
      </c>
      <c r="L32" s="43">
        <v>10.146136</v>
      </c>
      <c r="M32" s="43">
        <v>19.155467000000002</v>
      </c>
      <c r="N32" s="43">
        <v>52.993293000000001</v>
      </c>
      <c r="O32" s="43">
        <v>124.232399</v>
      </c>
      <c r="P32" s="43">
        <v>90.890033000000003</v>
      </c>
      <c r="Q32" s="43">
        <v>51.381442999999997</v>
      </c>
      <c r="R32" s="43">
        <v>67.284199999999998</v>
      </c>
      <c r="S32" s="43">
        <v>145.677751</v>
      </c>
      <c r="T32" s="43">
        <v>160.26486199999999</v>
      </c>
      <c r="U32" s="33">
        <v>95.944809000000006</v>
      </c>
      <c r="V32" s="33">
        <v>71.615243000000007</v>
      </c>
      <c r="W32" s="33">
        <v>58.136423999999998</v>
      </c>
      <c r="X32" s="22">
        <v>63.037826000000003</v>
      </c>
      <c r="Y32" s="108">
        <v>61</v>
      </c>
      <c r="Z32" s="108">
        <v>63.481588000000002</v>
      </c>
      <c r="AA32" s="108">
        <v>57.990545999999995</v>
      </c>
      <c r="AB32" s="108">
        <v>30.043836000000006</v>
      </c>
      <c r="AC32" s="225">
        <f t="shared" si="0"/>
        <v>1256.5631590000003</v>
      </c>
    </row>
    <row r="33" spans="1:29" x14ac:dyDescent="0.2">
      <c r="A33" s="109">
        <v>24</v>
      </c>
      <c r="B33" s="34">
        <v>520514</v>
      </c>
      <c r="C33" s="43">
        <v>54.234555999999998</v>
      </c>
      <c r="D33" s="225">
        <v>51.863442999999997</v>
      </c>
      <c r="E33" s="225">
        <v>51.082273000000001</v>
      </c>
      <c r="F33" s="225">
        <v>23.124572000000001</v>
      </c>
      <c r="G33" s="225">
        <v>21.619249</v>
      </c>
      <c r="H33" s="43">
        <v>31.583607000000001</v>
      </c>
      <c r="I33" s="43">
        <v>27.983984</v>
      </c>
      <c r="J33" s="43">
        <v>48.561926</v>
      </c>
      <c r="K33" s="225">
        <v>87.668744000000004</v>
      </c>
      <c r="L33" s="43">
        <v>87.051107000000002</v>
      </c>
      <c r="M33" s="43">
        <v>83.413601999999997</v>
      </c>
      <c r="N33" s="43">
        <v>103.722605</v>
      </c>
      <c r="O33" s="43">
        <v>94.835263999999995</v>
      </c>
      <c r="P33" s="43">
        <v>92.648009000000002</v>
      </c>
      <c r="Q33" s="43">
        <v>61.274003999999998</v>
      </c>
      <c r="R33" s="43">
        <v>83.776200000000003</v>
      </c>
      <c r="S33" s="43">
        <v>41.393071999999997</v>
      </c>
      <c r="T33" s="43">
        <v>41.979016999999999</v>
      </c>
      <c r="U33" s="33">
        <v>40.445538999999997</v>
      </c>
      <c r="V33" s="33">
        <v>30.656628000000001</v>
      </c>
      <c r="W33" s="33">
        <v>20.487404000000002</v>
      </c>
      <c r="X33" s="22">
        <v>23.557300000000001</v>
      </c>
      <c r="Y33" s="108">
        <v>29</v>
      </c>
      <c r="Z33" s="108">
        <v>37.142183000000003</v>
      </c>
      <c r="AA33" s="108">
        <v>23.408108999999993</v>
      </c>
      <c r="AB33" s="108">
        <v>16.803559000000003</v>
      </c>
      <c r="AC33" s="225">
        <f t="shared" si="0"/>
        <v>1309.3159559999999</v>
      </c>
    </row>
    <row r="34" spans="1:29" x14ac:dyDescent="0.2">
      <c r="A34" s="109">
        <v>25</v>
      </c>
      <c r="B34" s="34">
        <v>520532</v>
      </c>
      <c r="C34" s="43">
        <v>54.304625000000001</v>
      </c>
      <c r="D34" s="225">
        <v>50.151318000000003</v>
      </c>
      <c r="E34" s="225">
        <v>56.289717000000003</v>
      </c>
      <c r="F34" s="225">
        <v>52.186779999999999</v>
      </c>
      <c r="G34" s="225">
        <v>65.521484000000001</v>
      </c>
      <c r="H34" s="43">
        <v>73.687286999999998</v>
      </c>
      <c r="I34" s="43">
        <v>102.515626</v>
      </c>
      <c r="J34" s="43">
        <v>101.953254</v>
      </c>
      <c r="K34" s="225">
        <v>89.790068000000005</v>
      </c>
      <c r="L34" s="43">
        <v>96.071548000000007</v>
      </c>
      <c r="M34" s="43">
        <v>103.28400600000001</v>
      </c>
      <c r="N34" s="43">
        <v>138.46135599999999</v>
      </c>
      <c r="O34" s="43">
        <v>134.19161399999999</v>
      </c>
      <c r="P34" s="43">
        <v>108.629718</v>
      </c>
      <c r="Q34" s="43">
        <v>88.559659999999994</v>
      </c>
      <c r="R34" s="43">
        <v>93.849199999999996</v>
      </c>
      <c r="S34" s="43">
        <v>74.832928999999993</v>
      </c>
      <c r="T34" s="43">
        <v>73.752555999999998</v>
      </c>
      <c r="U34" s="176">
        <v>70.683254000000005</v>
      </c>
      <c r="V34" s="176">
        <v>58.255305999999997</v>
      </c>
      <c r="W34" s="33">
        <v>49.653972000000003</v>
      </c>
      <c r="X34" s="22">
        <v>46.446185999999997</v>
      </c>
      <c r="Y34" s="108">
        <v>44</v>
      </c>
      <c r="Z34" s="108">
        <v>28.706838000000001</v>
      </c>
      <c r="AA34" s="108">
        <v>21.587148000000006</v>
      </c>
      <c r="AB34" s="108">
        <v>16.127660000000002</v>
      </c>
      <c r="AC34" s="225">
        <f t="shared" si="0"/>
        <v>1893.4931099999999</v>
      </c>
    </row>
    <row r="35" spans="1:29" x14ac:dyDescent="0.2">
      <c r="A35" s="51"/>
      <c r="B35" s="42" t="s">
        <v>19</v>
      </c>
      <c r="C35" s="43">
        <f>SUM(C10:C34)</f>
        <v>1201.7803280000001</v>
      </c>
      <c r="D35" s="225">
        <f t="shared" ref="D35:H35" si="1">SUM(D10:D34)</f>
        <v>1111.7599819999998</v>
      </c>
      <c r="E35" s="225">
        <f t="shared" si="1"/>
        <v>1393.9997840000001</v>
      </c>
      <c r="F35" s="225">
        <f t="shared" si="1"/>
        <v>1199.7145489999996</v>
      </c>
      <c r="G35" s="225">
        <f t="shared" si="1"/>
        <v>1308.5715950000001</v>
      </c>
      <c r="H35" s="225">
        <f t="shared" si="1"/>
        <v>1674.1453720000002</v>
      </c>
      <c r="I35" s="225">
        <f t="shared" ref="I35:AB35" si="2">SUM(I10:I34)</f>
        <v>1649.3845160000001</v>
      </c>
      <c r="J35" s="225">
        <f t="shared" si="2"/>
        <v>2126.713847</v>
      </c>
      <c r="K35" s="225">
        <f t="shared" ref="K35" si="3">SUM(K10:K34)</f>
        <v>2441.7152389999997</v>
      </c>
      <c r="L35" s="225">
        <f t="shared" si="2"/>
        <v>2835.3851800000002</v>
      </c>
      <c r="M35" s="225">
        <f t="shared" si="2"/>
        <v>3242.9888239999996</v>
      </c>
      <c r="N35" s="225">
        <f t="shared" si="2"/>
        <v>3831.9274200000004</v>
      </c>
      <c r="O35" s="225">
        <f t="shared" si="2"/>
        <v>5079.3457740000013</v>
      </c>
      <c r="P35" s="225">
        <f t="shared" si="2"/>
        <v>5293.3813849999988</v>
      </c>
      <c r="Q35" s="225">
        <f t="shared" si="2"/>
        <v>4219.3092520000009</v>
      </c>
      <c r="R35" s="225">
        <f t="shared" si="2"/>
        <v>4729.6195800000005</v>
      </c>
      <c r="S35" s="225">
        <f t="shared" si="2"/>
        <v>7061.2763059999997</v>
      </c>
      <c r="T35" s="225">
        <f t="shared" si="2"/>
        <v>6604.879386999999</v>
      </c>
      <c r="U35" s="225">
        <f t="shared" si="2"/>
        <v>7314.090643999999</v>
      </c>
      <c r="V35" s="225">
        <f t="shared" si="2"/>
        <v>7343.9653440000011</v>
      </c>
      <c r="W35" s="225">
        <f t="shared" si="2"/>
        <v>6347.6699570000001</v>
      </c>
      <c r="X35" s="225">
        <f t="shared" si="2"/>
        <v>6220.9832249999999</v>
      </c>
      <c r="Y35" s="225">
        <f t="shared" si="2"/>
        <v>6762</v>
      </c>
      <c r="Z35" s="225">
        <f t="shared" si="2"/>
        <v>7963.0941890000013</v>
      </c>
      <c r="AA35" s="225">
        <f t="shared" si="2"/>
        <v>7510.5724710000004</v>
      </c>
      <c r="AB35" s="225">
        <f t="shared" si="2"/>
        <v>5621.854870000001</v>
      </c>
      <c r="AC35" s="225">
        <f t="shared" si="0"/>
        <v>112090.12901999999</v>
      </c>
    </row>
    <row r="36" spans="1:29" x14ac:dyDescent="0.2">
      <c r="A36" s="51"/>
      <c r="B36" s="42" t="s">
        <v>20</v>
      </c>
      <c r="C36" s="43">
        <f>C37-C35</f>
        <v>899.58198499999958</v>
      </c>
      <c r="D36" s="225">
        <f t="shared" ref="D36:H36" si="4">D37-D35</f>
        <v>1611.3194419999993</v>
      </c>
      <c r="E36" s="225">
        <f t="shared" si="4"/>
        <v>1837.8864349999981</v>
      </c>
      <c r="F36" s="225">
        <f t="shared" si="4"/>
        <v>1545.2070970000007</v>
      </c>
      <c r="G36" s="225">
        <f t="shared" si="4"/>
        <v>1920.6576620000012</v>
      </c>
      <c r="H36" s="225">
        <f t="shared" si="4"/>
        <v>1231.5188069999992</v>
      </c>
      <c r="I36" s="225">
        <f t="shared" ref="I36:AB36" si="5">I37-I35</f>
        <v>883.42634399999997</v>
      </c>
      <c r="J36" s="225">
        <f t="shared" si="5"/>
        <v>835.63095599999997</v>
      </c>
      <c r="K36" s="225">
        <f t="shared" ref="K36" si="6">K37-K35</f>
        <v>2196.6174449999985</v>
      </c>
      <c r="L36" s="225">
        <f t="shared" si="5"/>
        <v>1051.4044540000014</v>
      </c>
      <c r="M36" s="225">
        <f t="shared" si="5"/>
        <v>1349.2863139999995</v>
      </c>
      <c r="N36" s="225">
        <f t="shared" si="5"/>
        <v>1865.5621860000033</v>
      </c>
      <c r="O36" s="225">
        <f t="shared" si="5"/>
        <v>1692.3627949999955</v>
      </c>
      <c r="P36" s="225">
        <f t="shared" si="5"/>
        <v>5930.8991579999984</v>
      </c>
      <c r="Q36" s="225">
        <f t="shared" si="5"/>
        <v>4917.0164409999998</v>
      </c>
      <c r="R36" s="225">
        <f t="shared" si="5"/>
        <v>10040.36426</v>
      </c>
      <c r="S36" s="225">
        <f t="shared" si="5"/>
        <v>9418.1501439999993</v>
      </c>
      <c r="T36" s="225">
        <f t="shared" si="5"/>
        <v>8904.3179440000004</v>
      </c>
      <c r="U36" s="225">
        <f t="shared" si="5"/>
        <v>8858.7954180000015</v>
      </c>
      <c r="V36" s="225">
        <f t="shared" si="5"/>
        <v>9054.1136029999943</v>
      </c>
      <c r="W36" s="225">
        <f t="shared" si="5"/>
        <v>8643.1077690000038</v>
      </c>
      <c r="X36" s="225">
        <f t="shared" si="5"/>
        <v>8615.4889100000019</v>
      </c>
      <c r="Y36" s="225">
        <f t="shared" si="5"/>
        <v>9206</v>
      </c>
      <c r="Z36" s="225">
        <f t="shared" si="5"/>
        <v>10725.804386000005</v>
      </c>
      <c r="AA36" s="225">
        <f t="shared" si="5"/>
        <v>10296.762321000002</v>
      </c>
      <c r="AB36" s="225">
        <f t="shared" si="5"/>
        <v>8533.6072429999967</v>
      </c>
      <c r="AC36" s="225">
        <f t="shared" si="0"/>
        <v>132064.88951900002</v>
      </c>
    </row>
    <row r="37" spans="1:29" x14ac:dyDescent="0.2">
      <c r="A37" s="51"/>
      <c r="B37" s="42" t="s">
        <v>11</v>
      </c>
      <c r="C37" s="43">
        <v>2101.3623129999996</v>
      </c>
      <c r="D37" s="225">
        <v>2723.0794239999991</v>
      </c>
      <c r="E37" s="225">
        <v>3231.8862189999982</v>
      </c>
      <c r="F37" s="225">
        <v>2744.9216460000002</v>
      </c>
      <c r="G37" s="225">
        <v>3229.2292570000013</v>
      </c>
      <c r="H37" s="43">
        <v>2905.6641789999994</v>
      </c>
      <c r="I37" s="43">
        <v>2532.81086</v>
      </c>
      <c r="J37" s="43">
        <v>2962.344803</v>
      </c>
      <c r="K37" s="225">
        <v>4638.3326839999982</v>
      </c>
      <c r="L37" s="43">
        <v>3886.7896340000016</v>
      </c>
      <c r="M37" s="43">
        <v>4592.2751379999991</v>
      </c>
      <c r="N37" s="43">
        <v>5697.4896060000037</v>
      </c>
      <c r="O37" s="43">
        <v>6771.7085689999967</v>
      </c>
      <c r="P37" s="43">
        <v>11224.280542999997</v>
      </c>
      <c r="Q37" s="43">
        <v>9136.3256930000007</v>
      </c>
      <c r="R37" s="43">
        <v>14769.983840000001</v>
      </c>
      <c r="S37" s="43">
        <v>16479.426449999999</v>
      </c>
      <c r="T37" s="43">
        <v>15509.197330999999</v>
      </c>
      <c r="U37" s="29">
        <v>16172.886062</v>
      </c>
      <c r="V37" s="29">
        <v>16398.078946999995</v>
      </c>
      <c r="W37" s="29">
        <v>14990.777726000004</v>
      </c>
      <c r="X37" s="29">
        <v>14836.472135000002</v>
      </c>
      <c r="Y37" s="108">
        <v>15968</v>
      </c>
      <c r="Z37" s="108">
        <v>18688.898575000007</v>
      </c>
      <c r="AA37" s="108">
        <v>17807.334792000001</v>
      </c>
      <c r="AB37" s="108">
        <v>14155.462112999998</v>
      </c>
      <c r="AC37" s="225">
        <f t="shared" si="0"/>
        <v>244155.01853899998</v>
      </c>
    </row>
    <row r="38" spans="1:29" x14ac:dyDescent="0.2">
      <c r="A38" s="51"/>
      <c r="B38" s="42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</row>
    <row r="39" spans="1:29" ht="13.5" thickBot="1" x14ac:dyDescent="0.25">
      <c r="A39" s="51"/>
      <c r="B39" s="42"/>
      <c r="C39" s="268" t="s">
        <v>15</v>
      </c>
      <c r="D39" s="268"/>
      <c r="E39" s="268"/>
      <c r="F39" s="268"/>
      <c r="G39" s="268"/>
      <c r="H39" s="268"/>
      <c r="I39" s="268"/>
      <c r="J39" s="268"/>
      <c r="K39" s="268"/>
      <c r="L39" s="268"/>
      <c r="M39" s="268"/>
      <c r="N39" s="268"/>
      <c r="O39" s="268"/>
      <c r="P39" s="268"/>
      <c r="Q39" s="268"/>
      <c r="R39" s="268"/>
      <c r="S39" s="268"/>
      <c r="T39" s="268"/>
      <c r="U39" s="268"/>
      <c r="V39" s="268"/>
      <c r="W39" s="268"/>
      <c r="X39" s="268"/>
      <c r="Y39" s="268"/>
      <c r="Z39" s="268"/>
      <c r="AA39" s="268"/>
      <c r="AB39" s="268"/>
      <c r="AC39" s="268"/>
    </row>
    <row r="40" spans="1:29" ht="13.5" thickTop="1" x14ac:dyDescent="0.2">
      <c r="A40" s="51"/>
      <c r="B40" s="45"/>
      <c r="C40" s="45"/>
      <c r="D40" s="208"/>
      <c r="E40" s="208"/>
      <c r="F40" s="208"/>
      <c r="G40" s="208"/>
      <c r="H40" s="44"/>
      <c r="I40" s="44"/>
      <c r="J40" s="44"/>
      <c r="K40" s="226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226"/>
      <c r="AA40" s="226"/>
      <c r="AB40" s="226"/>
      <c r="AC40" s="44"/>
    </row>
    <row r="41" spans="1:29" x14ac:dyDescent="0.2">
      <c r="A41" s="51">
        <v>1</v>
      </c>
      <c r="B41" s="34">
        <v>540233</v>
      </c>
      <c r="C41" s="44">
        <f>C10/C$37*100</f>
        <v>0.4808257451603018</v>
      </c>
      <c r="D41" s="226">
        <f t="shared" ref="D41:I41" si="7">D10/D$37*100</f>
        <v>0.44193863366359171</v>
      </c>
      <c r="E41" s="226">
        <f t="shared" si="7"/>
        <v>2.0103648333295498</v>
      </c>
      <c r="F41" s="226">
        <f t="shared" si="7"/>
        <v>1.7833595749931288</v>
      </c>
      <c r="G41" s="226">
        <f t="shared" si="7"/>
        <v>0.473162720388421</v>
      </c>
      <c r="H41" s="226">
        <f t="shared" si="7"/>
        <v>0.42956130616221511</v>
      </c>
      <c r="I41" s="226">
        <f t="shared" si="7"/>
        <v>0.43368125798386697</v>
      </c>
      <c r="J41" s="226">
        <f t="shared" ref="J41:AC54" si="8">J10/J$37*100</f>
        <v>0.71629862190623594</v>
      </c>
      <c r="K41" s="226">
        <f t="shared" ref="K41:L41" si="9">K10/K$37*100</f>
        <v>0.78907352045384271</v>
      </c>
      <c r="L41" s="226">
        <f t="shared" si="9"/>
        <v>2.5593221750369617</v>
      </c>
      <c r="M41" s="226">
        <f t="shared" si="8"/>
        <v>4.5282917018461983</v>
      </c>
      <c r="N41" s="226">
        <f t="shared" si="8"/>
        <v>4.3360510520253825</v>
      </c>
      <c r="O41" s="226">
        <f t="shared" si="8"/>
        <v>7.6376371890495678</v>
      </c>
      <c r="P41" s="226">
        <f t="shared" si="8"/>
        <v>5.8872903832763734</v>
      </c>
      <c r="Q41" s="226">
        <f t="shared" si="8"/>
        <v>4.5820761766488385</v>
      </c>
      <c r="R41" s="226">
        <f t="shared" si="8"/>
        <v>3.5452943325630613</v>
      </c>
      <c r="S41" s="226">
        <f t="shared" si="8"/>
        <v>5.8600462639280755</v>
      </c>
      <c r="T41" s="226">
        <f t="shared" si="8"/>
        <v>6.1539276058618615</v>
      </c>
      <c r="U41" s="226">
        <f t="shared" si="8"/>
        <v>7.0239743212506163</v>
      </c>
      <c r="V41" s="226">
        <f t="shared" si="8"/>
        <v>7.8536458945125993</v>
      </c>
      <c r="W41" s="226">
        <f t="shared" si="8"/>
        <v>7.7297893823764356</v>
      </c>
      <c r="X41" s="226">
        <f t="shared" si="8"/>
        <v>7.8802969288224247</v>
      </c>
      <c r="Y41" s="226">
        <f t="shared" si="8"/>
        <v>8.7111723446893787</v>
      </c>
      <c r="Z41" s="226">
        <f t="shared" si="8"/>
        <v>9.9329689309954379</v>
      </c>
      <c r="AA41" s="226">
        <f t="shared" si="8"/>
        <v>10.586512097514564</v>
      </c>
      <c r="AB41" s="226">
        <f t="shared" si="8"/>
        <v>11.11894186452972</v>
      </c>
      <c r="AC41" s="226">
        <f t="shared" si="8"/>
        <v>6.6702377896846743</v>
      </c>
    </row>
    <row r="42" spans="1:29" x14ac:dyDescent="0.2">
      <c r="A42" s="51">
        <v>2</v>
      </c>
      <c r="B42" s="34">
        <v>540220</v>
      </c>
      <c r="C42" s="226">
        <f t="shared" ref="C42:I42" si="10">C11/C$37*100</f>
        <v>8.1548050490805601E-2</v>
      </c>
      <c r="D42" s="226">
        <f t="shared" si="10"/>
        <v>4.4484159709915254E-2</v>
      </c>
      <c r="E42" s="226">
        <f t="shared" si="10"/>
        <v>6.3618050286317993E-2</v>
      </c>
      <c r="F42" s="226">
        <f t="shared" si="10"/>
        <v>0.31626618605491519</v>
      </c>
      <c r="G42" s="226">
        <f t="shared" si="10"/>
        <v>0.37097901841535291</v>
      </c>
      <c r="H42" s="226">
        <f t="shared" si="10"/>
        <v>0.6836943905484959</v>
      </c>
      <c r="I42" s="226">
        <f t="shared" si="10"/>
        <v>0.5812621160349889</v>
      </c>
      <c r="J42" s="226">
        <f t="shared" ref="J42:W68" si="11">J11/J$37*100</f>
        <v>0.47202806998831326</v>
      </c>
      <c r="K42" s="226">
        <f t="shared" si="11"/>
        <v>0.31292531150402508</v>
      </c>
      <c r="L42" s="226">
        <f t="shared" si="11"/>
        <v>0.45092190857685077</v>
      </c>
      <c r="M42" s="226">
        <f t="shared" si="11"/>
        <v>1.4193343613202301</v>
      </c>
      <c r="N42" s="226">
        <f t="shared" si="11"/>
        <v>2.6585350825473695</v>
      </c>
      <c r="O42" s="226">
        <f t="shared" si="11"/>
        <v>3.3812322941389139</v>
      </c>
      <c r="P42" s="226">
        <f t="shared" si="11"/>
        <v>3.1980679084492842</v>
      </c>
      <c r="Q42" s="226">
        <f t="shared" si="11"/>
        <v>2.6332704424529099</v>
      </c>
      <c r="R42" s="226">
        <f t="shared" si="11"/>
        <v>1.8547704788822572</v>
      </c>
      <c r="S42" s="226">
        <f t="shared" si="11"/>
        <v>3.7187931561780783</v>
      </c>
      <c r="T42" s="226">
        <f t="shared" si="11"/>
        <v>3.5858131735057488</v>
      </c>
      <c r="U42" s="226">
        <f t="shared" si="11"/>
        <v>3.9311779268256122</v>
      </c>
      <c r="V42" s="226">
        <f t="shared" si="11"/>
        <v>4.5957915950750685</v>
      </c>
      <c r="W42" s="226">
        <f t="shared" si="11"/>
        <v>4.4589996877924474</v>
      </c>
      <c r="X42" s="226">
        <f t="shared" si="8"/>
        <v>4.4168148063589507</v>
      </c>
      <c r="Y42" s="226">
        <f t="shared" si="8"/>
        <v>4.9286072144288573</v>
      </c>
      <c r="Z42" s="226">
        <f t="shared" si="8"/>
        <v>4.8759992534766035</v>
      </c>
      <c r="AA42" s="226">
        <f t="shared" si="8"/>
        <v>4.1854370275266284</v>
      </c>
      <c r="AB42" s="226">
        <f t="shared" ref="AB42" si="12">AB11/AB$37*100</f>
        <v>3.9131262446832737</v>
      </c>
      <c r="AC42" s="226">
        <f t="shared" si="8"/>
        <v>3.4015201734112246</v>
      </c>
    </row>
    <row r="43" spans="1:29" x14ac:dyDescent="0.2">
      <c r="A43" s="51">
        <v>3</v>
      </c>
      <c r="B43" s="34">
        <v>540247</v>
      </c>
      <c r="C43" s="226">
        <f t="shared" ref="C43:I43" si="13">C12/C$37*100</f>
        <v>0</v>
      </c>
      <c r="D43" s="226">
        <f t="shared" si="13"/>
        <v>0</v>
      </c>
      <c r="E43" s="226">
        <f t="shared" si="13"/>
        <v>0</v>
      </c>
      <c r="F43" s="226">
        <f t="shared" si="13"/>
        <v>0</v>
      </c>
      <c r="G43" s="226">
        <f t="shared" si="13"/>
        <v>0</v>
      </c>
      <c r="H43" s="226">
        <f t="shared" si="13"/>
        <v>0</v>
      </c>
      <c r="I43" s="226">
        <f t="shared" si="13"/>
        <v>0</v>
      </c>
      <c r="J43" s="226">
        <f t="shared" si="11"/>
        <v>0</v>
      </c>
      <c r="K43" s="226">
        <f t="shared" si="11"/>
        <v>0</v>
      </c>
      <c r="L43" s="226">
        <f t="shared" si="11"/>
        <v>0</v>
      </c>
      <c r="M43" s="226">
        <f t="shared" si="8"/>
        <v>0</v>
      </c>
      <c r="N43" s="226">
        <f t="shared" si="8"/>
        <v>0</v>
      </c>
      <c r="O43" s="226">
        <f t="shared" si="8"/>
        <v>3.3677772703333844</v>
      </c>
      <c r="P43" s="226">
        <f t="shared" si="8"/>
        <v>2.2799705515165334</v>
      </c>
      <c r="Q43" s="226">
        <f t="shared" si="8"/>
        <v>1.4491033753474576</v>
      </c>
      <c r="R43" s="226">
        <f t="shared" si="8"/>
        <v>1.0269740416994253</v>
      </c>
      <c r="S43" s="226">
        <f t="shared" si="8"/>
        <v>2.3570433909124309</v>
      </c>
      <c r="T43" s="226">
        <f t="shared" si="8"/>
        <v>2.6274020202548161</v>
      </c>
      <c r="U43" s="226">
        <f t="shared" si="8"/>
        <v>2.719466700710873</v>
      </c>
      <c r="V43" s="226">
        <f t="shared" si="8"/>
        <v>2.9097821857193438</v>
      </c>
      <c r="W43" s="226">
        <f t="shared" si="8"/>
        <v>2.6207832187291809</v>
      </c>
      <c r="X43" s="226">
        <f t="shared" si="8"/>
        <v>2.7179071569765729</v>
      </c>
      <c r="Y43" s="226">
        <f t="shared" si="8"/>
        <v>2.7054108216432864</v>
      </c>
      <c r="Z43" s="226">
        <f t="shared" si="8"/>
        <v>2.846772713035604</v>
      </c>
      <c r="AA43" s="226">
        <f t="shared" si="8"/>
        <v>3.1570531220234255</v>
      </c>
      <c r="AB43" s="226">
        <f t="shared" ref="AB43" si="14">AB12/AB$37*100</f>
        <v>2.9924622002342134</v>
      </c>
      <c r="AC43" s="226">
        <f t="shared" si="8"/>
        <v>2.1407946382904637</v>
      </c>
    </row>
    <row r="44" spans="1:29" x14ac:dyDescent="0.2">
      <c r="A44" s="51">
        <v>4</v>
      </c>
      <c r="B44" s="34">
        <v>510529</v>
      </c>
      <c r="C44" s="226">
        <f t="shared" ref="C44:I44" si="15">C13/C$37*100</f>
        <v>0.73202293125926077</v>
      </c>
      <c r="D44" s="226">
        <f t="shared" si="15"/>
        <v>0.5352079293593166</v>
      </c>
      <c r="E44" s="226">
        <f t="shared" si="15"/>
        <v>1.1905056797421871</v>
      </c>
      <c r="F44" s="226">
        <f t="shared" si="15"/>
        <v>1.1063681924857391</v>
      </c>
      <c r="G44" s="226">
        <f t="shared" si="15"/>
        <v>0.66918255968222795</v>
      </c>
      <c r="H44" s="226">
        <f t="shared" si="15"/>
        <v>0.90133846812997465</v>
      </c>
      <c r="I44" s="226">
        <f t="shared" si="15"/>
        <v>1.6675996090762182</v>
      </c>
      <c r="J44" s="226">
        <f t="shared" si="11"/>
        <v>0.77111502944783972</v>
      </c>
      <c r="K44" s="226">
        <f t="shared" si="11"/>
        <v>1.1276668484868866</v>
      </c>
      <c r="L44" s="226">
        <f t="shared" si="11"/>
        <v>2.3059112388278011</v>
      </c>
      <c r="M44" s="226">
        <f t="shared" si="8"/>
        <v>3.0219014939169795</v>
      </c>
      <c r="N44" s="226">
        <f t="shared" si="8"/>
        <v>3.8470156184081303</v>
      </c>
      <c r="O44" s="226">
        <f t="shared" si="8"/>
        <v>4.3626711780307286</v>
      </c>
      <c r="P44" s="226">
        <f t="shared" si="8"/>
        <v>2.5946237078119343</v>
      </c>
      <c r="Q44" s="226">
        <f t="shared" si="8"/>
        <v>2.7563712860296343</v>
      </c>
      <c r="R44" s="226">
        <f t="shared" si="8"/>
        <v>1.7123877909401963</v>
      </c>
      <c r="S44" s="226">
        <f t="shared" si="8"/>
        <v>4.1659697932023603</v>
      </c>
      <c r="T44" s="226">
        <f t="shared" si="8"/>
        <v>3.1122037375539535</v>
      </c>
      <c r="U44" s="226">
        <f t="shared" si="8"/>
        <v>2.9784800384627852</v>
      </c>
      <c r="V44" s="226">
        <f t="shared" si="8"/>
        <v>2.898735861294059</v>
      </c>
      <c r="W44" s="226">
        <f t="shared" si="8"/>
        <v>2.7280145531790265</v>
      </c>
      <c r="X44" s="226">
        <f t="shared" si="8"/>
        <v>2.5962498462913737</v>
      </c>
      <c r="Y44" s="226">
        <f t="shared" si="8"/>
        <v>2.7492484969939879</v>
      </c>
      <c r="Z44" s="226">
        <f t="shared" si="8"/>
        <v>3.0074452367774156</v>
      </c>
      <c r="AA44" s="226">
        <f t="shared" si="8"/>
        <v>2.6973300081704896</v>
      </c>
      <c r="AB44" s="226">
        <f t="shared" ref="AB44" si="16">AB13/AB$37*100</f>
        <v>2.0693254495096114</v>
      </c>
      <c r="AC44" s="226">
        <f t="shared" si="8"/>
        <v>2.6612886128171467</v>
      </c>
    </row>
    <row r="45" spans="1:29" x14ac:dyDescent="0.2">
      <c r="A45" s="51">
        <v>5</v>
      </c>
      <c r="B45" s="34">
        <v>510810</v>
      </c>
      <c r="C45" s="226">
        <f t="shared" ref="C45:I45" si="17">C14/C$37*100</f>
        <v>1.129282744493572</v>
      </c>
      <c r="D45" s="226">
        <f t="shared" si="17"/>
        <v>0.94511962351047485</v>
      </c>
      <c r="E45" s="226">
        <f t="shared" si="17"/>
        <v>1.5190049919266673</v>
      </c>
      <c r="F45" s="226">
        <f t="shared" si="17"/>
        <v>1.6058844180210161</v>
      </c>
      <c r="G45" s="226">
        <f t="shared" si="17"/>
        <v>2.8430689397782807</v>
      </c>
      <c r="H45" s="226">
        <f t="shared" si="17"/>
        <v>4.9438430303889582</v>
      </c>
      <c r="I45" s="226">
        <f t="shared" si="17"/>
        <v>3.8559835454906413</v>
      </c>
      <c r="J45" s="226">
        <f t="shared" si="11"/>
        <v>1.9409403976799657</v>
      </c>
      <c r="K45" s="226">
        <f t="shared" si="11"/>
        <v>2.2175408494264883</v>
      </c>
      <c r="L45" s="226">
        <f t="shared" si="11"/>
        <v>4.8545835707042526</v>
      </c>
      <c r="M45" s="226">
        <f t="shared" si="8"/>
        <v>4.1325286986757197</v>
      </c>
      <c r="N45" s="226">
        <f t="shared" si="8"/>
        <v>3.2522495838318841</v>
      </c>
      <c r="O45" s="226">
        <f t="shared" si="8"/>
        <v>2.7407918416578876</v>
      </c>
      <c r="P45" s="226">
        <f t="shared" si="8"/>
        <v>1.9856481504197203</v>
      </c>
      <c r="Q45" s="226">
        <f t="shared" si="8"/>
        <v>1.8820545893164013</v>
      </c>
      <c r="R45" s="226">
        <f t="shared" si="8"/>
        <v>1.3093101664490376</v>
      </c>
      <c r="S45" s="226">
        <f t="shared" si="8"/>
        <v>1.4138439205206683</v>
      </c>
      <c r="T45" s="226">
        <f t="shared" si="8"/>
        <v>1.666330697098279</v>
      </c>
      <c r="U45" s="226">
        <f t="shared" si="8"/>
        <v>2.0650489697365679</v>
      </c>
      <c r="V45" s="226">
        <f t="shared" si="8"/>
        <v>2.0032631691903031</v>
      </c>
      <c r="W45" s="226">
        <f t="shared" si="8"/>
        <v>1.7618751063322915</v>
      </c>
      <c r="X45" s="226">
        <f t="shared" si="8"/>
        <v>2.0150184240547557</v>
      </c>
      <c r="Y45" s="226">
        <f t="shared" si="8"/>
        <v>1.7409819639278556</v>
      </c>
      <c r="Z45" s="226">
        <f t="shared" si="8"/>
        <v>1.6956557269988817</v>
      </c>
      <c r="AA45" s="226">
        <f t="shared" si="8"/>
        <v>2.1882760028472217</v>
      </c>
      <c r="AB45" s="226">
        <f t="shared" ref="AB45" si="18">AB14/AB$37*100</f>
        <v>2.0382532035815863</v>
      </c>
      <c r="AC45" s="226">
        <f t="shared" si="8"/>
        <v>2.0330383592779255</v>
      </c>
    </row>
    <row r="46" spans="1:29" x14ac:dyDescent="0.2">
      <c r="A46" s="51">
        <v>6</v>
      </c>
      <c r="B46" s="34">
        <v>540331</v>
      </c>
      <c r="C46" s="226">
        <f t="shared" ref="C46:I46" si="19">C15/C$37*100</f>
        <v>2.7863420143102191</v>
      </c>
      <c r="D46" s="226">
        <f t="shared" si="19"/>
        <v>2.0288719643309241</v>
      </c>
      <c r="E46" s="226">
        <f t="shared" si="19"/>
        <v>2.2543628105368039</v>
      </c>
      <c r="F46" s="226">
        <f t="shared" si="19"/>
        <v>2.931976696576351</v>
      </c>
      <c r="G46" s="226">
        <f t="shared" si="19"/>
        <v>2.5150920710861122</v>
      </c>
      <c r="H46" s="226">
        <f t="shared" si="19"/>
        <v>2.4769071911389671</v>
      </c>
      <c r="I46" s="226">
        <f t="shared" si="19"/>
        <v>3.0469189475916889</v>
      </c>
      <c r="J46" s="226">
        <f t="shared" si="11"/>
        <v>4.2362724579836835</v>
      </c>
      <c r="K46" s="226">
        <f t="shared" si="11"/>
        <v>3.1275990292894664</v>
      </c>
      <c r="L46" s="226">
        <f t="shared" si="11"/>
        <v>3.3807832523410486</v>
      </c>
      <c r="M46" s="226">
        <f t="shared" si="8"/>
        <v>3.0511593880897832</v>
      </c>
      <c r="N46" s="226">
        <f t="shared" si="8"/>
        <v>3.6426240037619801</v>
      </c>
      <c r="O46" s="226">
        <f t="shared" si="8"/>
        <v>4.0733145289613848</v>
      </c>
      <c r="P46" s="226">
        <f t="shared" si="8"/>
        <v>1.8446976731094706</v>
      </c>
      <c r="Q46" s="226">
        <f t="shared" si="8"/>
        <v>2.6306691779185023</v>
      </c>
      <c r="R46" s="226">
        <f t="shared" si="8"/>
        <v>1.6547336994242778</v>
      </c>
      <c r="S46" s="226">
        <f t="shared" si="8"/>
        <v>2.5085599141103603</v>
      </c>
      <c r="T46" s="226">
        <f t="shared" si="8"/>
        <v>2.1855088678412278</v>
      </c>
      <c r="U46" s="226">
        <f t="shared" si="8"/>
        <v>2.2185300114309312</v>
      </c>
      <c r="V46" s="226">
        <f t="shared" si="8"/>
        <v>2.2566179928515262</v>
      </c>
      <c r="W46" s="226">
        <f t="shared" si="8"/>
        <v>1.8890923151294277</v>
      </c>
      <c r="X46" s="226">
        <f t="shared" si="8"/>
        <v>1.9442947782680544</v>
      </c>
      <c r="Y46" s="226">
        <f t="shared" si="8"/>
        <v>2.0102705410821642</v>
      </c>
      <c r="Z46" s="226">
        <f t="shared" si="8"/>
        <v>1.9869155183747895</v>
      </c>
      <c r="AA46" s="226">
        <f t="shared" si="8"/>
        <v>2.1558865067919699</v>
      </c>
      <c r="AB46" s="226">
        <f t="shared" ref="AB46" si="20">AB15/AB$37*100</f>
        <v>2.0733948256656247</v>
      </c>
      <c r="AC46" s="226">
        <f t="shared" si="8"/>
        <v>2.3089195088977954</v>
      </c>
    </row>
    <row r="47" spans="1:29" x14ac:dyDescent="0.2">
      <c r="A47" s="51">
        <v>7</v>
      </c>
      <c r="B47" s="34">
        <v>540219</v>
      </c>
      <c r="C47" s="226">
        <f t="shared" ref="C47:I47" si="21">C16/C$37*100</f>
        <v>0</v>
      </c>
      <c r="D47" s="226">
        <f t="shared" si="21"/>
        <v>0</v>
      </c>
      <c r="E47" s="226">
        <f t="shared" si="21"/>
        <v>0</v>
      </c>
      <c r="F47" s="226">
        <f t="shared" si="21"/>
        <v>0</v>
      </c>
      <c r="G47" s="226">
        <f t="shared" si="21"/>
        <v>0</v>
      </c>
      <c r="H47" s="226">
        <f t="shared" si="21"/>
        <v>0</v>
      </c>
      <c r="I47" s="226">
        <f t="shared" si="21"/>
        <v>0</v>
      </c>
      <c r="J47" s="226">
        <f t="shared" si="11"/>
        <v>0</v>
      </c>
      <c r="K47" s="226">
        <f t="shared" si="11"/>
        <v>0</v>
      </c>
      <c r="L47" s="226">
        <f t="shared" si="11"/>
        <v>0</v>
      </c>
      <c r="M47" s="226">
        <f t="shared" si="8"/>
        <v>0</v>
      </c>
      <c r="N47" s="226">
        <f t="shared" si="8"/>
        <v>0</v>
      </c>
      <c r="O47" s="226">
        <f t="shared" si="8"/>
        <v>1.9977568234301264</v>
      </c>
      <c r="P47" s="226">
        <f t="shared" si="8"/>
        <v>1.6912335741499831</v>
      </c>
      <c r="Q47" s="226">
        <f t="shared" si="8"/>
        <v>1.6542756254387829</v>
      </c>
      <c r="R47" s="226">
        <f t="shared" si="8"/>
        <v>1.2812417538840044</v>
      </c>
      <c r="S47" s="226">
        <f t="shared" si="8"/>
        <v>1.851831554489568</v>
      </c>
      <c r="T47" s="226">
        <f t="shared" si="8"/>
        <v>1.6987930476155215</v>
      </c>
      <c r="U47" s="226">
        <f t="shared" si="8"/>
        <v>1.9535764042903823</v>
      </c>
      <c r="V47" s="226">
        <f t="shared" si="8"/>
        <v>2.0048527517312977</v>
      </c>
      <c r="W47" s="226">
        <f t="shared" si="8"/>
        <v>2.0147492246260517</v>
      </c>
      <c r="X47" s="226">
        <f t="shared" si="8"/>
        <v>2.0174359731643845</v>
      </c>
      <c r="Y47" s="226">
        <f t="shared" si="8"/>
        <v>2.1543086172344692</v>
      </c>
      <c r="Z47" s="226">
        <f t="shared" si="8"/>
        <v>2.096916966119283</v>
      </c>
      <c r="AA47" s="226">
        <f t="shared" si="8"/>
        <v>1.9831458504315416</v>
      </c>
      <c r="AB47" s="226">
        <f t="shared" ref="AB47" si="22">AB16/AB$37*100</f>
        <v>1.7988274417841319</v>
      </c>
      <c r="AC47" s="226">
        <f t="shared" si="8"/>
        <v>1.5661562305299082</v>
      </c>
    </row>
    <row r="48" spans="1:29" x14ac:dyDescent="0.2">
      <c r="A48" s="51">
        <v>8</v>
      </c>
      <c r="B48" s="34">
        <v>540244</v>
      </c>
      <c r="C48" s="226">
        <f t="shared" ref="C48:I48" si="23">C17/C$37*100</f>
        <v>0</v>
      </c>
      <c r="D48" s="226">
        <f t="shared" si="23"/>
        <v>0</v>
      </c>
      <c r="E48" s="226">
        <f t="shared" si="23"/>
        <v>0</v>
      </c>
      <c r="F48" s="226">
        <f t="shared" si="23"/>
        <v>0</v>
      </c>
      <c r="G48" s="226">
        <f t="shared" si="23"/>
        <v>0</v>
      </c>
      <c r="H48" s="226">
        <f t="shared" si="23"/>
        <v>0</v>
      </c>
      <c r="I48" s="226">
        <f t="shared" si="23"/>
        <v>0</v>
      </c>
      <c r="J48" s="226">
        <f t="shared" si="11"/>
        <v>0</v>
      </c>
      <c r="K48" s="226">
        <f t="shared" si="11"/>
        <v>0</v>
      </c>
      <c r="L48" s="226">
        <f t="shared" si="11"/>
        <v>0</v>
      </c>
      <c r="M48" s="226">
        <f t="shared" si="8"/>
        <v>0</v>
      </c>
      <c r="N48" s="226">
        <f t="shared" si="8"/>
        <v>0</v>
      </c>
      <c r="O48" s="226">
        <f t="shared" si="8"/>
        <v>4.8372129081209456</v>
      </c>
      <c r="P48" s="226">
        <f t="shared" si="8"/>
        <v>2.3553285931085632</v>
      </c>
      <c r="Q48" s="226">
        <f t="shared" si="8"/>
        <v>2.151271382001946</v>
      </c>
      <c r="R48" s="226">
        <f t="shared" si="8"/>
        <v>1.3641545053985651</v>
      </c>
      <c r="S48" s="226">
        <f t="shared" si="8"/>
        <v>1.5655595404535454</v>
      </c>
      <c r="T48" s="226">
        <f t="shared" si="8"/>
        <v>2.0293275356739993</v>
      </c>
      <c r="U48" s="226">
        <f t="shared" si="8"/>
        <v>2.1330368783748126</v>
      </c>
      <c r="V48" s="226">
        <f t="shared" si="8"/>
        <v>2.0385605233420159</v>
      </c>
      <c r="W48" s="226">
        <f t="shared" si="8"/>
        <v>2.2501542025732251</v>
      </c>
      <c r="X48" s="226">
        <f t="shared" si="8"/>
        <v>2.1329557601059719</v>
      </c>
      <c r="Y48" s="226">
        <f t="shared" si="8"/>
        <v>1.9601703406813626</v>
      </c>
      <c r="Z48" s="226">
        <f t="shared" si="8"/>
        <v>1.880622031253117</v>
      </c>
      <c r="AA48" s="226">
        <f t="shared" si="8"/>
        <v>1.9391875877749833</v>
      </c>
      <c r="AB48" s="226">
        <f t="shared" ref="AB48" si="24">AB17/AB$37*100</f>
        <v>2.3059496708357297</v>
      </c>
      <c r="AC48" s="226">
        <f t="shared" si="8"/>
        <v>1.7332935740266242</v>
      </c>
    </row>
    <row r="49" spans="1:29" x14ac:dyDescent="0.2">
      <c r="A49" s="51">
        <v>9</v>
      </c>
      <c r="B49" s="34">
        <v>540110</v>
      </c>
      <c r="C49" s="226">
        <f t="shared" ref="C49:I49" si="25">C18/C$37*100</f>
        <v>2.0533547086603718</v>
      </c>
      <c r="D49" s="226">
        <f t="shared" si="25"/>
        <v>1.1110903609104577</v>
      </c>
      <c r="E49" s="226">
        <f t="shared" si="25"/>
        <v>0.54170799383578216</v>
      </c>
      <c r="F49" s="226">
        <f t="shared" si="25"/>
        <v>0.51360664595086936</v>
      </c>
      <c r="G49" s="226">
        <f t="shared" si="25"/>
        <v>0.56481025496914705</v>
      </c>
      <c r="H49" s="226">
        <f t="shared" si="25"/>
        <v>1.0827034392813777</v>
      </c>
      <c r="I49" s="226">
        <f t="shared" si="25"/>
        <v>1.2177398039109797</v>
      </c>
      <c r="J49" s="226">
        <f t="shared" si="11"/>
        <v>1.3226959252116472</v>
      </c>
      <c r="K49" s="226">
        <f t="shared" si="11"/>
        <v>0.99980273428787159</v>
      </c>
      <c r="L49" s="226">
        <f t="shared" si="11"/>
        <v>1.6651646241372058</v>
      </c>
      <c r="M49" s="226">
        <f t="shared" si="8"/>
        <v>1.4117565488080739</v>
      </c>
      <c r="N49" s="226">
        <f t="shared" si="8"/>
        <v>1.3420779727175856</v>
      </c>
      <c r="O49" s="226">
        <f t="shared" si="8"/>
        <v>1.4519461964164166</v>
      </c>
      <c r="P49" s="226">
        <f t="shared" si="8"/>
        <v>1.0047190425076318</v>
      </c>
      <c r="Q49" s="226">
        <f t="shared" si="8"/>
        <v>1.1625700590050101</v>
      </c>
      <c r="R49" s="226">
        <f t="shared" si="8"/>
        <v>0.74420040800802922</v>
      </c>
      <c r="S49" s="226">
        <f t="shared" si="8"/>
        <v>1.0760092442416285</v>
      </c>
      <c r="T49" s="226">
        <f t="shared" si="8"/>
        <v>1.20053521807885</v>
      </c>
      <c r="U49" s="226">
        <f t="shared" si="8"/>
        <v>1.3149446374922469</v>
      </c>
      <c r="V49" s="226">
        <f t="shared" si="8"/>
        <v>1.4319584980590596</v>
      </c>
      <c r="W49" s="226">
        <f t="shared" si="8"/>
        <v>1.6286542864053666</v>
      </c>
      <c r="X49" s="226">
        <f t="shared" si="8"/>
        <v>1.6343965721336218</v>
      </c>
      <c r="Y49" s="226">
        <f t="shared" si="8"/>
        <v>1.5844188376753505</v>
      </c>
      <c r="Z49" s="226">
        <f t="shared" si="8"/>
        <v>1.4706534304149055</v>
      </c>
      <c r="AA49" s="226">
        <f t="shared" si="8"/>
        <v>1.673971149988809</v>
      </c>
      <c r="AB49" s="226">
        <f t="shared" ref="AB49" si="26">AB18/AB$37*100</f>
        <v>1.9293761787485628</v>
      </c>
      <c r="AC49" s="226">
        <f t="shared" si="8"/>
        <v>1.3520230621320246</v>
      </c>
    </row>
    <row r="50" spans="1:29" x14ac:dyDescent="0.2">
      <c r="A50" s="51">
        <v>10</v>
      </c>
      <c r="B50" s="34">
        <v>520524</v>
      </c>
      <c r="C50" s="226">
        <f t="shared" ref="C50:I50" si="27">C19/C$37*100</f>
        <v>1.2192029352341394</v>
      </c>
      <c r="D50" s="226">
        <f t="shared" si="27"/>
        <v>0.91285905144425228</v>
      </c>
      <c r="E50" s="226">
        <f t="shared" si="27"/>
        <v>1.4300082016594045</v>
      </c>
      <c r="F50" s="226">
        <f t="shared" si="27"/>
        <v>0.83946294181396819</v>
      </c>
      <c r="G50" s="226">
        <f t="shared" si="27"/>
        <v>0.89221466507975433</v>
      </c>
      <c r="H50" s="226">
        <f t="shared" si="27"/>
        <v>1.5184896217148156</v>
      </c>
      <c r="I50" s="226">
        <f t="shared" si="27"/>
        <v>1.7044227297730394</v>
      </c>
      <c r="J50" s="226">
        <f t="shared" si="11"/>
        <v>3.3995567935917959</v>
      </c>
      <c r="K50" s="226">
        <f t="shared" si="11"/>
        <v>3.5550409863614707</v>
      </c>
      <c r="L50" s="226">
        <f t="shared" si="11"/>
        <v>4.9753351276947422</v>
      </c>
      <c r="M50" s="226">
        <f t="shared" si="8"/>
        <v>4.0285452295563227</v>
      </c>
      <c r="N50" s="226">
        <f t="shared" si="8"/>
        <v>4.5008049989235879</v>
      </c>
      <c r="O50" s="226">
        <f t="shared" si="8"/>
        <v>3.7487402538571968</v>
      </c>
      <c r="P50" s="226">
        <f t="shared" si="8"/>
        <v>2.6716751853375347</v>
      </c>
      <c r="Q50" s="226">
        <f t="shared" si="8"/>
        <v>3.6558708525015797</v>
      </c>
      <c r="R50" s="226">
        <f t="shared" si="8"/>
        <v>2.4708110987344178</v>
      </c>
      <c r="S50" s="226">
        <f t="shared" si="8"/>
        <v>2.1821498041274365</v>
      </c>
      <c r="T50" s="226">
        <f t="shared" si="8"/>
        <v>1.8332022149960485</v>
      </c>
      <c r="U50" s="226">
        <f t="shared" si="8"/>
        <v>3.3316450009873328</v>
      </c>
      <c r="V50" s="226">
        <f t="shared" si="8"/>
        <v>2.4175097356298889</v>
      </c>
      <c r="W50" s="226">
        <f t="shared" si="8"/>
        <v>1.2860197017372543</v>
      </c>
      <c r="X50" s="226">
        <f t="shared" si="8"/>
        <v>1.5754844741600023</v>
      </c>
      <c r="Y50" s="226">
        <f t="shared" si="8"/>
        <v>1.5844188376753505</v>
      </c>
      <c r="Z50" s="226">
        <f t="shared" si="8"/>
        <v>1.3294116772207905</v>
      </c>
      <c r="AA50" s="226">
        <f t="shared" si="8"/>
        <v>1.5293488508024671</v>
      </c>
      <c r="AB50" s="226">
        <f t="shared" ref="AB50" si="28">AB19/AB$37*100</f>
        <v>1.1720635587561059</v>
      </c>
      <c r="AC50" s="226">
        <f t="shared" si="8"/>
        <v>2.1848157076271293</v>
      </c>
    </row>
    <row r="51" spans="1:29" x14ac:dyDescent="0.2">
      <c r="A51" s="51">
        <v>11</v>
      </c>
      <c r="B51" s="34">
        <v>510710</v>
      </c>
      <c r="C51" s="226">
        <f t="shared" ref="C51:I51" si="29">C20/C$37*100</f>
        <v>5.4041790079443581</v>
      </c>
      <c r="D51" s="226">
        <f t="shared" si="29"/>
        <v>5.4138391521260321</v>
      </c>
      <c r="E51" s="226">
        <f t="shared" si="29"/>
        <v>7.2549119650799225</v>
      </c>
      <c r="F51" s="226">
        <f t="shared" si="29"/>
        <v>8.0990097594938781</v>
      </c>
      <c r="G51" s="226">
        <f t="shared" si="29"/>
        <v>6.2018895860635368</v>
      </c>
      <c r="H51" s="226">
        <f t="shared" si="29"/>
        <v>8.786711273973415</v>
      </c>
      <c r="I51" s="226">
        <f t="shared" si="29"/>
        <v>10.482481190877396</v>
      </c>
      <c r="J51" s="226">
        <f t="shared" si="11"/>
        <v>8.6710530030085753</v>
      </c>
      <c r="K51" s="226">
        <f t="shared" si="11"/>
        <v>5.5882878538257108</v>
      </c>
      <c r="L51" s="226">
        <f t="shared" si="11"/>
        <v>7.6443618507396653</v>
      </c>
      <c r="M51" s="226">
        <f t="shared" si="8"/>
        <v>6.7881309946024411</v>
      </c>
      <c r="N51" s="226">
        <f t="shared" si="8"/>
        <v>5.782684195738395</v>
      </c>
      <c r="O51" s="226">
        <f t="shared" si="8"/>
        <v>5.5081637846544513</v>
      </c>
      <c r="P51" s="226">
        <f t="shared" si="8"/>
        <v>3.4995759193222447</v>
      </c>
      <c r="Q51" s="226">
        <f t="shared" si="8"/>
        <v>3.4191644704538229</v>
      </c>
      <c r="R51" s="226">
        <f t="shared" si="8"/>
        <v>2.2287289110534325</v>
      </c>
      <c r="S51" s="226">
        <f t="shared" si="8"/>
        <v>2.4149673303708941</v>
      </c>
      <c r="T51" s="226">
        <f t="shared" si="8"/>
        <v>2.4301358797380046</v>
      </c>
      <c r="U51" s="226">
        <f t="shared" si="8"/>
        <v>1.8691682662025546</v>
      </c>
      <c r="V51" s="226">
        <f t="shared" si="8"/>
        <v>1.9205687264825442</v>
      </c>
      <c r="W51" s="226">
        <f t="shared" si="8"/>
        <v>2.0506854922331459</v>
      </c>
      <c r="X51" s="226">
        <f t="shared" si="8"/>
        <v>1.9079072533168613</v>
      </c>
      <c r="Y51" s="226">
        <f t="shared" si="8"/>
        <v>1.7034068136272544</v>
      </c>
      <c r="Z51" s="226">
        <f t="shared" si="8"/>
        <v>1.6786816287807902</v>
      </c>
      <c r="AA51" s="226">
        <f t="shared" si="8"/>
        <v>1.4700740737328415</v>
      </c>
      <c r="AB51" s="226">
        <f t="shared" ref="AB51" si="30">AB20/AB$37*100</f>
        <v>1.236884678171015</v>
      </c>
      <c r="AC51" s="226">
        <f t="shared" si="8"/>
        <v>2.9922734776115254</v>
      </c>
    </row>
    <row r="52" spans="1:29" x14ac:dyDescent="0.2">
      <c r="A52" s="51">
        <v>12</v>
      </c>
      <c r="B52" s="34">
        <v>510539</v>
      </c>
      <c r="C52" s="226">
        <f t="shared" ref="C52:I52" si="31">C21/C$37*100</f>
        <v>0</v>
      </c>
      <c r="D52" s="226">
        <f t="shared" si="31"/>
        <v>0</v>
      </c>
      <c r="E52" s="226">
        <f t="shared" si="31"/>
        <v>0</v>
      </c>
      <c r="F52" s="226">
        <f t="shared" si="31"/>
        <v>0</v>
      </c>
      <c r="G52" s="226">
        <f t="shared" si="31"/>
        <v>0</v>
      </c>
      <c r="H52" s="226">
        <f t="shared" si="31"/>
        <v>0</v>
      </c>
      <c r="I52" s="226">
        <f t="shared" si="31"/>
        <v>0</v>
      </c>
      <c r="J52" s="226">
        <f t="shared" si="11"/>
        <v>9.7545605328374716</v>
      </c>
      <c r="K52" s="226">
        <f t="shared" si="11"/>
        <v>5.7950722880920482</v>
      </c>
      <c r="L52" s="226">
        <f t="shared" si="11"/>
        <v>7.4170396946159993</v>
      </c>
      <c r="M52" s="226">
        <f t="shared" si="8"/>
        <v>6.5771079241463344</v>
      </c>
      <c r="N52" s="226">
        <f t="shared" si="8"/>
        <v>5.4141517112229689</v>
      </c>
      <c r="O52" s="226">
        <f t="shared" si="8"/>
        <v>4.4887207844635197</v>
      </c>
      <c r="P52" s="226">
        <f t="shared" si="8"/>
        <v>2.1597759078748648</v>
      </c>
      <c r="Q52" s="226">
        <f t="shared" si="8"/>
        <v>1.9030719661539106</v>
      </c>
      <c r="R52" s="226">
        <f t="shared" si="8"/>
        <v>1.3038809120321961</v>
      </c>
      <c r="S52" s="226">
        <f t="shared" si="8"/>
        <v>2.0475888953040595</v>
      </c>
      <c r="T52" s="226">
        <f t="shared" si="8"/>
        <v>1.8903306776166779</v>
      </c>
      <c r="U52" s="226">
        <f t="shared" si="8"/>
        <v>2.1556003156364785</v>
      </c>
      <c r="V52" s="226">
        <f t="shared" si="8"/>
        <v>1.7549070408192375</v>
      </c>
      <c r="W52" s="226">
        <f t="shared" si="8"/>
        <v>1.6918417085200392</v>
      </c>
      <c r="X52" s="226">
        <f t="shared" si="8"/>
        <v>1.575532234840139</v>
      </c>
      <c r="Y52" s="226">
        <f t="shared" si="8"/>
        <v>1.3777555110220441</v>
      </c>
      <c r="Z52" s="226">
        <f t="shared" si="8"/>
        <v>1.5041159749030311</v>
      </c>
      <c r="AA52" s="226">
        <f t="shared" si="8"/>
        <v>1.4148712479600802</v>
      </c>
      <c r="AB52" s="226">
        <f t="shared" ref="AB52" si="32">AB21/AB$37*100</f>
        <v>1.5560172549769167</v>
      </c>
      <c r="AC52" s="226">
        <f t="shared" si="8"/>
        <v>2.0876398779350995</v>
      </c>
    </row>
    <row r="53" spans="1:29" x14ac:dyDescent="0.2">
      <c r="A53" s="51">
        <v>13</v>
      </c>
      <c r="B53" s="34">
        <v>530610</v>
      </c>
      <c r="C53" s="226">
        <f t="shared" ref="C53:I53" si="33">C22/C$37*100</f>
        <v>1.4465589685294793</v>
      </c>
      <c r="D53" s="226">
        <f t="shared" si="33"/>
        <v>0.69749383116046804</v>
      </c>
      <c r="E53" s="226">
        <f t="shared" si="33"/>
        <v>1.1189405984468543</v>
      </c>
      <c r="F53" s="226">
        <f t="shared" si="33"/>
        <v>1.0261609485664713</v>
      </c>
      <c r="G53" s="226">
        <f t="shared" si="33"/>
        <v>0.85508741567802504</v>
      </c>
      <c r="H53" s="226">
        <f t="shared" si="33"/>
        <v>1.5213170991842966</v>
      </c>
      <c r="I53" s="226">
        <f t="shared" si="33"/>
        <v>0.94170466404269915</v>
      </c>
      <c r="J53" s="226">
        <f t="shared" si="11"/>
        <v>1.0129137556712706</v>
      </c>
      <c r="K53" s="226">
        <f t="shared" si="11"/>
        <v>0.70212747163092482</v>
      </c>
      <c r="L53" s="226">
        <f t="shared" si="11"/>
        <v>1.8308519035223909</v>
      </c>
      <c r="M53" s="226">
        <f t="shared" si="8"/>
        <v>2.2320703555371342</v>
      </c>
      <c r="N53" s="226">
        <f t="shared" si="8"/>
        <v>1.9186999461109668</v>
      </c>
      <c r="O53" s="226">
        <f t="shared" si="8"/>
        <v>1.6577214281473023</v>
      </c>
      <c r="P53" s="226">
        <f t="shared" si="8"/>
        <v>0.86940481954416537</v>
      </c>
      <c r="Q53" s="226">
        <f t="shared" si="8"/>
        <v>0.92777028587043386</v>
      </c>
      <c r="R53" s="226">
        <f t="shared" si="8"/>
        <v>0.60949491194568561</v>
      </c>
      <c r="S53" s="226">
        <f t="shared" si="8"/>
        <v>1.2143696238894286</v>
      </c>
      <c r="T53" s="226">
        <f t="shared" si="8"/>
        <v>1.4792596103051028</v>
      </c>
      <c r="U53" s="226">
        <f t="shared" si="8"/>
        <v>1.5154469713100238</v>
      </c>
      <c r="V53" s="226">
        <f t="shared" si="8"/>
        <v>1.7504106482699451</v>
      </c>
      <c r="W53" s="226">
        <f t="shared" si="8"/>
        <v>1.9855320613803886</v>
      </c>
      <c r="X53" s="226">
        <f t="shared" si="8"/>
        <v>1.5360828027464224</v>
      </c>
      <c r="Y53" s="226">
        <f t="shared" si="8"/>
        <v>1.409068136272545</v>
      </c>
      <c r="Z53" s="226">
        <f t="shared" si="8"/>
        <v>1.3898826512305575</v>
      </c>
      <c r="AA53" s="226">
        <f t="shared" si="8"/>
        <v>1.3733682488514196</v>
      </c>
      <c r="AB53" s="226">
        <f t="shared" ref="AB53" si="34">AB22/AB$37*100</f>
        <v>1.0956503133696032</v>
      </c>
      <c r="AC53" s="226">
        <f t="shared" si="8"/>
        <v>1.3561854156485782</v>
      </c>
    </row>
    <row r="54" spans="1:29" x14ac:dyDescent="0.2">
      <c r="A54" s="51">
        <v>14</v>
      </c>
      <c r="B54" s="34">
        <v>500200</v>
      </c>
      <c r="C54" s="226">
        <f t="shared" ref="C54:I54" si="35">C23/C$37*100</f>
        <v>14.301066367320924</v>
      </c>
      <c r="D54" s="226">
        <f t="shared" si="35"/>
        <v>9.7361792558570652</v>
      </c>
      <c r="E54" s="226">
        <f t="shared" si="35"/>
        <v>8.4732840033190584</v>
      </c>
      <c r="F54" s="226">
        <f t="shared" si="35"/>
        <v>7.7511440193582848</v>
      </c>
      <c r="G54" s="226">
        <f t="shared" si="35"/>
        <v>7.4127857129098196</v>
      </c>
      <c r="H54" s="226">
        <f t="shared" si="35"/>
        <v>9.3467436795627048</v>
      </c>
      <c r="I54" s="226">
        <f t="shared" si="35"/>
        <v>9.5816354403976298</v>
      </c>
      <c r="J54" s="226">
        <f t="shared" si="11"/>
        <v>8.2015732521735085</v>
      </c>
      <c r="K54" s="226">
        <f t="shared" si="11"/>
        <v>4.1690811585605552</v>
      </c>
      <c r="L54" s="226">
        <f t="shared" si="11"/>
        <v>5.4954297791563969</v>
      </c>
      <c r="M54" s="226">
        <f t="shared" si="8"/>
        <v>5.3252466076434821</v>
      </c>
      <c r="N54" s="226">
        <f t="shared" si="8"/>
        <v>3.4820459135384314</v>
      </c>
      <c r="O54" s="226">
        <f t="shared" si="8"/>
        <v>4.9783291404961245</v>
      </c>
      <c r="P54" s="226">
        <f t="shared" si="8"/>
        <v>2.9733339408389381</v>
      </c>
      <c r="Q54" s="226">
        <f t="shared" si="8"/>
        <v>2.6654195043263327</v>
      </c>
      <c r="R54" s="226">
        <f t="shared" si="8"/>
        <v>1.9162465109372793</v>
      </c>
      <c r="S54" s="226">
        <f t="shared" ref="M54:AC67" si="36">S23/S$37*100</f>
        <v>2.2253423206970897</v>
      </c>
      <c r="T54" s="226">
        <f t="shared" si="36"/>
        <v>2.3756980076817618</v>
      </c>
      <c r="U54" s="226">
        <f t="shared" si="36"/>
        <v>2.3099344147225218</v>
      </c>
      <c r="V54" s="226">
        <f t="shared" si="36"/>
        <v>2.0744243279925958</v>
      </c>
      <c r="W54" s="226">
        <f t="shared" si="36"/>
        <v>2.1235861795740423</v>
      </c>
      <c r="X54" s="226">
        <f t="shared" si="36"/>
        <v>2.1272979326092334</v>
      </c>
      <c r="Y54" s="226">
        <f t="shared" si="36"/>
        <v>2.0541082164328657</v>
      </c>
      <c r="Z54" s="226">
        <f t="shared" si="36"/>
        <v>1.5561812315095185</v>
      </c>
      <c r="AA54" s="226">
        <f t="shared" si="36"/>
        <v>1.2859336597797593</v>
      </c>
      <c r="AB54" s="226">
        <f t="shared" si="36"/>
        <v>0.86133301778983773</v>
      </c>
      <c r="AC54" s="226">
        <f t="shared" si="36"/>
        <v>2.9279765039349743</v>
      </c>
    </row>
    <row r="55" spans="1:29" x14ac:dyDescent="0.2">
      <c r="A55" s="51">
        <v>15</v>
      </c>
      <c r="B55" s="34">
        <v>520522</v>
      </c>
      <c r="C55" s="226">
        <f t="shared" ref="C55:I55" si="37">C24/C$37*100</f>
        <v>4.9404857676249767</v>
      </c>
      <c r="D55" s="226">
        <f t="shared" si="37"/>
        <v>3.2101826421057056</v>
      </c>
      <c r="E55" s="226">
        <f t="shared" si="37"/>
        <v>2.8418996454775889</v>
      </c>
      <c r="F55" s="226">
        <f t="shared" si="37"/>
        <v>3.5005901221269315</v>
      </c>
      <c r="G55" s="226">
        <f t="shared" si="37"/>
        <v>3.9942039952848085</v>
      </c>
      <c r="H55" s="226">
        <f t="shared" si="37"/>
        <v>3.6713141790774033</v>
      </c>
      <c r="I55" s="226">
        <f t="shared" si="37"/>
        <v>3.6951169342348757</v>
      </c>
      <c r="J55" s="226">
        <f t="shared" si="11"/>
        <v>3.1729768224418269</v>
      </c>
      <c r="K55" s="226">
        <f t="shared" si="11"/>
        <v>4.2128993608859489</v>
      </c>
      <c r="L55" s="226">
        <f t="shared" si="11"/>
        <v>4.3093893874473563</v>
      </c>
      <c r="M55" s="226">
        <f t="shared" si="36"/>
        <v>2.8694252421772042</v>
      </c>
      <c r="N55" s="226">
        <f t="shared" si="36"/>
        <v>2.2635234799584101</v>
      </c>
      <c r="O55" s="226">
        <f t="shared" si="36"/>
        <v>1.7459667201457802</v>
      </c>
      <c r="P55" s="226">
        <f t="shared" si="36"/>
        <v>0.9338922312073934</v>
      </c>
      <c r="Q55" s="226">
        <f t="shared" si="36"/>
        <v>1.0638737307107076</v>
      </c>
      <c r="R55" s="226">
        <f t="shared" si="36"/>
        <v>0.69326074496233159</v>
      </c>
      <c r="S55" s="226">
        <f t="shared" si="36"/>
        <v>0.56427593085316397</v>
      </c>
      <c r="T55" s="226">
        <f t="shared" si="36"/>
        <v>0.49462337323329275</v>
      </c>
      <c r="U55" s="226">
        <f t="shared" si="36"/>
        <v>0.39867625204815471</v>
      </c>
      <c r="V55" s="226">
        <f t="shared" si="36"/>
        <v>0.3381412858128986</v>
      </c>
      <c r="W55" s="226">
        <f t="shared" si="36"/>
        <v>0.52847679051765284</v>
      </c>
      <c r="X55" s="226">
        <f t="shared" si="36"/>
        <v>0.50362093036748712</v>
      </c>
      <c r="Y55" s="226">
        <f t="shared" si="36"/>
        <v>1.1209919839679359</v>
      </c>
      <c r="Z55" s="226">
        <f t="shared" si="36"/>
        <v>1.2636084521101849</v>
      </c>
      <c r="AA55" s="226">
        <f t="shared" si="36"/>
        <v>0.816324720672439</v>
      </c>
      <c r="AB55" s="226">
        <f t="shared" si="36"/>
        <v>0.26021324988162881</v>
      </c>
      <c r="AC55" s="226">
        <f t="shared" si="36"/>
        <v>1.1835207452589909</v>
      </c>
    </row>
    <row r="56" spans="1:29" x14ac:dyDescent="0.2">
      <c r="A56" s="51">
        <v>16</v>
      </c>
      <c r="B56" s="34">
        <v>510610</v>
      </c>
      <c r="C56" s="226">
        <f t="shared" ref="C56:I56" si="38">C25/C$37*100</f>
        <v>3.7103169937739344</v>
      </c>
      <c r="D56" s="226">
        <f t="shared" si="38"/>
        <v>2.7672074613714988</v>
      </c>
      <c r="E56" s="226">
        <f t="shared" si="38"/>
        <v>3.0206053488543327</v>
      </c>
      <c r="F56" s="226">
        <f t="shared" si="38"/>
        <v>2.4308349965921026</v>
      </c>
      <c r="G56" s="226">
        <f t="shared" si="38"/>
        <v>1.6678279153842057</v>
      </c>
      <c r="H56" s="226">
        <f t="shared" si="38"/>
        <v>2.7018159760987306</v>
      </c>
      <c r="I56" s="226">
        <f t="shared" si="38"/>
        <v>2.673555458460092</v>
      </c>
      <c r="J56" s="226">
        <f t="shared" si="11"/>
        <v>2.4258840472325667</v>
      </c>
      <c r="K56" s="226">
        <f t="shared" si="11"/>
        <v>1.7831745076265864</v>
      </c>
      <c r="L56" s="226">
        <f t="shared" si="11"/>
        <v>2.0608829019018624</v>
      </c>
      <c r="M56" s="226">
        <f t="shared" si="36"/>
        <v>1.4426653675819026</v>
      </c>
      <c r="N56" s="226">
        <f t="shared" si="36"/>
        <v>1.5485165766180415</v>
      </c>
      <c r="O56" s="226">
        <f t="shared" si="36"/>
        <v>1.4927744744178764</v>
      </c>
      <c r="P56" s="226">
        <f t="shared" si="36"/>
        <v>0.91202448662815838</v>
      </c>
      <c r="Q56" s="226">
        <f t="shared" si="36"/>
        <v>0.64760946564473565</v>
      </c>
      <c r="R56" s="226">
        <f t="shared" si="36"/>
        <v>0.4057025427320981</v>
      </c>
      <c r="S56" s="226">
        <f t="shared" si="36"/>
        <v>0.57428488962976021</v>
      </c>
      <c r="T56" s="226">
        <f t="shared" si="36"/>
        <v>0.55454911150101749</v>
      </c>
      <c r="U56" s="226">
        <f t="shared" si="36"/>
        <v>0.44100481958864368</v>
      </c>
      <c r="V56" s="226">
        <f t="shared" si="36"/>
        <v>0.46766995236371955</v>
      </c>
      <c r="W56" s="226">
        <f t="shared" si="36"/>
        <v>0.52676723278366344</v>
      </c>
      <c r="X56" s="226">
        <f t="shared" si="36"/>
        <v>0.41287987765967649</v>
      </c>
      <c r="Y56" s="226">
        <f t="shared" si="36"/>
        <v>0.3381763527054108</v>
      </c>
      <c r="Z56" s="226">
        <f t="shared" si="36"/>
        <v>0.5849094453657494</v>
      </c>
      <c r="AA56" s="226">
        <f t="shared" si="36"/>
        <v>0.58436029992960414</v>
      </c>
      <c r="AB56" s="226">
        <f t="shared" si="36"/>
        <v>0.44456705473575669</v>
      </c>
      <c r="AC56" s="226">
        <f t="shared" si="36"/>
        <v>0.83087675245797099</v>
      </c>
    </row>
    <row r="57" spans="1:29" x14ac:dyDescent="0.2">
      <c r="A57" s="51">
        <v>17</v>
      </c>
      <c r="B57" s="34">
        <v>520544</v>
      </c>
      <c r="C57" s="226">
        <f t="shared" ref="C57:I57" si="39">C26/C$37*100</f>
        <v>0.28089387363063467</v>
      </c>
      <c r="D57" s="226">
        <f t="shared" si="39"/>
        <v>0.69863588378390262</v>
      </c>
      <c r="E57" s="226">
        <f t="shared" si="39"/>
        <v>0.78186623190647719</v>
      </c>
      <c r="F57" s="226">
        <f t="shared" si="39"/>
        <v>0.93100380614653067</v>
      </c>
      <c r="G57" s="226">
        <f t="shared" si="39"/>
        <v>1.4967393502715307</v>
      </c>
      <c r="H57" s="226">
        <f t="shared" si="39"/>
        <v>2.20799091180867</v>
      </c>
      <c r="I57" s="226">
        <f t="shared" si="39"/>
        <v>3.0594628767502994</v>
      </c>
      <c r="J57" s="226">
        <f t="shared" si="11"/>
        <v>3.5095260988766133</v>
      </c>
      <c r="K57" s="226">
        <f t="shared" si="11"/>
        <v>2.4371705891202531</v>
      </c>
      <c r="L57" s="226">
        <f t="shared" si="11"/>
        <v>2.6107603332153984</v>
      </c>
      <c r="M57" s="226">
        <f t="shared" si="36"/>
        <v>2.9859126006051602</v>
      </c>
      <c r="N57" s="226">
        <f t="shared" si="36"/>
        <v>2.8589091032033718</v>
      </c>
      <c r="O57" s="226">
        <f t="shared" si="36"/>
        <v>2.3956983285232707</v>
      </c>
      <c r="P57" s="226">
        <f t="shared" si="36"/>
        <v>1.5365692022689141</v>
      </c>
      <c r="Q57" s="226">
        <f t="shared" si="36"/>
        <v>1.7420134455357796</v>
      </c>
      <c r="R57" s="226">
        <f t="shared" si="36"/>
        <v>1.1843939837377642</v>
      </c>
      <c r="S57" s="226">
        <f t="shared" si="36"/>
        <v>1.0733354436616331</v>
      </c>
      <c r="T57" s="226">
        <f t="shared" si="36"/>
        <v>1.0165446453174669</v>
      </c>
      <c r="U57" s="226">
        <f t="shared" si="36"/>
        <v>1.0012925298502608</v>
      </c>
      <c r="V57" s="226">
        <f t="shared" si="36"/>
        <v>0.83983554686565953</v>
      </c>
      <c r="W57" s="226">
        <f t="shared" si="36"/>
        <v>0.83894596597129201</v>
      </c>
      <c r="X57" s="226">
        <f t="shared" si="36"/>
        <v>0.72553027445159546</v>
      </c>
      <c r="Y57" s="226">
        <f t="shared" si="36"/>
        <v>0.60120240480961928</v>
      </c>
      <c r="Z57" s="226">
        <f t="shared" si="36"/>
        <v>0.46774742047632933</v>
      </c>
      <c r="AA57" s="226">
        <f t="shared" si="36"/>
        <v>0.45836966594613321</v>
      </c>
      <c r="AB57" s="226">
        <f t="shared" si="36"/>
        <v>0.37969598287179568</v>
      </c>
      <c r="AC57" s="226">
        <f t="shared" si="36"/>
        <v>1.1219918465703884</v>
      </c>
    </row>
    <row r="58" spans="1:29" x14ac:dyDescent="0.2">
      <c r="A58" s="51">
        <v>18</v>
      </c>
      <c r="B58" s="34">
        <v>520851</v>
      </c>
      <c r="C58" s="226">
        <f t="shared" ref="C58:I58" si="40">C27/C$37*100</f>
        <v>4.1071656927540996</v>
      </c>
      <c r="D58" s="226">
        <f t="shared" si="40"/>
        <v>1.9590767911439377</v>
      </c>
      <c r="E58" s="226">
        <f t="shared" si="40"/>
        <v>1.335626815889462</v>
      </c>
      <c r="F58" s="226">
        <f t="shared" si="40"/>
        <v>1.2055179807489484</v>
      </c>
      <c r="G58" s="226">
        <f t="shared" si="40"/>
        <v>0.8141638114732338</v>
      </c>
      <c r="H58" s="226">
        <f t="shared" si="40"/>
        <v>0.93099306504545676</v>
      </c>
      <c r="I58" s="226">
        <f t="shared" si="40"/>
        <v>1.2649576605179274</v>
      </c>
      <c r="J58" s="226">
        <f t="shared" si="11"/>
        <v>1.3298634230594661</v>
      </c>
      <c r="K58" s="226">
        <f t="shared" si="11"/>
        <v>1.0729894423416053</v>
      </c>
      <c r="L58" s="226">
        <f t="shared" si="11"/>
        <v>1.4721081763593067</v>
      </c>
      <c r="M58" s="226">
        <f t="shared" si="36"/>
        <v>1.5760681976803632</v>
      </c>
      <c r="N58" s="226">
        <f t="shared" si="36"/>
        <v>1.8431141829449427</v>
      </c>
      <c r="O58" s="226">
        <f t="shared" si="36"/>
        <v>1.644009275733497</v>
      </c>
      <c r="P58" s="226">
        <f t="shared" si="36"/>
        <v>1.3192850751788272</v>
      </c>
      <c r="Q58" s="226">
        <f t="shared" si="36"/>
        <v>1.2206442474510852</v>
      </c>
      <c r="R58" s="226">
        <f t="shared" si="36"/>
        <v>0.84589395190563732</v>
      </c>
      <c r="S58" s="226">
        <f t="shared" si="36"/>
        <v>0.75911788179982453</v>
      </c>
      <c r="T58" s="226">
        <f t="shared" si="36"/>
        <v>1.000397626573986</v>
      </c>
      <c r="U58" s="226">
        <f t="shared" si="36"/>
        <v>1.1324204801659969</v>
      </c>
      <c r="V58" s="226">
        <f t="shared" si="36"/>
        <v>1.148247429522514</v>
      </c>
      <c r="W58" s="226">
        <f t="shared" si="36"/>
        <v>0.53677810765239797</v>
      </c>
      <c r="X58" s="226">
        <f t="shared" si="36"/>
        <v>0.62570144138918637</v>
      </c>
      <c r="Y58" s="226">
        <f t="shared" si="36"/>
        <v>0.43211422845691383</v>
      </c>
      <c r="Z58" s="226">
        <f t="shared" si="36"/>
        <v>0.40411809019622752</v>
      </c>
      <c r="AA58" s="226">
        <f t="shared" si="36"/>
        <v>0.44943778468159656</v>
      </c>
      <c r="AB58" s="226">
        <f t="shared" si="36"/>
        <v>0.49400999728421957</v>
      </c>
      <c r="AC58" s="226">
        <f t="shared" si="36"/>
        <v>0.91761564165519294</v>
      </c>
    </row>
    <row r="59" spans="1:29" x14ac:dyDescent="0.2">
      <c r="A59" s="51">
        <v>19</v>
      </c>
      <c r="B59" s="34">
        <v>520523</v>
      </c>
      <c r="C59" s="226">
        <f t="shared" ref="C59:I59" si="41">C28/C$37*100</f>
        <v>0.25789688748453349</v>
      </c>
      <c r="D59" s="226">
        <f t="shared" si="41"/>
        <v>0.11627016722667585</v>
      </c>
      <c r="E59" s="226">
        <f t="shared" si="41"/>
        <v>0.37552581302677374</v>
      </c>
      <c r="F59" s="226">
        <f t="shared" si="41"/>
        <v>0.33544611422398313</v>
      </c>
      <c r="G59" s="226">
        <f t="shared" si="41"/>
        <v>0.39587077852366914</v>
      </c>
      <c r="H59" s="226">
        <f t="shared" si="41"/>
        <v>0.36555607756625069</v>
      </c>
      <c r="I59" s="226">
        <f t="shared" si="41"/>
        <v>0.31060211104748658</v>
      </c>
      <c r="J59" s="226">
        <f t="shared" si="11"/>
        <v>1.9805610724512275</v>
      </c>
      <c r="K59" s="226">
        <f t="shared" si="11"/>
        <v>1.5532869655625596</v>
      </c>
      <c r="L59" s="226">
        <f t="shared" si="11"/>
        <v>2.1631360561563127</v>
      </c>
      <c r="M59" s="226">
        <f t="shared" si="36"/>
        <v>1.4874669950579085</v>
      </c>
      <c r="N59" s="226">
        <f t="shared" si="36"/>
        <v>1.8067798647950697</v>
      </c>
      <c r="O59" s="226">
        <f t="shared" si="36"/>
        <v>1.4002462308268313</v>
      </c>
      <c r="P59" s="226">
        <f t="shared" si="36"/>
        <v>0.71358853418851176</v>
      </c>
      <c r="Q59" s="226">
        <f t="shared" si="36"/>
        <v>1.0591457140603053</v>
      </c>
      <c r="R59" s="226">
        <f t="shared" si="36"/>
        <v>0.70911655107132465</v>
      </c>
      <c r="S59" s="226">
        <f t="shared" si="36"/>
        <v>0.84218160395988784</v>
      </c>
      <c r="T59" s="226">
        <f t="shared" si="36"/>
        <v>0.92838398356181184</v>
      </c>
      <c r="U59" s="226">
        <f t="shared" si="36"/>
        <v>0.92656978739308948</v>
      </c>
      <c r="V59" s="226">
        <f t="shared" si="36"/>
        <v>0.89640288033185822</v>
      </c>
      <c r="W59" s="226">
        <f t="shared" si="36"/>
        <v>0.80643745914747467</v>
      </c>
      <c r="X59" s="226">
        <f t="shared" si="36"/>
        <v>0.88137290192807671</v>
      </c>
      <c r="Y59" s="226">
        <f t="shared" si="36"/>
        <v>0.74524048096192386</v>
      </c>
      <c r="Z59" s="226">
        <f t="shared" si="36"/>
        <v>0.60748586945552496</v>
      </c>
      <c r="AA59" s="226">
        <f t="shared" si="36"/>
        <v>0.43843539705377377</v>
      </c>
      <c r="AB59" s="226">
        <f t="shared" si="36"/>
        <v>0.43145923822515331</v>
      </c>
      <c r="AC59" s="226">
        <f t="shared" si="36"/>
        <v>0.8300545154169251</v>
      </c>
    </row>
    <row r="60" spans="1:29" x14ac:dyDescent="0.2">
      <c r="A60" s="51">
        <v>20</v>
      </c>
      <c r="B60" s="34">
        <v>520542</v>
      </c>
      <c r="C60" s="226">
        <f t="shared" ref="C60:I60" si="42">C29/C$37*100</f>
        <v>1.3966053744488185</v>
      </c>
      <c r="D60" s="226">
        <f t="shared" si="42"/>
        <v>0.99384350531525334</v>
      </c>
      <c r="E60" s="226">
        <f t="shared" si="42"/>
        <v>0.83113164201403522</v>
      </c>
      <c r="F60" s="226">
        <f t="shared" si="42"/>
        <v>1.4186637005375562</v>
      </c>
      <c r="G60" s="226">
        <f t="shared" si="42"/>
        <v>1.8898192461161631</v>
      </c>
      <c r="H60" s="226">
        <f t="shared" si="42"/>
        <v>4.2740949176976457</v>
      </c>
      <c r="I60" s="226">
        <f t="shared" si="42"/>
        <v>7.5926512333416003</v>
      </c>
      <c r="J60" s="226">
        <f t="shared" si="11"/>
        <v>8.4464182139299737</v>
      </c>
      <c r="K60" s="226">
        <f t="shared" si="11"/>
        <v>5.7561036516629498</v>
      </c>
      <c r="L60" s="226">
        <f t="shared" si="11"/>
        <v>6.8154740272727583</v>
      </c>
      <c r="M60" s="226">
        <f t="shared" si="36"/>
        <v>6.1068170911496473</v>
      </c>
      <c r="N60" s="226">
        <f t="shared" si="36"/>
        <v>4.684558717209879</v>
      </c>
      <c r="O60" s="226">
        <f t="shared" si="36"/>
        <v>3.3501776056718557</v>
      </c>
      <c r="P60" s="226">
        <f t="shared" si="36"/>
        <v>1.865719982654928</v>
      </c>
      <c r="Q60" s="226">
        <f t="shared" si="36"/>
        <v>1.9969342833277646</v>
      </c>
      <c r="R60" s="226">
        <f t="shared" si="36"/>
        <v>1.2870176572921692</v>
      </c>
      <c r="S60" s="226">
        <f t="shared" si="36"/>
        <v>1.0952399135225972</v>
      </c>
      <c r="T60" s="226">
        <f t="shared" si="36"/>
        <v>0.93518071828316973</v>
      </c>
      <c r="U60" s="226">
        <f t="shared" si="36"/>
        <v>0.97101712333821799</v>
      </c>
      <c r="V60" s="226">
        <f t="shared" si="36"/>
        <v>0.83633492339717086</v>
      </c>
      <c r="W60" s="226">
        <f t="shared" si="36"/>
        <v>0.77524161937533864</v>
      </c>
      <c r="X60" s="226">
        <f t="shared" si="36"/>
        <v>0.60475801918122229</v>
      </c>
      <c r="Y60" s="226">
        <f t="shared" si="36"/>
        <v>0.48847695390781559</v>
      </c>
      <c r="Z60" s="226">
        <f t="shared" si="36"/>
        <v>0.44656824833777004</v>
      </c>
      <c r="AA60" s="226">
        <f t="shared" si="36"/>
        <v>0.42430574188982229</v>
      </c>
      <c r="AB60" s="226">
        <f t="shared" si="36"/>
        <v>0.40242822555177743</v>
      </c>
      <c r="AC60" s="226">
        <f t="shared" si="36"/>
        <v>1.5390366937715747</v>
      </c>
    </row>
    <row r="61" spans="1:29" x14ac:dyDescent="0.2">
      <c r="A61" s="51">
        <v>21</v>
      </c>
      <c r="B61" s="34">
        <v>500400</v>
      </c>
      <c r="C61" s="226">
        <f t="shared" ref="C61:I61" si="43">C30/C$37*100</f>
        <v>3.2423050312885295</v>
      </c>
      <c r="D61" s="226">
        <f t="shared" si="43"/>
        <v>2.672547827969634</v>
      </c>
      <c r="E61" s="226">
        <f t="shared" si="43"/>
        <v>2.0068093863795777</v>
      </c>
      <c r="F61" s="226">
        <f t="shared" si="43"/>
        <v>2.5959514037072076</v>
      </c>
      <c r="G61" s="226">
        <f t="shared" si="43"/>
        <v>2.1990541193712456</v>
      </c>
      <c r="H61" s="226">
        <f t="shared" si="43"/>
        <v>3.9835002901069947</v>
      </c>
      <c r="I61" s="226">
        <f t="shared" si="43"/>
        <v>3.9678275068672124</v>
      </c>
      <c r="J61" s="226">
        <f t="shared" si="11"/>
        <v>2.6350544312379967</v>
      </c>
      <c r="K61" s="226">
        <f t="shared" si="11"/>
        <v>1.4330335818576661</v>
      </c>
      <c r="L61" s="226">
        <f t="shared" si="11"/>
        <v>2.0073422373442495</v>
      </c>
      <c r="M61" s="226">
        <f t="shared" si="36"/>
        <v>2.1372739230678044</v>
      </c>
      <c r="N61" s="226">
        <f t="shared" si="36"/>
        <v>1.9091282919665571</v>
      </c>
      <c r="O61" s="226">
        <f t="shared" si="36"/>
        <v>1.3432395985911787</v>
      </c>
      <c r="P61" s="226">
        <f t="shared" si="36"/>
        <v>0.94362801779802263</v>
      </c>
      <c r="Q61" s="226">
        <f t="shared" si="36"/>
        <v>1.4910710889430634</v>
      </c>
      <c r="R61" s="226">
        <f t="shared" si="36"/>
        <v>1.3167549951767583</v>
      </c>
      <c r="S61" s="226">
        <f t="shared" si="36"/>
        <v>1.0380107858668832</v>
      </c>
      <c r="T61" s="226">
        <f t="shared" si="36"/>
        <v>0.86283636183105838</v>
      </c>
      <c r="U61" s="226">
        <f t="shared" si="36"/>
        <v>0.87626174114327982</v>
      </c>
      <c r="V61" s="226">
        <f t="shared" si="36"/>
        <v>0.72440364742683561</v>
      </c>
      <c r="W61" s="226">
        <f t="shared" si="36"/>
        <v>0.65466626744646306</v>
      </c>
      <c r="X61" s="226">
        <f t="shared" si="36"/>
        <v>0.65942768678276475</v>
      </c>
      <c r="Y61" s="226">
        <f t="shared" si="36"/>
        <v>0.60120240480961928</v>
      </c>
      <c r="Z61" s="226">
        <f t="shared" si="36"/>
        <v>0.49433214391554892</v>
      </c>
      <c r="AA61" s="226">
        <f t="shared" si="36"/>
        <v>0.42242896468591296</v>
      </c>
      <c r="AB61" s="226">
        <f t="shared" si="36"/>
        <v>0.33063651067256428</v>
      </c>
      <c r="AC61" s="226">
        <f t="shared" si="36"/>
        <v>1.062075260020015</v>
      </c>
    </row>
    <row r="62" spans="1:29" x14ac:dyDescent="0.2">
      <c r="A62" s="51">
        <v>22</v>
      </c>
      <c r="B62" s="34">
        <v>500500</v>
      </c>
      <c r="C62" s="226">
        <f t="shared" ref="C62:I62" si="44">C31/C$37*100</f>
        <v>4.4552992323508951</v>
      </c>
      <c r="D62" s="226">
        <f t="shared" si="44"/>
        <v>2.7640678173623492</v>
      </c>
      <c r="E62" s="226">
        <f t="shared" si="44"/>
        <v>2.723904062044582</v>
      </c>
      <c r="F62" s="226">
        <f t="shared" si="44"/>
        <v>2.4676832615133959</v>
      </c>
      <c r="G62" s="226">
        <f t="shared" si="44"/>
        <v>2.5241701815784077</v>
      </c>
      <c r="H62" s="226">
        <f t="shared" si="44"/>
        <v>3.9126341860719211</v>
      </c>
      <c r="I62" s="226">
        <f t="shared" si="44"/>
        <v>3.6802804927960548</v>
      </c>
      <c r="J62" s="226">
        <f t="shared" si="11"/>
        <v>2.5448331647165112</v>
      </c>
      <c r="K62" s="226">
        <f t="shared" si="11"/>
        <v>1.9827816645676388</v>
      </c>
      <c r="L62" s="226">
        <f t="shared" si="11"/>
        <v>3.9580319360293923</v>
      </c>
      <c r="M62" s="226">
        <f t="shared" si="36"/>
        <v>5.0140504233873289</v>
      </c>
      <c r="N62" s="226">
        <f t="shared" si="36"/>
        <v>4.9841175611966504</v>
      </c>
      <c r="O62" s="226">
        <f t="shared" si="36"/>
        <v>2.187512597310064</v>
      </c>
      <c r="P62" s="226">
        <f t="shared" si="36"/>
        <v>1.3170446108654432</v>
      </c>
      <c r="Q62" s="226">
        <f t="shared" si="36"/>
        <v>1.2850713727286998</v>
      </c>
      <c r="R62" s="226">
        <f t="shared" si="36"/>
        <v>0.8993056555707104</v>
      </c>
      <c r="S62" s="226">
        <f t="shared" si="36"/>
        <v>0.71124335762304403</v>
      </c>
      <c r="T62" s="226">
        <f t="shared" si="36"/>
        <v>0.74630472828303973</v>
      </c>
      <c r="U62" s="226">
        <f t="shared" si="36"/>
        <v>0.67675108561585318</v>
      </c>
      <c r="V62" s="226">
        <f t="shared" si="36"/>
        <v>0.64451900946199314</v>
      </c>
      <c r="W62" s="226">
        <f t="shared" si="36"/>
        <v>0.60103147179436722</v>
      </c>
      <c r="X62" s="226">
        <f t="shared" si="36"/>
        <v>0.54265605237831693</v>
      </c>
      <c r="Y62" s="226">
        <f t="shared" si="36"/>
        <v>0.50726452905811625</v>
      </c>
      <c r="Z62" s="226">
        <f t="shared" si="36"/>
        <v>0.39567542037452558</v>
      </c>
      <c r="AA62" s="226">
        <f t="shared" si="36"/>
        <v>0.36445605565385614</v>
      </c>
      <c r="AB62" s="226">
        <f t="shared" si="36"/>
        <v>0.36559466294267234</v>
      </c>
      <c r="AC62" s="226">
        <f t="shared" si="36"/>
        <v>1.1816246441558056</v>
      </c>
    </row>
    <row r="63" spans="1:29" x14ac:dyDescent="0.2">
      <c r="A63" s="51">
        <v>23</v>
      </c>
      <c r="B63" s="34">
        <v>520548</v>
      </c>
      <c r="C63" s="226">
        <f t="shared" ref="C63:I63" si="45">C32/C$37*100</f>
        <v>0</v>
      </c>
      <c r="D63" s="226">
        <f t="shared" si="45"/>
        <v>3.2089075048587351E-2</v>
      </c>
      <c r="E63" s="226">
        <f t="shared" si="45"/>
        <v>3.635171291282395E-2</v>
      </c>
      <c r="F63" s="226">
        <f t="shared" si="45"/>
        <v>0.10410359086803601</v>
      </c>
      <c r="G63" s="226">
        <f t="shared" si="45"/>
        <v>4.410024456804925E-2</v>
      </c>
      <c r="H63" s="226">
        <f t="shared" si="45"/>
        <v>0.25445228851410229</v>
      </c>
      <c r="I63" s="226">
        <f t="shared" si="45"/>
        <v>0.21046739352657387</v>
      </c>
      <c r="J63" s="226">
        <f t="shared" si="11"/>
        <v>0.16649766748978953</v>
      </c>
      <c r="K63" s="226">
        <f t="shared" si="11"/>
        <v>0.20051345243264149</v>
      </c>
      <c r="L63" s="226">
        <f t="shared" si="11"/>
        <v>0.26104155242274674</v>
      </c>
      <c r="M63" s="226">
        <f t="shared" si="36"/>
        <v>0.41712367888180318</v>
      </c>
      <c r="N63" s="226">
        <f t="shared" si="36"/>
        <v>0.93011653666191818</v>
      </c>
      <c r="O63" s="226">
        <f t="shared" si="36"/>
        <v>1.834579821829897</v>
      </c>
      <c r="P63" s="226">
        <f t="shared" si="36"/>
        <v>0.80976266275421471</v>
      </c>
      <c r="Q63" s="226">
        <f t="shared" si="36"/>
        <v>0.56238628882688624</v>
      </c>
      <c r="R63" s="226">
        <f t="shared" si="36"/>
        <v>0.45554687621107104</v>
      </c>
      <c r="S63" s="226">
        <f t="shared" si="36"/>
        <v>0.8839977012670851</v>
      </c>
      <c r="T63" s="226">
        <f t="shared" si="36"/>
        <v>1.0333536841372206</v>
      </c>
      <c r="U63" s="226">
        <f t="shared" si="36"/>
        <v>0.59324482119139543</v>
      </c>
      <c r="V63" s="226">
        <f t="shared" si="36"/>
        <v>0.43672946832044562</v>
      </c>
      <c r="W63" s="226">
        <f t="shared" si="36"/>
        <v>0.38781459549739161</v>
      </c>
      <c r="X63" s="226">
        <f t="shared" si="36"/>
        <v>0.42488420041102981</v>
      </c>
      <c r="Y63" s="226">
        <f t="shared" si="36"/>
        <v>0.38201402805611223</v>
      </c>
      <c r="Z63" s="226">
        <f t="shared" si="36"/>
        <v>0.33967538399999037</v>
      </c>
      <c r="AA63" s="226">
        <f t="shared" si="36"/>
        <v>0.32565539244004343</v>
      </c>
      <c r="AB63" s="226">
        <f t="shared" si="36"/>
        <v>0.2122420007214639</v>
      </c>
      <c r="AC63" s="226">
        <f t="shared" si="36"/>
        <v>0.5146579277866794</v>
      </c>
    </row>
    <row r="64" spans="1:29" x14ac:dyDescent="0.2">
      <c r="A64" s="51">
        <v>24</v>
      </c>
      <c r="B64" s="34">
        <v>520514</v>
      </c>
      <c r="C64" s="226">
        <f t="shared" ref="C64:I64" si="46">C33/C$37*100</f>
        <v>2.5809236067707095</v>
      </c>
      <c r="D64" s="226">
        <f t="shared" si="46"/>
        <v>1.9045879654812452</v>
      </c>
      <c r="E64" s="226">
        <f t="shared" si="46"/>
        <v>1.5805715157820668</v>
      </c>
      <c r="F64" s="226">
        <f t="shared" si="46"/>
        <v>0.84244925656431646</v>
      </c>
      <c r="G64" s="226">
        <f t="shared" si="46"/>
        <v>0.66948634734235568</v>
      </c>
      <c r="H64" s="226">
        <f t="shared" si="46"/>
        <v>1.0869668707162736</v>
      </c>
      <c r="I64" s="226">
        <f t="shared" si="46"/>
        <v>1.1048588128684822</v>
      </c>
      <c r="J64" s="226">
        <f t="shared" si="11"/>
        <v>1.6393070094615856</v>
      </c>
      <c r="K64" s="226">
        <f t="shared" si="11"/>
        <v>1.8900917629823044</v>
      </c>
      <c r="L64" s="226">
        <f t="shared" si="11"/>
        <v>2.2396660276777913</v>
      </c>
      <c r="M64" s="226">
        <f t="shared" si="36"/>
        <v>1.8163894691276665</v>
      </c>
      <c r="N64" s="226">
        <f t="shared" si="36"/>
        <v>1.8204966076773557</v>
      </c>
      <c r="O64" s="226">
        <f t="shared" si="36"/>
        <v>1.4004628674385593</v>
      </c>
      <c r="P64" s="226">
        <f t="shared" si="36"/>
        <v>0.82542492273840906</v>
      </c>
      <c r="Q64" s="226">
        <f t="shared" si="36"/>
        <v>0.67066352556746567</v>
      </c>
      <c r="R64" s="226">
        <f t="shared" si="36"/>
        <v>0.56720576615065543</v>
      </c>
      <c r="S64" s="226">
        <f t="shared" si="36"/>
        <v>0.25118029517344032</v>
      </c>
      <c r="T64" s="226">
        <f t="shared" si="36"/>
        <v>0.27067175756473066</v>
      </c>
      <c r="U64" s="226">
        <f t="shared" si="36"/>
        <v>0.25008238384261733</v>
      </c>
      <c r="V64" s="226">
        <f t="shared" si="36"/>
        <v>0.18695255766901028</v>
      </c>
      <c r="W64" s="226">
        <f t="shared" si="36"/>
        <v>0.1366667185283299</v>
      </c>
      <c r="X64" s="226">
        <f t="shared" si="36"/>
        <v>0.15877965991947046</v>
      </c>
      <c r="Y64" s="226">
        <f t="shared" si="36"/>
        <v>0.18161322645290581</v>
      </c>
      <c r="Z64" s="226">
        <f t="shared" si="36"/>
        <v>0.19873928284722359</v>
      </c>
      <c r="AA64" s="226">
        <f t="shared" si="36"/>
        <v>0.13145206328414827</v>
      </c>
      <c r="AB64" s="226">
        <f t="shared" si="36"/>
        <v>0.11870724435458779</v>
      </c>
      <c r="AC64" s="226">
        <f t="shared" si="36"/>
        <v>0.53626419961990546</v>
      </c>
    </row>
    <row r="65" spans="1:29" x14ac:dyDescent="0.2">
      <c r="A65" s="51">
        <v>25</v>
      </c>
      <c r="B65" s="34">
        <v>520532</v>
      </c>
      <c r="C65" s="226">
        <f t="shared" ref="C65:I65" si="47">C34/C$37*100</f>
        <v>2.5842580626884977</v>
      </c>
      <c r="D65" s="226">
        <f t="shared" si="47"/>
        <v>1.8417133763337497</v>
      </c>
      <c r="E65" s="226">
        <f t="shared" si="47"/>
        <v>1.7416985990743519</v>
      </c>
      <c r="F65" s="226">
        <f t="shared" si="47"/>
        <v>1.9012120100421983</v>
      </c>
      <c r="G65" s="226">
        <f t="shared" si="47"/>
        <v>2.0290130797610315</v>
      </c>
      <c r="H65" s="226">
        <f t="shared" si="47"/>
        <v>2.535987728126238</v>
      </c>
      <c r="I65" s="226">
        <f t="shared" si="47"/>
        <v>4.0475042025048795</v>
      </c>
      <c r="J65" s="226">
        <f t="shared" si="11"/>
        <v>3.441640348441235</v>
      </c>
      <c r="K65" s="226">
        <f t="shared" si="11"/>
        <v>1.9358263867042627</v>
      </c>
      <c r="L65" s="226">
        <f t="shared" si="11"/>
        <v>2.4717455032710411</v>
      </c>
      <c r="M65" s="226">
        <f t="shared" si="36"/>
        <v>2.2490814007494695</v>
      </c>
      <c r="N65" s="226">
        <f t="shared" si="36"/>
        <v>2.4302169126238842</v>
      </c>
      <c r="O65" s="226">
        <f t="shared" si="36"/>
        <v>1.9816507552364522</v>
      </c>
      <c r="P65" s="226">
        <f t="shared" si="36"/>
        <v>0.967810075521916</v>
      </c>
      <c r="Q65" s="226">
        <f t="shared" si="36"/>
        <v>0.96931373700755818</v>
      </c>
      <c r="R65" s="226">
        <f t="shared" si="36"/>
        <v>0.63540489290068169</v>
      </c>
      <c r="S65" s="226">
        <f t="shared" si="36"/>
        <v>0.45409911095540578</v>
      </c>
      <c r="T65" s="226">
        <f t="shared" si="36"/>
        <v>0.47554076736506773</v>
      </c>
      <c r="U65" s="226">
        <f t="shared" si="36"/>
        <v>0.43704786968157894</v>
      </c>
      <c r="V65" s="226">
        <f t="shared" si="36"/>
        <v>0.35525689434894275</v>
      </c>
      <c r="W65" s="226">
        <f t="shared" si="36"/>
        <v>0.33123012633213927</v>
      </c>
      <c r="X65" s="226">
        <f t="shared" si="36"/>
        <v>0.3130541113640557</v>
      </c>
      <c r="Y65" s="226">
        <f t="shared" si="36"/>
        <v>0.27555110220440882</v>
      </c>
      <c r="Z65" s="226">
        <f t="shared" si="36"/>
        <v>0.1536036909012975</v>
      </c>
      <c r="AA65" s="226">
        <f t="shared" si="36"/>
        <v>0.12122615906394986</v>
      </c>
      <c r="AB65" s="226">
        <f t="shared" si="36"/>
        <v>0.11393241613206531</v>
      </c>
      <c r="AC65" s="226">
        <f t="shared" si="36"/>
        <v>0.77552905581481779</v>
      </c>
    </row>
    <row r="66" spans="1:29" x14ac:dyDescent="0.2">
      <c r="A66" s="51"/>
      <c r="B66" s="42" t="s">
        <v>19</v>
      </c>
      <c r="C66" s="226">
        <f t="shared" ref="C66:I66" si="48">C35/C$37*100</f>
        <v>57.19053399621906</v>
      </c>
      <c r="D66" s="226">
        <f t="shared" si="48"/>
        <v>40.827306475215032</v>
      </c>
      <c r="E66" s="226">
        <f t="shared" si="48"/>
        <v>43.132699901524624</v>
      </c>
      <c r="F66" s="226">
        <f t="shared" si="48"/>
        <v>43.706695626385809</v>
      </c>
      <c r="G66" s="226">
        <f t="shared" si="48"/>
        <v>40.522722013725385</v>
      </c>
      <c r="H66" s="226">
        <f t="shared" si="48"/>
        <v>57.616615990914909</v>
      </c>
      <c r="I66" s="226">
        <f t="shared" si="48"/>
        <v>65.120713988094636</v>
      </c>
      <c r="J66" s="226">
        <f t="shared" si="11"/>
        <v>71.791570138839106</v>
      </c>
      <c r="K66" s="226">
        <f t="shared" si="11"/>
        <v>52.642089417663698</v>
      </c>
      <c r="L66" s="226">
        <f t="shared" si="11"/>
        <v>72.949283264451537</v>
      </c>
      <c r="M66" s="226">
        <f t="shared" si="36"/>
        <v>70.618347693608953</v>
      </c>
      <c r="N66" s="226">
        <f t="shared" si="36"/>
        <v>67.256417913682782</v>
      </c>
      <c r="O66" s="226">
        <f t="shared" si="36"/>
        <v>75.00833389748324</v>
      </c>
      <c r="P66" s="226">
        <f t="shared" si="36"/>
        <v>47.160095159071972</v>
      </c>
      <c r="Q66" s="226">
        <f t="shared" si="36"/>
        <v>46.181686093269626</v>
      </c>
      <c r="R66" s="226">
        <f t="shared" si="36"/>
        <v>32.021833139663073</v>
      </c>
      <c r="S66" s="226">
        <f t="shared" si="36"/>
        <v>42.849041666738344</v>
      </c>
      <c r="T66" s="226">
        <f t="shared" si="36"/>
        <v>42.586855051473712</v>
      </c>
      <c r="U66" s="226">
        <f t="shared" si="36"/>
        <v>45.224399751292822</v>
      </c>
      <c r="V66" s="226">
        <f t="shared" si="36"/>
        <v>44.78552254649054</v>
      </c>
      <c r="W66" s="226">
        <f t="shared" si="36"/>
        <v>42.343833475634831</v>
      </c>
      <c r="X66" s="226">
        <f t="shared" si="36"/>
        <v>41.930340099681651</v>
      </c>
      <c r="Y66" s="226">
        <f t="shared" si="36"/>
        <v>42.347194388777552</v>
      </c>
      <c r="Z66" s="226">
        <f t="shared" si="36"/>
        <v>42.608686419071105</v>
      </c>
      <c r="AA66" s="226">
        <f t="shared" si="36"/>
        <v>42.176847679497484</v>
      </c>
      <c r="AB66" s="226">
        <f t="shared" si="36"/>
        <v>39.715092486009624</v>
      </c>
      <c r="AC66" s="226">
        <f t="shared" si="36"/>
        <v>45.909410214353358</v>
      </c>
    </row>
    <row r="67" spans="1:29" x14ac:dyDescent="0.2">
      <c r="A67" s="51"/>
      <c r="B67" s="42" t="s">
        <v>20</v>
      </c>
      <c r="C67" s="226">
        <f t="shared" ref="C67:I67" si="49">C36/C$37*100</f>
        <v>42.80946600378094</v>
      </c>
      <c r="D67" s="226">
        <f t="shared" si="49"/>
        <v>59.172693524784968</v>
      </c>
      <c r="E67" s="226">
        <f t="shared" si="49"/>
        <v>56.867300098475383</v>
      </c>
      <c r="F67" s="226">
        <f t="shared" si="49"/>
        <v>56.293304373614184</v>
      </c>
      <c r="G67" s="226">
        <f t="shared" si="49"/>
        <v>59.477277986274622</v>
      </c>
      <c r="H67" s="226">
        <f t="shared" si="49"/>
        <v>42.383384009085091</v>
      </c>
      <c r="I67" s="226">
        <f t="shared" si="49"/>
        <v>34.879286011905364</v>
      </c>
      <c r="J67" s="226">
        <f t="shared" si="11"/>
        <v>28.208429861160901</v>
      </c>
      <c r="K67" s="226">
        <f t="shared" si="11"/>
        <v>47.357910582336302</v>
      </c>
      <c r="L67" s="226">
        <f t="shared" si="11"/>
        <v>27.050716735548463</v>
      </c>
      <c r="M67" s="226">
        <f t="shared" si="36"/>
        <v>29.381652306391047</v>
      </c>
      <c r="N67" s="226">
        <f t="shared" ref="M67:AC68" si="50">N36/N$37*100</f>
        <v>32.743582086317232</v>
      </c>
      <c r="O67" s="226">
        <f t="shared" si="50"/>
        <v>24.991666102516767</v>
      </c>
      <c r="P67" s="226">
        <f t="shared" si="50"/>
        <v>52.839904840928028</v>
      </c>
      <c r="Q67" s="226">
        <f t="shared" si="50"/>
        <v>53.818313906730374</v>
      </c>
      <c r="R67" s="226">
        <f t="shared" si="50"/>
        <v>67.978166860336927</v>
      </c>
      <c r="S67" s="226">
        <f t="shared" si="50"/>
        <v>57.150958333261649</v>
      </c>
      <c r="T67" s="226">
        <f t="shared" si="50"/>
        <v>57.413144948526288</v>
      </c>
      <c r="U67" s="226">
        <f t="shared" si="50"/>
        <v>54.775600248707192</v>
      </c>
      <c r="V67" s="226">
        <f t="shared" si="50"/>
        <v>55.214477453509467</v>
      </c>
      <c r="W67" s="226">
        <f t="shared" si="50"/>
        <v>57.656166524365162</v>
      </c>
      <c r="X67" s="226">
        <f t="shared" si="50"/>
        <v>58.069659900318349</v>
      </c>
      <c r="Y67" s="226">
        <f t="shared" si="50"/>
        <v>57.652805611222448</v>
      </c>
      <c r="Z67" s="226">
        <f t="shared" si="50"/>
        <v>57.391313580928895</v>
      </c>
      <c r="AA67" s="226">
        <f t="shared" si="50"/>
        <v>57.823152320502523</v>
      </c>
      <c r="AB67" s="226">
        <f t="shared" si="50"/>
        <v>60.284907513990383</v>
      </c>
      <c r="AC67" s="226">
        <f t="shared" si="50"/>
        <v>54.090589785646657</v>
      </c>
    </row>
    <row r="68" spans="1:29" x14ac:dyDescent="0.2">
      <c r="A68" s="51"/>
      <c r="B68" s="42" t="s">
        <v>11</v>
      </c>
      <c r="C68" s="226">
        <f t="shared" ref="C68:I68" si="51">C37/C$37*100</f>
        <v>100</v>
      </c>
      <c r="D68" s="226">
        <f t="shared" si="51"/>
        <v>100</v>
      </c>
      <c r="E68" s="226">
        <f t="shared" si="51"/>
        <v>100</v>
      </c>
      <c r="F68" s="226">
        <f t="shared" si="51"/>
        <v>100</v>
      </c>
      <c r="G68" s="226">
        <f t="shared" si="51"/>
        <v>100</v>
      </c>
      <c r="H68" s="226">
        <f t="shared" si="51"/>
        <v>100</v>
      </c>
      <c r="I68" s="226">
        <f t="shared" si="51"/>
        <v>100</v>
      </c>
      <c r="J68" s="226">
        <f t="shared" si="11"/>
        <v>100</v>
      </c>
      <c r="K68" s="226">
        <f t="shared" si="11"/>
        <v>100</v>
      </c>
      <c r="L68" s="226">
        <f t="shared" si="11"/>
        <v>100</v>
      </c>
      <c r="M68" s="226">
        <f t="shared" si="50"/>
        <v>100</v>
      </c>
      <c r="N68" s="226">
        <f t="shared" si="50"/>
        <v>100</v>
      </c>
      <c r="O68" s="226">
        <f t="shared" si="50"/>
        <v>100</v>
      </c>
      <c r="P68" s="226">
        <f t="shared" si="50"/>
        <v>100</v>
      </c>
      <c r="Q68" s="226">
        <f t="shared" si="50"/>
        <v>100</v>
      </c>
      <c r="R68" s="226">
        <f t="shared" si="50"/>
        <v>100</v>
      </c>
      <c r="S68" s="226">
        <f t="shared" si="50"/>
        <v>100</v>
      </c>
      <c r="T68" s="226">
        <f t="shared" si="50"/>
        <v>100</v>
      </c>
      <c r="U68" s="226">
        <f t="shared" si="50"/>
        <v>100</v>
      </c>
      <c r="V68" s="226">
        <f t="shared" si="50"/>
        <v>100</v>
      </c>
      <c r="W68" s="226">
        <f t="shared" si="50"/>
        <v>100</v>
      </c>
      <c r="X68" s="226">
        <f t="shared" si="50"/>
        <v>100</v>
      </c>
      <c r="Y68" s="226">
        <f t="shared" si="50"/>
        <v>100</v>
      </c>
      <c r="Z68" s="226">
        <f t="shared" si="50"/>
        <v>100</v>
      </c>
      <c r="AA68" s="226">
        <f t="shared" si="50"/>
        <v>100</v>
      </c>
      <c r="AB68" s="226">
        <f t="shared" si="50"/>
        <v>100</v>
      </c>
      <c r="AC68" s="226">
        <f t="shared" si="50"/>
        <v>100</v>
      </c>
    </row>
    <row r="69" spans="1:29" x14ac:dyDescent="0.2">
      <c r="A69" s="51"/>
      <c r="B69" s="42"/>
      <c r="C69" s="42"/>
      <c r="D69" s="224"/>
      <c r="E69" s="224"/>
      <c r="F69" s="224"/>
      <c r="G69" s="224"/>
      <c r="H69" s="44"/>
      <c r="I69" s="44"/>
      <c r="J69" s="44"/>
      <c r="K69" s="226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226"/>
      <c r="AA69" s="226"/>
      <c r="AB69" s="226"/>
      <c r="AC69" s="44"/>
    </row>
    <row r="70" spans="1:29" ht="13.5" thickBot="1" x14ac:dyDescent="0.25">
      <c r="A70" s="51"/>
      <c r="B70" s="42"/>
      <c r="C70" s="268" t="s">
        <v>16</v>
      </c>
      <c r="D70" s="268"/>
      <c r="E70" s="268"/>
      <c r="F70" s="268"/>
      <c r="G70" s="268"/>
      <c r="H70" s="268"/>
      <c r="I70" s="268"/>
      <c r="J70" s="268"/>
      <c r="K70" s="268"/>
      <c r="L70" s="268"/>
      <c r="M70" s="268"/>
      <c r="N70" s="268"/>
      <c r="O70" s="268"/>
      <c r="P70" s="268"/>
      <c r="Q70" s="268"/>
      <c r="R70" s="268"/>
      <c r="S70" s="268"/>
      <c r="T70" s="268"/>
      <c r="U70" s="268"/>
      <c r="V70" s="268"/>
      <c r="W70" s="268"/>
      <c r="X70" s="268"/>
      <c r="Y70" s="268"/>
      <c r="Z70" s="268"/>
      <c r="AA70" s="268"/>
      <c r="AB70" s="268"/>
      <c r="AC70" s="268"/>
    </row>
    <row r="71" spans="1:29" ht="13.5" thickTop="1" x14ac:dyDescent="0.2">
      <c r="A71" s="51"/>
      <c r="B71" s="42"/>
      <c r="C71" s="42"/>
      <c r="D71" s="224"/>
      <c r="E71" s="224"/>
      <c r="F71" s="224"/>
      <c r="G71" s="224"/>
      <c r="H71" s="44"/>
      <c r="I71" s="44"/>
      <c r="J71" s="44"/>
      <c r="K71" s="226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226"/>
      <c r="AA71" s="226"/>
      <c r="AB71" s="226"/>
      <c r="AC71" s="44"/>
    </row>
    <row r="72" spans="1:29" x14ac:dyDescent="0.2">
      <c r="A72" s="51">
        <v>1</v>
      </c>
      <c r="B72" s="34">
        <v>540233</v>
      </c>
      <c r="C72" s="35" t="s">
        <v>12</v>
      </c>
      <c r="D72" s="209">
        <f t="shared" ref="D72" si="52">IF(C10=0,"--",((D10/C10)*100-100))</f>
        <v>19.105995898015891</v>
      </c>
      <c r="E72" s="209">
        <f t="shared" ref="E72" si="53">IF(D10=0,"--",((E10/D10)*100-100))</f>
        <v>439.89420275644545</v>
      </c>
      <c r="F72" s="209">
        <f t="shared" ref="F72" si="54">IF(E10=0,"--",((F10/E10)*100-100))</f>
        <v>-24.65786401624905</v>
      </c>
      <c r="G72" s="209">
        <f t="shared" ref="G72" si="55">IF(F10=0,"--",((G10/F10)*100-100))</f>
        <v>-68.786639467951986</v>
      </c>
      <c r="H72" s="209">
        <f t="shared" ref="H72" si="56">IF(G10=0,"--",((H10/G10)*100-100))</f>
        <v>-18.311452285541378</v>
      </c>
      <c r="I72" s="209">
        <f t="shared" ref="I72" si="57">IF(H10=0,"--",((I10/H10)*100-100))</f>
        <v>-11.995913347389759</v>
      </c>
      <c r="J72" s="209">
        <f t="shared" ref="J72" si="58">IF(I10=0,"--",((J10/I10)*100-100))</f>
        <v>93.177396592198761</v>
      </c>
      <c r="K72" s="209">
        <f t="shared" ref="K72" si="59">IF(J10=0,"--",((K10/J10)*100-100))</f>
        <v>72.484328487808313</v>
      </c>
      <c r="L72" s="209">
        <f t="shared" ref="L72" si="60">IF(K10=0,"--",((L10/K10)*100-100))</f>
        <v>171.79197567859222</v>
      </c>
      <c r="M72" s="209">
        <f t="shared" ref="M72" si="61">IF(L10=0,"--",((M10/L10)*100-100))</f>
        <v>109.04813627970933</v>
      </c>
      <c r="N72" s="209">
        <f t="shared" ref="N72:AB72" si="62">IF(M10=0,"--",((N10/M10)*100-100))</f>
        <v>18.799779067836411</v>
      </c>
      <c r="O72" s="209">
        <f t="shared" si="62"/>
        <v>109.35308022603624</v>
      </c>
      <c r="P72" s="209">
        <f t="shared" si="62"/>
        <v>27.766408470780419</v>
      </c>
      <c r="Q72" s="209">
        <f t="shared" si="62"/>
        <v>-36.648061614344719</v>
      </c>
      <c r="R72" s="209">
        <f t="shared" si="62"/>
        <v>25.083043122576626</v>
      </c>
      <c r="S72" s="209">
        <f t="shared" si="62"/>
        <v>84.421190231292741</v>
      </c>
      <c r="T72" s="209">
        <f t="shared" si="62"/>
        <v>-1.1677761707557153</v>
      </c>
      <c r="U72" s="209">
        <f t="shared" si="62"/>
        <v>19.022409367964684</v>
      </c>
      <c r="V72" s="209">
        <f t="shared" si="62"/>
        <v>13.368877535349327</v>
      </c>
      <c r="W72" s="209">
        <f t="shared" si="62"/>
        <v>-10.023822984184889</v>
      </c>
      <c r="X72" s="209">
        <f t="shared" si="62"/>
        <v>0.89773145378993036</v>
      </c>
      <c r="Y72" s="209">
        <f t="shared" si="62"/>
        <v>18.974503958813756</v>
      </c>
      <c r="Z72" s="209">
        <f t="shared" si="62"/>
        <v>33.455247232207029</v>
      </c>
      <c r="AA72" s="209">
        <f t="shared" si="62"/>
        <v>1.5521302100605112</v>
      </c>
      <c r="AB72" s="209">
        <f t="shared" si="62"/>
        <v>-16.509763886978106</v>
      </c>
      <c r="AC72" s="46">
        <f>IFERROR((POWER(AB10/C10,1/26)*100-100),"--")</f>
        <v>21.430247216213161</v>
      </c>
    </row>
    <row r="73" spans="1:29" x14ac:dyDescent="0.2">
      <c r="A73" s="51">
        <v>2</v>
      </c>
      <c r="B73" s="34">
        <v>540220</v>
      </c>
      <c r="C73" s="35" t="s">
        <v>12</v>
      </c>
      <c r="D73" s="209">
        <f t="shared" ref="D73:D99" si="63">IF(C11=0,"--",((D11/C11)*100-100))</f>
        <v>-29.311107480071428</v>
      </c>
      <c r="E73" s="209">
        <f t="shared" ref="E73:E99" si="64">IF(D11=0,"--",((E11/D11)*100-100))</f>
        <v>69.734731565647593</v>
      </c>
      <c r="F73" s="209">
        <f t="shared" ref="F73:F99" si="65">IF(E11=0,"--",((F11/E11)*100-100))</f>
        <v>322.22728583705856</v>
      </c>
      <c r="G73" s="209">
        <f t="shared" ref="G73:G99" si="66">IF(F11=0,"--",((G11/F11)*100-100))</f>
        <v>37.995687031109185</v>
      </c>
      <c r="H73" s="209">
        <f t="shared" ref="H73:H99" si="67">IF(G11=0,"--",((H11/G11)*100-100))</f>
        <v>65.82851430366361</v>
      </c>
      <c r="I73" s="209">
        <f t="shared" ref="I73:I99" si="68">IF(H11=0,"--",((I11/H11)*100-100))</f>
        <v>-25.891616186017202</v>
      </c>
      <c r="J73" s="209">
        <f t="shared" ref="J73:J99" si="69">IF(I11=0,"--",((J11/I11)*100-100))</f>
        <v>-5.0207678571307355</v>
      </c>
      <c r="K73" s="209">
        <f t="shared" ref="K73:K99" si="70">IF(J11=0,"--",((K11/J11)*100-100))</f>
        <v>3.800430791486221</v>
      </c>
      <c r="L73" s="209">
        <f t="shared" ref="L73:L99" si="71">IF(K11=0,"--",((L11/K11)*100-100))</f>
        <v>20.75073528109823</v>
      </c>
      <c r="M73" s="209">
        <f t="shared" ref="M73:M99" si="72">IF(L11=0,"--",((M11/L11)*100-100))</f>
        <v>271.89491889543001</v>
      </c>
      <c r="N73" s="209">
        <f t="shared" ref="N73:Z89" si="73">IF(M11=0,"--",((N11/M11)*100-100))</f>
        <v>132.38779768664003</v>
      </c>
      <c r="O73" s="209">
        <f t="shared" si="73"/>
        <v>51.163636226795347</v>
      </c>
      <c r="P73" s="209">
        <f t="shared" si="73"/>
        <v>56.773598446942572</v>
      </c>
      <c r="Q73" s="209">
        <f t="shared" si="73"/>
        <v>-32.977466125944005</v>
      </c>
      <c r="R73" s="209">
        <f t="shared" si="73"/>
        <v>13.868384121907539</v>
      </c>
      <c r="S73" s="209">
        <f t="shared" si="73"/>
        <v>123.70408794620027</v>
      </c>
      <c r="T73" s="209">
        <f t="shared" si="73"/>
        <v>-9.252877128423151</v>
      </c>
      <c r="U73" s="209">
        <f t="shared" si="73"/>
        <v>14.322903915339595</v>
      </c>
      <c r="V73" s="209">
        <f t="shared" si="73"/>
        <v>18.53403596024539</v>
      </c>
      <c r="W73" s="209">
        <f t="shared" si="73"/>
        <v>-11.30312738648469</v>
      </c>
      <c r="X73" s="209">
        <f t="shared" si="73"/>
        <v>-1.9656601825999473</v>
      </c>
      <c r="Y73" s="209">
        <f t="shared" si="73"/>
        <v>20.097757193764849</v>
      </c>
      <c r="Z73" s="209">
        <f t="shared" si="73"/>
        <v>15.790413595933913</v>
      </c>
      <c r="AA73" s="209">
        <f t="shared" ref="AA73:AA99" si="74">IF(Z11=0,"--",((AA11/Z11)*100-100))</f>
        <v>-18.211470796398117</v>
      </c>
      <c r="AB73" s="209">
        <f t="shared" ref="AB73:AB99" si="75">IF(AA11=0,"--",((AB11/AA11)*100-100))</f>
        <v>-25.679576617656309</v>
      </c>
      <c r="AC73" s="209">
        <f>IFERROR((POWER(AB11/C11,1/26)*100-100),"--")</f>
        <v>24.887943704088372</v>
      </c>
    </row>
    <row r="74" spans="1:29" x14ac:dyDescent="0.2">
      <c r="A74" s="51">
        <v>3</v>
      </c>
      <c r="B74" s="34">
        <v>540247</v>
      </c>
      <c r="C74" s="35" t="s">
        <v>12</v>
      </c>
      <c r="D74" s="209" t="str">
        <f t="shared" si="63"/>
        <v>--</v>
      </c>
      <c r="E74" s="209" t="str">
        <f t="shared" si="64"/>
        <v>--</v>
      </c>
      <c r="F74" s="209" t="str">
        <f t="shared" si="65"/>
        <v>--</v>
      </c>
      <c r="G74" s="209" t="str">
        <f t="shared" si="66"/>
        <v>--</v>
      </c>
      <c r="H74" s="209" t="str">
        <f t="shared" si="67"/>
        <v>--</v>
      </c>
      <c r="I74" s="209" t="str">
        <f t="shared" si="68"/>
        <v>--</v>
      </c>
      <c r="J74" s="209" t="str">
        <f t="shared" si="69"/>
        <v>--</v>
      </c>
      <c r="K74" s="209" t="str">
        <f t="shared" si="70"/>
        <v>--</v>
      </c>
      <c r="L74" s="209" t="str">
        <f t="shared" si="71"/>
        <v>--</v>
      </c>
      <c r="M74" s="209" t="str">
        <f t="shared" si="72"/>
        <v>--</v>
      </c>
      <c r="N74" s="209" t="str">
        <f t="shared" si="73"/>
        <v>--</v>
      </c>
      <c r="O74" s="209" t="str">
        <f t="shared" si="73"/>
        <v>--</v>
      </c>
      <c r="P74" s="209">
        <f t="shared" si="73"/>
        <v>12.213763912138418</v>
      </c>
      <c r="Q74" s="209">
        <f t="shared" si="73"/>
        <v>-48.265150462432949</v>
      </c>
      <c r="R74" s="209">
        <f t="shared" si="73"/>
        <v>14.569375396333541</v>
      </c>
      <c r="S74" s="209">
        <f t="shared" si="73"/>
        <v>156.07677017798198</v>
      </c>
      <c r="T74" s="209">
        <f t="shared" si="73"/>
        <v>4.907413906551227</v>
      </c>
      <c r="U74" s="209">
        <f t="shared" si="73"/>
        <v>7.9332914154700944</v>
      </c>
      <c r="V74" s="209">
        <f t="shared" si="73"/>
        <v>8.4881195078896639</v>
      </c>
      <c r="W74" s="209">
        <f t="shared" si="73"/>
        <v>-17.661716256901045</v>
      </c>
      <c r="X74" s="209">
        <f t="shared" si="73"/>
        <v>2.6384295858884173</v>
      </c>
      <c r="Y74" s="209">
        <f t="shared" si="73"/>
        <v>7.1318203334498804</v>
      </c>
      <c r="Z74" s="209">
        <f t="shared" si="73"/>
        <v>23.155200231481501</v>
      </c>
      <c r="AA74" s="209">
        <f t="shared" si="74"/>
        <v>5.6682005982495127</v>
      </c>
      <c r="AB74" s="209">
        <f t="shared" si="75"/>
        <v>-24.651968351478345</v>
      </c>
      <c r="AC74" s="209">
        <f>IFERROR((POWER(AB12/O12,1/14)*100-100),"--")</f>
        <v>4.5220540959477944</v>
      </c>
    </row>
    <row r="75" spans="1:29" x14ac:dyDescent="0.2">
      <c r="A75" s="51">
        <v>4</v>
      </c>
      <c r="B75" s="34">
        <v>510529</v>
      </c>
      <c r="C75" s="35" t="s">
        <v>12</v>
      </c>
      <c r="D75" s="209">
        <f t="shared" si="63"/>
        <v>-5.2547987466759167</v>
      </c>
      <c r="E75" s="209">
        <f t="shared" si="64"/>
        <v>164.00046191414282</v>
      </c>
      <c r="F75" s="209">
        <f t="shared" si="65"/>
        <v>-21.070000669771844</v>
      </c>
      <c r="G75" s="209">
        <f t="shared" si="66"/>
        <v>-28.84361785429455</v>
      </c>
      <c r="H75" s="209">
        <f t="shared" si="67"/>
        <v>21.196431800011112</v>
      </c>
      <c r="I75" s="209">
        <f t="shared" si="68"/>
        <v>61.272834163469838</v>
      </c>
      <c r="J75" s="209">
        <f t="shared" si="69"/>
        <v>-45.917067688099365</v>
      </c>
      <c r="K75" s="209">
        <f t="shared" si="70"/>
        <v>128.97492921928327</v>
      </c>
      <c r="L75" s="209">
        <f t="shared" si="71"/>
        <v>71.352684851564675</v>
      </c>
      <c r="M75" s="209">
        <f t="shared" si="72"/>
        <v>54.836940639905777</v>
      </c>
      <c r="N75" s="209">
        <f t="shared" si="73"/>
        <v>57.942601667310498</v>
      </c>
      <c r="O75" s="209">
        <f t="shared" si="73"/>
        <v>34.785523250252851</v>
      </c>
      <c r="P75" s="209">
        <f t="shared" si="73"/>
        <v>-1.4215114484074576</v>
      </c>
      <c r="Q75" s="209">
        <f t="shared" si="73"/>
        <v>-13.52782256630654</v>
      </c>
      <c r="R75" s="209">
        <f t="shared" si="73"/>
        <v>0.43217147584711313</v>
      </c>
      <c r="S75" s="209">
        <f t="shared" si="73"/>
        <v>171.44138725617728</v>
      </c>
      <c r="T75" s="209">
        <f t="shared" si="73"/>
        <v>-29.692908428919722</v>
      </c>
      <c r="U75" s="209">
        <f t="shared" si="73"/>
        <v>-0.20130114990844561</v>
      </c>
      <c r="V75" s="209">
        <f t="shared" si="73"/>
        <v>-1.322214292607498</v>
      </c>
      <c r="W75" s="209">
        <f t="shared" si="73"/>
        <v>-13.966175092262702</v>
      </c>
      <c r="X75" s="209">
        <f t="shared" si="73"/>
        <v>-5.8096780188593868</v>
      </c>
      <c r="Y75" s="209">
        <f t="shared" si="73"/>
        <v>13.969171494877159</v>
      </c>
      <c r="Z75" s="209">
        <f t="shared" si="73"/>
        <v>28.031523917995457</v>
      </c>
      <c r="AA75" s="209">
        <f t="shared" si="74"/>
        <v>-14.542226653711182</v>
      </c>
      <c r="AB75" s="209">
        <f t="shared" si="75"/>
        <v>-39.015447295696106</v>
      </c>
      <c r="AC75" s="209">
        <f>IFERROR((POWER(AB13/C13,1/26)*100-100),"--")</f>
        <v>12.000581603814965</v>
      </c>
    </row>
    <row r="76" spans="1:29" x14ac:dyDescent="0.2">
      <c r="A76" s="51">
        <v>5</v>
      </c>
      <c r="B76" s="34">
        <v>510810</v>
      </c>
      <c r="C76" s="35" t="s">
        <v>12</v>
      </c>
      <c r="D76" s="209">
        <f t="shared" si="63"/>
        <v>8.4534714699614995</v>
      </c>
      <c r="E76" s="209">
        <f t="shared" si="64"/>
        <v>90.75159352383892</v>
      </c>
      <c r="F76" s="209">
        <f t="shared" si="65"/>
        <v>-10.209793090037977</v>
      </c>
      <c r="G76" s="209">
        <f t="shared" si="66"/>
        <v>108.27734513144645</v>
      </c>
      <c r="H76" s="209">
        <f t="shared" si="67"/>
        <v>56.467384635271998</v>
      </c>
      <c r="I76" s="209">
        <f t="shared" si="68"/>
        <v>-32.012692998713078</v>
      </c>
      <c r="J76" s="209">
        <f t="shared" si="69"/>
        <v>-41.127852960694021</v>
      </c>
      <c r="K76" s="209">
        <f t="shared" si="70"/>
        <v>78.889857300720337</v>
      </c>
      <c r="L76" s="209">
        <f t="shared" si="71"/>
        <v>83.446526817125658</v>
      </c>
      <c r="M76" s="209">
        <f t="shared" si="72"/>
        <v>0.57748249511303129</v>
      </c>
      <c r="N76" s="209">
        <f t="shared" si="73"/>
        <v>-2.3609309465218473</v>
      </c>
      <c r="O76" s="209">
        <f t="shared" si="73"/>
        <v>0.16290316677292083</v>
      </c>
      <c r="P76" s="209">
        <f t="shared" si="73"/>
        <v>20.084373448060731</v>
      </c>
      <c r="Q76" s="209">
        <f t="shared" si="73"/>
        <v>-22.84874759617756</v>
      </c>
      <c r="R76" s="209">
        <f t="shared" si="73"/>
        <v>12.465358299312371</v>
      </c>
      <c r="S76" s="209">
        <f t="shared" si="73"/>
        <v>20.48167618050843</v>
      </c>
      <c r="T76" s="209">
        <f t="shared" si="73"/>
        <v>10.919257963946592</v>
      </c>
      <c r="U76" s="209">
        <f t="shared" si="73"/>
        <v>29.23119642424237</v>
      </c>
      <c r="V76" s="209">
        <f t="shared" si="73"/>
        <v>-1.6412280811883591</v>
      </c>
      <c r="W76" s="209">
        <f t="shared" si="73"/>
        <v>-19.597731028486862</v>
      </c>
      <c r="X76" s="209">
        <f t="shared" si="73"/>
        <v>13.190605328441222</v>
      </c>
      <c r="Y76" s="209">
        <f t="shared" si="73"/>
        <v>-7.0102394805107622</v>
      </c>
      <c r="Z76" s="209">
        <f t="shared" si="73"/>
        <v>13.992582374100721</v>
      </c>
      <c r="AA76" s="209">
        <f t="shared" si="74"/>
        <v>22.964467532137462</v>
      </c>
      <c r="AB76" s="209">
        <f t="shared" si="75"/>
        <v>-25.957484719122675</v>
      </c>
      <c r="AC76" s="209">
        <f t="shared" ref="AC76:AC77" si="76">IFERROR((POWER(AB14/C14,1/26)*100-100),"--")</f>
        <v>10.084480741552483</v>
      </c>
    </row>
    <row r="77" spans="1:29" x14ac:dyDescent="0.2">
      <c r="A77" s="51">
        <v>6</v>
      </c>
      <c r="B77" s="34">
        <v>540331</v>
      </c>
      <c r="C77" s="35" t="s">
        <v>12</v>
      </c>
      <c r="D77" s="209">
        <f t="shared" si="63"/>
        <v>-5.6418131971159937</v>
      </c>
      <c r="E77" s="209">
        <f t="shared" si="64"/>
        <v>31.875744543289017</v>
      </c>
      <c r="F77" s="209">
        <f t="shared" si="65"/>
        <v>10.46141242577508</v>
      </c>
      <c r="G77" s="209">
        <f t="shared" si="66"/>
        <v>0.9165280274294787</v>
      </c>
      <c r="H77" s="209">
        <f t="shared" si="67"/>
        <v>-11.385990625807509</v>
      </c>
      <c r="I77" s="209">
        <f t="shared" si="68"/>
        <v>7.228074572945431</v>
      </c>
      <c r="J77" s="209">
        <f t="shared" si="69"/>
        <v>62.613212647468288</v>
      </c>
      <c r="K77" s="209">
        <f t="shared" si="70"/>
        <v>15.598839351967968</v>
      </c>
      <c r="L77" s="209">
        <f t="shared" si="71"/>
        <v>-9.4193569920869322</v>
      </c>
      <c r="M77" s="209">
        <f t="shared" si="72"/>
        <v>6.6312330240526478</v>
      </c>
      <c r="N77" s="209">
        <f t="shared" si="73"/>
        <v>48.11706283878587</v>
      </c>
      <c r="O77" s="209">
        <f t="shared" si="73"/>
        <v>32.9071419186578</v>
      </c>
      <c r="P77" s="209">
        <f t="shared" si="73"/>
        <v>-24.934996807071542</v>
      </c>
      <c r="Q77" s="209">
        <f t="shared" si="73"/>
        <v>16.079117161112947</v>
      </c>
      <c r="R77" s="209">
        <f t="shared" si="73"/>
        <v>1.6881443800821785</v>
      </c>
      <c r="S77" s="209">
        <f t="shared" si="73"/>
        <v>69.144717412447193</v>
      </c>
      <c r="T77" s="209">
        <f t="shared" si="73"/>
        <v>-18.007274259836962</v>
      </c>
      <c r="U77" s="209">
        <f t="shared" si="73"/>
        <v>5.854893673268009</v>
      </c>
      <c r="V77" s="209">
        <f t="shared" si="73"/>
        <v>3.1331267082916696</v>
      </c>
      <c r="W77" s="209">
        <f t="shared" si="73"/>
        <v>-23.470949243599364</v>
      </c>
      <c r="X77" s="209">
        <f t="shared" si="73"/>
        <v>1.8627528839950713</v>
      </c>
      <c r="Y77" s="209">
        <f t="shared" si="73"/>
        <v>11.278759939173582</v>
      </c>
      <c r="Z77" s="209">
        <f t="shared" si="73"/>
        <v>15.679945794392538</v>
      </c>
      <c r="AA77" s="209">
        <f t="shared" si="74"/>
        <v>3.3859944210773421</v>
      </c>
      <c r="AB77" s="209">
        <f t="shared" si="75"/>
        <v>-23.549339149563778</v>
      </c>
      <c r="AC77" s="209">
        <f t="shared" si="76"/>
        <v>6.3961213511786923</v>
      </c>
    </row>
    <row r="78" spans="1:29" x14ac:dyDescent="0.2">
      <c r="A78" s="51">
        <v>7</v>
      </c>
      <c r="B78" s="34">
        <v>540219</v>
      </c>
      <c r="C78" s="35" t="s">
        <v>12</v>
      </c>
      <c r="D78" s="209" t="str">
        <f t="shared" si="63"/>
        <v>--</v>
      </c>
      <c r="E78" s="209" t="str">
        <f t="shared" si="64"/>
        <v>--</v>
      </c>
      <c r="F78" s="209" t="str">
        <f t="shared" si="65"/>
        <v>--</v>
      </c>
      <c r="G78" s="209" t="str">
        <f t="shared" si="66"/>
        <v>--</v>
      </c>
      <c r="H78" s="209" t="str">
        <f t="shared" si="67"/>
        <v>--</v>
      </c>
      <c r="I78" s="209" t="str">
        <f t="shared" si="68"/>
        <v>--</v>
      </c>
      <c r="J78" s="209" t="str">
        <f t="shared" si="69"/>
        <v>--</v>
      </c>
      <c r="K78" s="209" t="str">
        <f t="shared" si="70"/>
        <v>--</v>
      </c>
      <c r="L78" s="209" t="str">
        <f t="shared" si="71"/>
        <v>--</v>
      </c>
      <c r="M78" s="209" t="str">
        <f t="shared" si="72"/>
        <v>--</v>
      </c>
      <c r="N78" s="209" t="str">
        <f t="shared" si="73"/>
        <v>--</v>
      </c>
      <c r="O78" s="209" t="str">
        <f t="shared" si="73"/>
        <v>--</v>
      </c>
      <c r="P78" s="209">
        <f t="shared" si="73"/>
        <v>40.320532025371818</v>
      </c>
      <c r="Q78" s="209">
        <f t="shared" si="73"/>
        <v>-20.380886249184087</v>
      </c>
      <c r="R78" s="209">
        <f t="shared" si="73"/>
        <v>25.207879271728785</v>
      </c>
      <c r="S78" s="209">
        <f t="shared" si="73"/>
        <v>61.262158685938203</v>
      </c>
      <c r="T78" s="209">
        <f t="shared" si="73"/>
        <v>-13.665133015050159</v>
      </c>
      <c r="U78" s="209">
        <f t="shared" si="73"/>
        <v>19.919036749825977</v>
      </c>
      <c r="V78" s="209">
        <f t="shared" si="73"/>
        <v>4.0536995501239517</v>
      </c>
      <c r="W78" s="209">
        <f t="shared" si="73"/>
        <v>-8.1308478904000907</v>
      </c>
      <c r="X78" s="209">
        <f t="shared" si="73"/>
        <v>-0.89735546386251031</v>
      </c>
      <c r="Y78" s="209">
        <f t="shared" si="73"/>
        <v>14.928578937588583</v>
      </c>
      <c r="Z78" s="209">
        <f t="shared" si="73"/>
        <v>13.921710755813962</v>
      </c>
      <c r="AA78" s="209">
        <f t="shared" si="74"/>
        <v>-9.8867529857209462</v>
      </c>
      <c r="AB78" s="209">
        <f t="shared" si="75"/>
        <v>-27.895897310813581</v>
      </c>
      <c r="AC78" s="209">
        <f>IFERROR((POWER(AB16/O16,1/14)*100-100),"--")</f>
        <v>4.6211469197245236</v>
      </c>
    </row>
    <row r="79" spans="1:29" x14ac:dyDescent="0.2">
      <c r="A79" s="51">
        <v>8</v>
      </c>
      <c r="B79" s="34">
        <v>540244</v>
      </c>
      <c r="C79" s="35" t="s">
        <v>12</v>
      </c>
      <c r="D79" s="209" t="str">
        <f t="shared" si="63"/>
        <v>--</v>
      </c>
      <c r="E79" s="209" t="str">
        <f t="shared" si="64"/>
        <v>--</v>
      </c>
      <c r="F79" s="209" t="str">
        <f t="shared" si="65"/>
        <v>--</v>
      </c>
      <c r="G79" s="209" t="str">
        <f t="shared" si="66"/>
        <v>--</v>
      </c>
      <c r="H79" s="209" t="str">
        <f t="shared" si="67"/>
        <v>--</v>
      </c>
      <c r="I79" s="209" t="str">
        <f t="shared" si="68"/>
        <v>--</v>
      </c>
      <c r="J79" s="209" t="str">
        <f t="shared" si="69"/>
        <v>--</v>
      </c>
      <c r="K79" s="209" t="str">
        <f t="shared" si="70"/>
        <v>--</v>
      </c>
      <c r="L79" s="209" t="str">
        <f t="shared" si="71"/>
        <v>--</v>
      </c>
      <c r="M79" s="209" t="str">
        <f t="shared" si="72"/>
        <v>--</v>
      </c>
      <c r="N79" s="209" t="str">
        <f t="shared" si="73"/>
        <v>--</v>
      </c>
      <c r="O79" s="209" t="str">
        <f t="shared" si="73"/>
        <v>--</v>
      </c>
      <c r="P79" s="209">
        <f t="shared" si="73"/>
        <v>-19.29200564286522</v>
      </c>
      <c r="Q79" s="209">
        <f t="shared" si="73"/>
        <v>-25.654145828139292</v>
      </c>
      <c r="R79" s="209">
        <f t="shared" si="73"/>
        <v>2.5124962375442124</v>
      </c>
      <c r="S79" s="209">
        <f t="shared" si="73"/>
        <v>28.04661429562637</v>
      </c>
      <c r="T79" s="209">
        <f t="shared" si="73"/>
        <v>21.991560983609347</v>
      </c>
      <c r="U79" s="209">
        <f t="shared" si="73"/>
        <v>9.6085470853888353</v>
      </c>
      <c r="V79" s="209">
        <f t="shared" si="73"/>
        <v>-3.0984571736417621</v>
      </c>
      <c r="W79" s="209">
        <f t="shared" si="73"/>
        <v>0.90666740647502309</v>
      </c>
      <c r="X79" s="209">
        <f t="shared" si="73"/>
        <v>-6.1841868779184779</v>
      </c>
      <c r="Y79" s="209">
        <f t="shared" si="73"/>
        <v>-1.0919033588769196</v>
      </c>
      <c r="Z79" s="209">
        <f t="shared" si="73"/>
        <v>12.289950159744407</v>
      </c>
      <c r="AA79" s="209">
        <f t="shared" si="74"/>
        <v>-1.7497826200418132</v>
      </c>
      <c r="AB79" s="209">
        <f t="shared" si="75"/>
        <v>-5.4731622648188392</v>
      </c>
      <c r="AC79" s="209">
        <f>IFERROR((POWER(AB17/O17,1/14)*100-100),"--")</f>
        <v>-2.4989570821674079E-2</v>
      </c>
    </row>
    <row r="80" spans="1:29" x14ac:dyDescent="0.2">
      <c r="A80" s="51">
        <v>9</v>
      </c>
      <c r="B80" s="34">
        <v>540110</v>
      </c>
      <c r="C80" s="35" t="s">
        <v>12</v>
      </c>
      <c r="D80" s="209">
        <f t="shared" si="63"/>
        <v>-29.879537657251973</v>
      </c>
      <c r="E80" s="209">
        <f t="shared" si="64"/>
        <v>-42.135578107430582</v>
      </c>
      <c r="F80" s="209">
        <f t="shared" si="65"/>
        <v>-19.473415391652424</v>
      </c>
      <c r="G80" s="209">
        <f t="shared" si="66"/>
        <v>29.372170718040024</v>
      </c>
      <c r="H80" s="209">
        <f t="shared" si="67"/>
        <v>72.485854227458958</v>
      </c>
      <c r="I80" s="209">
        <f t="shared" si="68"/>
        <v>-1.9602205054169843</v>
      </c>
      <c r="J80" s="209">
        <f t="shared" si="69"/>
        <v>27.039378665777676</v>
      </c>
      <c r="K80" s="209">
        <f t="shared" si="70"/>
        <v>18.353360225735699</v>
      </c>
      <c r="L80" s="209">
        <f t="shared" si="71"/>
        <v>39.563546324498645</v>
      </c>
      <c r="M80" s="209">
        <f t="shared" si="72"/>
        <v>0.17042109967691488</v>
      </c>
      <c r="N80" s="209">
        <f t="shared" si="73"/>
        <v>17.943382520399524</v>
      </c>
      <c r="O80" s="209">
        <f t="shared" si="73"/>
        <v>28.584166092840206</v>
      </c>
      <c r="P80" s="209">
        <f t="shared" si="73"/>
        <v>14.697608810437472</v>
      </c>
      <c r="Q80" s="209">
        <f t="shared" si="73"/>
        <v>-5.813738216496148</v>
      </c>
      <c r="R80" s="209">
        <f t="shared" si="73"/>
        <v>3.4854320274178008</v>
      </c>
      <c r="S80" s="209">
        <f t="shared" si="73"/>
        <v>61.319984264673735</v>
      </c>
      <c r="T80" s="209">
        <f t="shared" si="73"/>
        <v>5.0040697010004749</v>
      </c>
      <c r="U80" s="209">
        <f t="shared" si="73"/>
        <v>14.217005227941087</v>
      </c>
      <c r="V80" s="209">
        <f t="shared" si="73"/>
        <v>10.415084420907903</v>
      </c>
      <c r="W80" s="209">
        <f t="shared" si="73"/>
        <v>3.9751767449158706</v>
      </c>
      <c r="X80" s="209">
        <f t="shared" si="73"/>
        <v>-0.68038746212009471</v>
      </c>
      <c r="Y80" s="209">
        <f t="shared" si="73"/>
        <v>4.3355796467462966</v>
      </c>
      <c r="Z80" s="209">
        <f t="shared" si="73"/>
        <v>8.6359399209486156</v>
      </c>
      <c r="AA80" s="209">
        <f t="shared" si="74"/>
        <v>8.4558157709095099</v>
      </c>
      <c r="AB80" s="209">
        <f t="shared" si="75"/>
        <v>-8.3792017775108576</v>
      </c>
      <c r="AC80" s="209">
        <f>IFERROR((POWER(AB18/C18,1/26)*100-100),"--")</f>
        <v>7.3549701779521968</v>
      </c>
    </row>
    <row r="81" spans="1:29" x14ac:dyDescent="0.2">
      <c r="A81" s="51">
        <v>10</v>
      </c>
      <c r="B81" s="34">
        <v>520524</v>
      </c>
      <c r="C81" s="35" t="s">
        <v>12</v>
      </c>
      <c r="D81" s="209">
        <f t="shared" si="63"/>
        <v>-2.9742304323078059</v>
      </c>
      <c r="E81" s="209">
        <f t="shared" si="64"/>
        <v>85.921903145630665</v>
      </c>
      <c r="F81" s="209">
        <f t="shared" si="65"/>
        <v>-50.14176619048915</v>
      </c>
      <c r="G81" s="209">
        <f t="shared" si="66"/>
        <v>25.03648459809223</v>
      </c>
      <c r="H81" s="209">
        <f t="shared" si="67"/>
        <v>53.140130052221565</v>
      </c>
      <c r="I81" s="209">
        <f t="shared" si="68"/>
        <v>-2.1585614627771577</v>
      </c>
      <c r="J81" s="209">
        <f t="shared" si="69"/>
        <v>133.28017426254704</v>
      </c>
      <c r="K81" s="209">
        <f t="shared" si="70"/>
        <v>63.737667465945691</v>
      </c>
      <c r="L81" s="209">
        <f t="shared" si="71"/>
        <v>17.275385102296951</v>
      </c>
      <c r="M81" s="209">
        <f t="shared" si="72"/>
        <v>-4.332864775982685</v>
      </c>
      <c r="N81" s="209">
        <f t="shared" si="73"/>
        <v>38.610967420379922</v>
      </c>
      <c r="O81" s="209">
        <f t="shared" si="73"/>
        <v>-1.0057726719828821</v>
      </c>
      <c r="P81" s="209">
        <f t="shared" si="73"/>
        <v>18.129553051931296</v>
      </c>
      <c r="Q81" s="209">
        <f t="shared" si="73"/>
        <v>11.383343048783189</v>
      </c>
      <c r="R81" s="209">
        <f t="shared" si="73"/>
        <v>9.2589808707265888</v>
      </c>
      <c r="S81" s="209">
        <f t="shared" si="73"/>
        <v>-1.4612405819721914</v>
      </c>
      <c r="T81" s="209">
        <f t="shared" si="73"/>
        <v>-20.937045192923094</v>
      </c>
      <c r="U81" s="209">
        <f t="shared" si="73"/>
        <v>89.516292370542914</v>
      </c>
      <c r="V81" s="209">
        <f t="shared" si="73"/>
        <v>-26.427594100216382</v>
      </c>
      <c r="W81" s="209">
        <f t="shared" si="73"/>
        <v>-51.369293151944404</v>
      </c>
      <c r="X81" s="209">
        <f t="shared" si="73"/>
        <v>21.247554035180926</v>
      </c>
      <c r="Y81" s="209">
        <f t="shared" si="73"/>
        <v>8.2370004421246108</v>
      </c>
      <c r="Z81" s="209">
        <f t="shared" si="73"/>
        <v>-1.797470355731221</v>
      </c>
      <c r="AA81" s="209">
        <f t="shared" si="74"/>
        <v>9.61305666598507</v>
      </c>
      <c r="AB81" s="209">
        <f t="shared" si="75"/>
        <v>-39.078620339479542</v>
      </c>
      <c r="AC81" s="209">
        <f t="shared" ref="AC81:AC82" si="77">IFERROR((POWER(AB19/C19,1/26)*100-100),"--")</f>
        <v>7.4493468399602989</v>
      </c>
    </row>
    <row r="82" spans="1:29" x14ac:dyDescent="0.2">
      <c r="A82" s="51">
        <v>11</v>
      </c>
      <c r="B82" s="34">
        <v>510710</v>
      </c>
      <c r="C82" s="35" t="s">
        <v>12</v>
      </c>
      <c r="D82" s="209">
        <f t="shared" si="63"/>
        <v>29.818023259157087</v>
      </c>
      <c r="E82" s="209">
        <f t="shared" si="64"/>
        <v>59.045927254025401</v>
      </c>
      <c r="F82" s="209">
        <f t="shared" si="65"/>
        <v>-5.1857389309102757</v>
      </c>
      <c r="G82" s="209">
        <f t="shared" si="66"/>
        <v>-9.9132261604565315</v>
      </c>
      <c r="H82" s="209">
        <f t="shared" si="67"/>
        <v>27.481999554079195</v>
      </c>
      <c r="I82" s="209">
        <f t="shared" si="68"/>
        <v>3.9908375436732655</v>
      </c>
      <c r="J82" s="209">
        <f t="shared" si="69"/>
        <v>-3.2523117710457967</v>
      </c>
      <c r="K82" s="209">
        <f t="shared" si="70"/>
        <v>0.90976990349942355</v>
      </c>
      <c r="L82" s="209">
        <f t="shared" si="71"/>
        <v>14.628235830657516</v>
      </c>
      <c r="M82" s="209">
        <f t="shared" si="72"/>
        <v>4.9169948233486878</v>
      </c>
      <c r="N82" s="209">
        <f t="shared" si="73"/>
        <v>5.6902443788055166</v>
      </c>
      <c r="O82" s="209">
        <f t="shared" si="73"/>
        <v>13.211902317710653</v>
      </c>
      <c r="P82" s="209">
        <f t="shared" si="73"/>
        <v>5.3098096426291193</v>
      </c>
      <c r="Q82" s="209">
        <f t="shared" si="73"/>
        <v>-20.472444683414565</v>
      </c>
      <c r="R82" s="209">
        <f t="shared" si="73"/>
        <v>5.376968843821615</v>
      </c>
      <c r="S82" s="209">
        <f t="shared" si="73"/>
        <v>20.897156261762078</v>
      </c>
      <c r="T82" s="209">
        <f t="shared" si="73"/>
        <v>-5.2963915759411293</v>
      </c>
      <c r="U82" s="209">
        <f t="shared" si="73"/>
        <v>-19.792302976910236</v>
      </c>
      <c r="V82" s="209">
        <f t="shared" si="73"/>
        <v>4.180610860815051</v>
      </c>
      <c r="W82" s="209">
        <f t="shared" si="73"/>
        <v>-2.3886322994965781</v>
      </c>
      <c r="X82" s="209">
        <f t="shared" si="73"/>
        <v>-7.9201335799915995</v>
      </c>
      <c r="Y82" s="209">
        <f t="shared" si="73"/>
        <v>-3.9093790833214683</v>
      </c>
      <c r="Z82" s="209">
        <f t="shared" si="73"/>
        <v>15.340848161764711</v>
      </c>
      <c r="AA82" s="209">
        <f t="shared" si="74"/>
        <v>-16.557732449940943</v>
      </c>
      <c r="AB82" s="209">
        <f t="shared" si="75"/>
        <v>-33.117096361442762</v>
      </c>
      <c r="AC82" s="209">
        <f t="shared" si="77"/>
        <v>1.6790870896471688</v>
      </c>
    </row>
    <row r="83" spans="1:29" x14ac:dyDescent="0.2">
      <c r="A83" s="51">
        <v>12</v>
      </c>
      <c r="B83" s="34">
        <v>510539</v>
      </c>
      <c r="C83" s="35" t="s">
        <v>12</v>
      </c>
      <c r="D83" s="209" t="str">
        <f t="shared" si="63"/>
        <v>--</v>
      </c>
      <c r="E83" s="209" t="str">
        <f t="shared" si="64"/>
        <v>--</v>
      </c>
      <c r="F83" s="209" t="str">
        <f t="shared" si="65"/>
        <v>--</v>
      </c>
      <c r="G83" s="209" t="str">
        <f t="shared" si="66"/>
        <v>--</v>
      </c>
      <c r="H83" s="209" t="str">
        <f t="shared" si="67"/>
        <v>--</v>
      </c>
      <c r="I83" s="209" t="str">
        <f t="shared" si="68"/>
        <v>--</v>
      </c>
      <c r="J83" s="209" t="str">
        <f t="shared" si="69"/>
        <v>--</v>
      </c>
      <c r="K83" s="209">
        <f t="shared" si="70"/>
        <v>-6.9797638296575428</v>
      </c>
      <c r="L83" s="209">
        <f t="shared" si="71"/>
        <v>7.250885407977421</v>
      </c>
      <c r="M83" s="209">
        <f t="shared" si="72"/>
        <v>4.7710338317259868</v>
      </c>
      <c r="N83" s="209">
        <f t="shared" si="73"/>
        <v>2.1294737765095562</v>
      </c>
      <c r="O83" s="209">
        <f t="shared" si="73"/>
        <v>-1.4612864518416728</v>
      </c>
      <c r="P83" s="209">
        <f t="shared" si="73"/>
        <v>-20.247123754400576</v>
      </c>
      <c r="Q83" s="209">
        <f t="shared" si="73"/>
        <v>-28.276812952031079</v>
      </c>
      <c r="R83" s="209">
        <f t="shared" si="73"/>
        <v>10.762095358213955</v>
      </c>
      <c r="S83" s="209">
        <f t="shared" si="73"/>
        <v>75.213235851554913</v>
      </c>
      <c r="T83" s="209">
        <f t="shared" si="73"/>
        <v>-13.115512009442313</v>
      </c>
      <c r="U83" s="209">
        <f t="shared" si="73"/>
        <v>18.912815298119696</v>
      </c>
      <c r="V83" s="209">
        <f t="shared" si="73"/>
        <v>-17.454895080680942</v>
      </c>
      <c r="W83" s="209">
        <f t="shared" si="73"/>
        <v>-11.867355298383359</v>
      </c>
      <c r="X83" s="209">
        <f t="shared" si="73"/>
        <v>-7.8332982349239302</v>
      </c>
      <c r="Y83" s="209">
        <f t="shared" si="73"/>
        <v>-5.8837223078521106</v>
      </c>
      <c r="Z83" s="209">
        <f t="shared" si="73"/>
        <v>27.773958636363645</v>
      </c>
      <c r="AA83" s="209">
        <f t="shared" si="74"/>
        <v>-10.370532928588759</v>
      </c>
      <c r="AB83" s="209">
        <f t="shared" si="75"/>
        <v>-12.577622080750189</v>
      </c>
      <c r="AC83" s="209">
        <f>IFERROR((POWER(AB21/J21,1/19)*100-100),"--")</f>
        <v>-1.4187135296024138</v>
      </c>
    </row>
    <row r="84" spans="1:29" x14ac:dyDescent="0.2">
      <c r="A84" s="51">
        <v>13</v>
      </c>
      <c r="B84" s="34">
        <v>530610</v>
      </c>
      <c r="C84" s="35" t="s">
        <v>12</v>
      </c>
      <c r="D84" s="209">
        <f t="shared" si="63"/>
        <v>-37.516751819108485</v>
      </c>
      <c r="E84" s="209">
        <f t="shared" si="64"/>
        <v>90.398014332519494</v>
      </c>
      <c r="F84" s="209">
        <f t="shared" si="65"/>
        <v>-22.109885751101672</v>
      </c>
      <c r="G84" s="209">
        <f t="shared" si="66"/>
        <v>-1.9688813778978158</v>
      </c>
      <c r="H84" s="209">
        <f t="shared" si="67"/>
        <v>60.0868917973458</v>
      </c>
      <c r="I84" s="209">
        <f t="shared" si="68"/>
        <v>-46.042438432439006</v>
      </c>
      <c r="J84" s="209">
        <f t="shared" si="69"/>
        <v>25.802883312053154</v>
      </c>
      <c r="K84" s="209">
        <f t="shared" si="70"/>
        <v>8.5349935702855078</v>
      </c>
      <c r="L84" s="209">
        <f t="shared" si="71"/>
        <v>118.5075214769499</v>
      </c>
      <c r="M84" s="209">
        <f t="shared" si="72"/>
        <v>44.04279108654498</v>
      </c>
      <c r="N84" s="209">
        <f t="shared" si="73"/>
        <v>6.648518091386606</v>
      </c>
      <c r="O84" s="209">
        <f t="shared" si="73"/>
        <v>2.6878842068894073</v>
      </c>
      <c r="P84" s="209">
        <f t="shared" si="73"/>
        <v>-13.069786590771614</v>
      </c>
      <c r="Q84" s="209">
        <f t="shared" si="73"/>
        <v>-13.137669822675406</v>
      </c>
      <c r="R84" s="209">
        <f t="shared" si="73"/>
        <v>6.2033149287289859</v>
      </c>
      <c r="S84" s="209">
        <f t="shared" si="73"/>
        <v>122.30175078841575</v>
      </c>
      <c r="T84" s="209">
        <f t="shared" si="73"/>
        <v>14.64120266469186</v>
      </c>
      <c r="U84" s="209">
        <f t="shared" si="73"/>
        <v>6.8303250598030729</v>
      </c>
      <c r="V84" s="209">
        <f t="shared" si="73"/>
        <v>17.112876597701202</v>
      </c>
      <c r="W84" s="209">
        <f t="shared" si="73"/>
        <v>3.6974673219578591</v>
      </c>
      <c r="X84" s="209">
        <f t="shared" si="73"/>
        <v>-23.432546528703639</v>
      </c>
      <c r="Y84" s="209">
        <f t="shared" si="73"/>
        <v>-1.2727032359214263</v>
      </c>
      <c r="Z84" s="209">
        <f t="shared" si="73"/>
        <v>15.446115111111112</v>
      </c>
      <c r="AA84" s="209">
        <f t="shared" si="74"/>
        <v>-5.8491846502979854</v>
      </c>
      <c r="AB84" s="209">
        <f t="shared" si="75"/>
        <v>-36.582357637287998</v>
      </c>
      <c r="AC84" s="209">
        <f>IFERROR((POWER(AB22/C22,1/26)*100-100),"--")</f>
        <v>6.4685887761075662</v>
      </c>
    </row>
    <row r="85" spans="1:29" x14ac:dyDescent="0.2">
      <c r="A85" s="51">
        <v>14</v>
      </c>
      <c r="B85" s="34">
        <v>500200</v>
      </c>
      <c r="C85" s="35" t="s">
        <v>12</v>
      </c>
      <c r="D85" s="209">
        <f t="shared" si="63"/>
        <v>-11.777469895992894</v>
      </c>
      <c r="E85" s="209">
        <f t="shared" si="64"/>
        <v>3.2901613914889367</v>
      </c>
      <c r="F85" s="209">
        <f t="shared" si="65"/>
        <v>-22.305919273184543</v>
      </c>
      <c r="G85" s="209">
        <f t="shared" si="66"/>
        <v>12.508300909515071</v>
      </c>
      <c r="H85" s="209">
        <f t="shared" si="67"/>
        <v>13.45546707104053</v>
      </c>
      <c r="I85" s="209">
        <f t="shared" si="68"/>
        <v>-10.641339473471561</v>
      </c>
      <c r="J85" s="209">
        <f t="shared" si="69"/>
        <v>0.1129762183651053</v>
      </c>
      <c r="K85" s="209">
        <f t="shared" si="70"/>
        <v>-20.407990522544353</v>
      </c>
      <c r="L85" s="209">
        <f t="shared" si="71"/>
        <v>10.456290473576928</v>
      </c>
      <c r="M85" s="209">
        <f t="shared" si="72"/>
        <v>14.491943064703122</v>
      </c>
      <c r="N85" s="209">
        <f t="shared" si="73"/>
        <v>-18.875803120095171</v>
      </c>
      <c r="O85" s="209">
        <f t="shared" si="73"/>
        <v>69.927563699484352</v>
      </c>
      <c r="P85" s="209">
        <f t="shared" si="73"/>
        <v>-1.0033871202363542</v>
      </c>
      <c r="Q85" s="209">
        <f t="shared" si="73"/>
        <v>-27.031579930687769</v>
      </c>
      <c r="R85" s="209">
        <f t="shared" si="73"/>
        <v>16.223581116217815</v>
      </c>
      <c r="S85" s="209">
        <f t="shared" si="73"/>
        <v>29.570914036108661</v>
      </c>
      <c r="T85" s="209">
        <f t="shared" si="73"/>
        <v>0.47121067738278555</v>
      </c>
      <c r="U85" s="209">
        <f t="shared" si="73"/>
        <v>1.3926843359427465</v>
      </c>
      <c r="V85" s="209">
        <f t="shared" si="73"/>
        <v>-8.9450849057634372</v>
      </c>
      <c r="W85" s="209">
        <f t="shared" si="73"/>
        <v>-6.4155946639881876</v>
      </c>
      <c r="X85" s="209">
        <f t="shared" si="73"/>
        <v>-0.85634892055301748</v>
      </c>
      <c r="Y85" s="209">
        <f t="shared" si="73"/>
        <v>3.9237669742086609</v>
      </c>
      <c r="Z85" s="209">
        <f t="shared" si="73"/>
        <v>-11.331362195121969</v>
      </c>
      <c r="AA85" s="209">
        <f t="shared" si="74"/>
        <v>-21.263952829143264</v>
      </c>
      <c r="AB85" s="209">
        <f t="shared" si="75"/>
        <v>-46.755143724033431</v>
      </c>
      <c r="AC85" s="209">
        <f t="shared" ref="AC85:AC93" si="78">IFERROR((POWER(AB23/C23,1/26)*100-100),"--")</f>
        <v>-3.4100900895197839</v>
      </c>
    </row>
    <row r="86" spans="1:29" x14ac:dyDescent="0.2">
      <c r="A86" s="51">
        <v>15</v>
      </c>
      <c r="B86" s="34">
        <v>520522</v>
      </c>
      <c r="C86" s="35" t="s">
        <v>12</v>
      </c>
      <c r="D86" s="209">
        <f t="shared" si="63"/>
        <v>-15.798571581944955</v>
      </c>
      <c r="E86" s="209">
        <f t="shared" si="64"/>
        <v>5.0690365290045918</v>
      </c>
      <c r="F86" s="209">
        <f t="shared" si="65"/>
        <v>4.6180002707329635</v>
      </c>
      <c r="G86" s="209">
        <f t="shared" si="66"/>
        <v>34.232570039422825</v>
      </c>
      <c r="H86" s="209">
        <f t="shared" si="67"/>
        <v>-17.293841240053908</v>
      </c>
      <c r="I86" s="209">
        <f t="shared" si="68"/>
        <v>-12.266799015010506</v>
      </c>
      <c r="J86" s="209">
        <f t="shared" si="69"/>
        <v>0.43187264136270187</v>
      </c>
      <c r="K86" s="209">
        <f t="shared" si="70"/>
        <v>107.89329045310029</v>
      </c>
      <c r="L86" s="209">
        <f t="shared" si="71"/>
        <v>-14.283625472426223</v>
      </c>
      <c r="M86" s="209">
        <f t="shared" si="72"/>
        <v>-21.328751756002646</v>
      </c>
      <c r="N86" s="209">
        <f t="shared" si="73"/>
        <v>-2.1308692956409061</v>
      </c>
      <c r="O86" s="209">
        <f t="shared" si="73"/>
        <v>-8.3218849847377783</v>
      </c>
      <c r="P86" s="209">
        <f t="shared" si="73"/>
        <v>-11.34136204904236</v>
      </c>
      <c r="Q86" s="209">
        <f t="shared" si="73"/>
        <v>-7.2729629781278931</v>
      </c>
      <c r="R86" s="209">
        <f t="shared" si="73"/>
        <v>5.3452531991362804</v>
      </c>
      <c r="S86" s="209">
        <f t="shared" si="73"/>
        <v>-9.1851251776218419</v>
      </c>
      <c r="T86" s="209">
        <f t="shared" si="73"/>
        <v>-17.504484944886798</v>
      </c>
      <c r="U86" s="209">
        <f t="shared" si="73"/>
        <v>-15.948796353744115</v>
      </c>
      <c r="V86" s="209">
        <f t="shared" si="73"/>
        <v>-14.003004398932859</v>
      </c>
      <c r="W86" s="209">
        <f t="shared" si="73"/>
        <v>42.875877557038109</v>
      </c>
      <c r="X86" s="209">
        <f t="shared" si="73"/>
        <v>-5.6842261066296089</v>
      </c>
      <c r="Y86" s="209">
        <f t="shared" si="73"/>
        <v>139.56237761992747</v>
      </c>
      <c r="Z86" s="209">
        <f t="shared" si="73"/>
        <v>31.929889385474866</v>
      </c>
      <c r="AA86" s="209">
        <f t="shared" si="74"/>
        <v>-38.444672970917978</v>
      </c>
      <c r="AB86" s="209">
        <f t="shared" si="75"/>
        <v>-74.660876615742509</v>
      </c>
      <c r="AC86" s="209">
        <f t="shared" si="78"/>
        <v>-3.907022886954465</v>
      </c>
    </row>
    <row r="87" spans="1:29" x14ac:dyDescent="0.2">
      <c r="A87" s="51">
        <v>16</v>
      </c>
      <c r="B87" s="34">
        <v>510610</v>
      </c>
      <c r="C87" s="35" t="s">
        <v>12</v>
      </c>
      <c r="D87" s="209">
        <f t="shared" si="63"/>
        <v>-3.3526225123145679</v>
      </c>
      <c r="E87" s="209">
        <f t="shared" si="64"/>
        <v>29.553163176476886</v>
      </c>
      <c r="F87" s="209">
        <f t="shared" si="65"/>
        <v>-31.650493623766849</v>
      </c>
      <c r="G87" s="209">
        <f t="shared" si="66"/>
        <v>-19.283060816806824</v>
      </c>
      <c r="H87" s="209">
        <f t="shared" si="67"/>
        <v>45.764265196172317</v>
      </c>
      <c r="I87" s="209">
        <f t="shared" si="68"/>
        <v>-13.743710504380076</v>
      </c>
      <c r="J87" s="209">
        <f t="shared" si="69"/>
        <v>6.1240189796509554</v>
      </c>
      <c r="K87" s="209">
        <f t="shared" si="70"/>
        <v>15.093314297124863</v>
      </c>
      <c r="L87" s="209">
        <f t="shared" si="71"/>
        <v>-3.1524563918035824</v>
      </c>
      <c r="M87" s="209">
        <f t="shared" si="72"/>
        <v>-17.291688542370935</v>
      </c>
      <c r="N87" s="209">
        <f t="shared" si="73"/>
        <v>33.169844882572107</v>
      </c>
      <c r="O87" s="209">
        <f t="shared" si="73"/>
        <v>14.575842463604303</v>
      </c>
      <c r="P87" s="209">
        <f t="shared" si="73"/>
        <v>1.2680744381903963</v>
      </c>
      <c r="Q87" s="209">
        <f t="shared" si="73"/>
        <v>-42.201076590327816</v>
      </c>
      <c r="R87" s="209">
        <f t="shared" si="73"/>
        <v>1.2751718800676883</v>
      </c>
      <c r="S87" s="209">
        <f t="shared" si="73"/>
        <v>57.936217295092661</v>
      </c>
      <c r="T87" s="209">
        <f t="shared" si="73"/>
        <v>-9.1217712944459066</v>
      </c>
      <c r="U87" s="209">
        <f t="shared" si="73"/>
        <v>-17.071935907441755</v>
      </c>
      <c r="V87" s="209">
        <f t="shared" si="73"/>
        <v>7.523050667085144</v>
      </c>
      <c r="W87" s="209">
        <f t="shared" si="73"/>
        <v>2.9699439637199845</v>
      </c>
      <c r="X87" s="209">
        <f t="shared" si="73"/>
        <v>-22.426846673789086</v>
      </c>
      <c r="Y87" s="209">
        <f t="shared" si="73"/>
        <v>-11.846533041682477</v>
      </c>
      <c r="Z87" s="209">
        <f t="shared" si="73"/>
        <v>102.43172777777775</v>
      </c>
      <c r="AA87" s="209">
        <f t="shared" si="74"/>
        <v>-4.806502069609536</v>
      </c>
      <c r="AB87" s="209">
        <f t="shared" si="75"/>
        <v>-39.524189139055174</v>
      </c>
      <c r="AC87" s="209">
        <f t="shared" si="78"/>
        <v>-0.82067922525538961</v>
      </c>
    </row>
    <row r="88" spans="1:29" x14ac:dyDescent="0.2">
      <c r="A88" s="51">
        <v>17</v>
      </c>
      <c r="B88" s="34">
        <v>520544</v>
      </c>
      <c r="C88" s="35" t="s">
        <v>12</v>
      </c>
      <c r="D88" s="209">
        <f t="shared" si="63"/>
        <v>222.30570335299808</v>
      </c>
      <c r="E88" s="209">
        <f t="shared" si="64"/>
        <v>32.82423475944853</v>
      </c>
      <c r="F88" s="209">
        <f t="shared" si="65"/>
        <v>1.1329996995927019</v>
      </c>
      <c r="G88" s="209">
        <f t="shared" si="66"/>
        <v>89.131404120276301</v>
      </c>
      <c r="H88" s="209">
        <f t="shared" si="67"/>
        <v>32.738726188829617</v>
      </c>
      <c r="I88" s="209">
        <f t="shared" si="68"/>
        <v>20.782842648279811</v>
      </c>
      <c r="J88" s="209">
        <f t="shared" si="69"/>
        <v>34.16404259995636</v>
      </c>
      <c r="K88" s="209">
        <f t="shared" si="70"/>
        <v>8.7335933047147734</v>
      </c>
      <c r="L88" s="209">
        <f t="shared" si="71"/>
        <v>-10.234342214116822</v>
      </c>
      <c r="M88" s="209">
        <f t="shared" si="72"/>
        <v>35.12849825654186</v>
      </c>
      <c r="N88" s="209">
        <f t="shared" si="73"/>
        <v>18.78973060075954</v>
      </c>
      <c r="O88" s="209">
        <f t="shared" si="73"/>
        <v>-0.40294426934009664</v>
      </c>
      <c r="P88" s="209">
        <f t="shared" si="73"/>
        <v>6.3115005649180915</v>
      </c>
      <c r="Q88" s="209">
        <f t="shared" si="73"/>
        <v>-7.7189689188953707</v>
      </c>
      <c r="R88" s="209">
        <f t="shared" si="73"/>
        <v>9.9140314024686944</v>
      </c>
      <c r="S88" s="209">
        <f t="shared" si="73"/>
        <v>1.1116856108675819</v>
      </c>
      <c r="T88" s="209">
        <f t="shared" si="73"/>
        <v>-10.86706333025262</v>
      </c>
      <c r="U88" s="209">
        <f t="shared" si="73"/>
        <v>2.714728911643931</v>
      </c>
      <c r="V88" s="209">
        <f t="shared" si="73"/>
        <v>-14.956970542411639</v>
      </c>
      <c r="W88" s="209">
        <f t="shared" si="73"/>
        <v>-8.6789430688301223</v>
      </c>
      <c r="X88" s="209">
        <f t="shared" si="73"/>
        <v>-14.40901398864267</v>
      </c>
      <c r="Y88" s="209">
        <f t="shared" si="73"/>
        <v>-10.816389833153906</v>
      </c>
      <c r="Z88" s="209">
        <f t="shared" si="73"/>
        <v>-8.9407906249999911</v>
      </c>
      <c r="AA88" s="209">
        <f t="shared" si="74"/>
        <v>-6.627349986257272</v>
      </c>
      <c r="AB88" s="209">
        <f t="shared" si="75"/>
        <v>-34.151594797772546</v>
      </c>
      <c r="AC88" s="209">
        <f t="shared" si="78"/>
        <v>8.8671369727320268</v>
      </c>
    </row>
    <row r="89" spans="1:29" x14ac:dyDescent="0.2">
      <c r="A89" s="51">
        <v>18</v>
      </c>
      <c r="B89" s="34">
        <v>520851</v>
      </c>
      <c r="C89" s="35" t="s">
        <v>12</v>
      </c>
      <c r="D89" s="209">
        <f t="shared" si="63"/>
        <v>-38.188596418862495</v>
      </c>
      <c r="E89" s="209">
        <f t="shared" si="64"/>
        <v>-19.084928085376973</v>
      </c>
      <c r="F89" s="209">
        <f t="shared" si="65"/>
        <v>-23.341123194377872</v>
      </c>
      <c r="G89" s="209">
        <f t="shared" si="66"/>
        <v>-20.547598460513967</v>
      </c>
      <c r="H89" s="209">
        <f t="shared" si="67"/>
        <v>2.8919012342373236</v>
      </c>
      <c r="I89" s="209">
        <f t="shared" si="68"/>
        <v>18.436859694304914</v>
      </c>
      <c r="J89" s="209">
        <f t="shared" si="69"/>
        <v>22.960012622122704</v>
      </c>
      <c r="K89" s="209">
        <f t="shared" si="70"/>
        <v>26.332385162230665</v>
      </c>
      <c r="L89" s="209">
        <f t="shared" si="71"/>
        <v>14.967057687925902</v>
      </c>
      <c r="M89" s="209">
        <f t="shared" si="72"/>
        <v>26.494646381399008</v>
      </c>
      <c r="N89" s="209">
        <f t="shared" si="73"/>
        <v>45.088461882597954</v>
      </c>
      <c r="O89" s="209">
        <f t="shared" si="73"/>
        <v>6.0148590380882894</v>
      </c>
      <c r="P89" s="209">
        <f t="shared" si="73"/>
        <v>33.013168702936213</v>
      </c>
      <c r="Q89" s="209">
        <f t="shared" si="73"/>
        <v>-24.688114738427842</v>
      </c>
      <c r="R89" s="209">
        <f t="shared" ref="N89:Z99" si="79">IF(Q27=0,"--",((R27/Q27)*100-100))</f>
        <v>12.030237898996717</v>
      </c>
      <c r="S89" s="209">
        <f t="shared" si="79"/>
        <v>0.12796145940718873</v>
      </c>
      <c r="T89" s="209">
        <f t="shared" si="79"/>
        <v>24.025406809572814</v>
      </c>
      <c r="U89" s="209">
        <f t="shared" si="79"/>
        <v>18.041105345113337</v>
      </c>
      <c r="V89" s="209">
        <f t="shared" si="79"/>
        <v>2.8094918894733638</v>
      </c>
      <c r="W89" s="209">
        <f t="shared" si="79"/>
        <v>-57.264331204778657</v>
      </c>
      <c r="X89" s="209">
        <f t="shared" si="79"/>
        <v>15.366267252228567</v>
      </c>
      <c r="Y89" s="209">
        <f t="shared" si="79"/>
        <v>-25.67219801960573</v>
      </c>
      <c r="Z89" s="209">
        <f t="shared" si="79"/>
        <v>9.4568405797101462</v>
      </c>
      <c r="AA89" s="209">
        <f t="shared" si="74"/>
        <v>5.9684314722949381</v>
      </c>
      <c r="AB89" s="209">
        <f t="shared" si="75"/>
        <v>-12.624175977848878</v>
      </c>
      <c r="AC89" s="209">
        <f t="shared" si="78"/>
        <v>-0.80603395720973481</v>
      </c>
    </row>
    <row r="90" spans="1:29" x14ac:dyDescent="0.2">
      <c r="A90" s="51">
        <v>19</v>
      </c>
      <c r="B90" s="34">
        <v>520523</v>
      </c>
      <c r="C90" s="35" t="s">
        <v>12</v>
      </c>
      <c r="D90" s="209">
        <f t="shared" si="63"/>
        <v>-41.577307823745592</v>
      </c>
      <c r="E90" s="209">
        <f t="shared" si="64"/>
        <v>283.32509509246148</v>
      </c>
      <c r="F90" s="209">
        <f t="shared" si="65"/>
        <v>-24.132310232374607</v>
      </c>
      <c r="G90" s="209">
        <f t="shared" si="66"/>
        <v>38.835205147673179</v>
      </c>
      <c r="H90" s="209">
        <f t="shared" si="67"/>
        <v>-16.91031655855268</v>
      </c>
      <c r="I90" s="209">
        <f t="shared" si="68"/>
        <v>-25.935902582530019</v>
      </c>
      <c r="J90" s="209">
        <f t="shared" si="69"/>
        <v>645.79021843750638</v>
      </c>
      <c r="K90" s="209">
        <f t="shared" si="70"/>
        <v>22.797562777470759</v>
      </c>
      <c r="L90" s="209">
        <f t="shared" si="71"/>
        <v>16.697426611994842</v>
      </c>
      <c r="M90" s="209">
        <f t="shared" si="72"/>
        <v>-18.75430351874104</v>
      </c>
      <c r="N90" s="209">
        <f t="shared" si="79"/>
        <v>50.700101687083901</v>
      </c>
      <c r="O90" s="209">
        <f t="shared" si="79"/>
        <v>-7.8884929288929726</v>
      </c>
      <c r="P90" s="209">
        <f t="shared" si="79"/>
        <v>-15.529764557264841</v>
      </c>
      <c r="Q90" s="209">
        <f t="shared" si="79"/>
        <v>20.815014346868494</v>
      </c>
      <c r="R90" s="209">
        <f t="shared" si="79"/>
        <v>8.2356566136047036</v>
      </c>
      <c r="S90" s="209">
        <f t="shared" si="79"/>
        <v>32.510472004002423</v>
      </c>
      <c r="T90" s="209">
        <f t="shared" si="79"/>
        <v>3.7454641366278452</v>
      </c>
      <c r="U90" s="209">
        <f t="shared" si="79"/>
        <v>4.0755466975898997</v>
      </c>
      <c r="V90" s="209">
        <f t="shared" si="79"/>
        <v>-1.908685544766513</v>
      </c>
      <c r="W90" s="209">
        <f t="shared" si="79"/>
        <v>-17.75705732956321</v>
      </c>
      <c r="X90" s="209">
        <f t="shared" si="79"/>
        <v>8.167173591980557</v>
      </c>
      <c r="Y90" s="209">
        <f t="shared" si="79"/>
        <v>-8.9968087322073984</v>
      </c>
      <c r="Z90" s="209">
        <f t="shared" si="79"/>
        <v>-4.5946067226890648</v>
      </c>
      <c r="AA90" s="209">
        <f t="shared" si="74"/>
        <v>-31.23227675816787</v>
      </c>
      <c r="AB90" s="209">
        <f t="shared" si="75"/>
        <v>-21.772528939626127</v>
      </c>
      <c r="AC90" s="209">
        <f t="shared" si="78"/>
        <v>9.7635988306036694</v>
      </c>
    </row>
    <row r="91" spans="1:29" x14ac:dyDescent="0.2">
      <c r="A91" s="51">
        <v>20</v>
      </c>
      <c r="B91" s="34">
        <v>520542</v>
      </c>
      <c r="C91" s="35" t="s">
        <v>12</v>
      </c>
      <c r="D91" s="209">
        <f t="shared" si="63"/>
        <v>-7.7845553962436469</v>
      </c>
      <c r="E91" s="209">
        <f t="shared" si="64"/>
        <v>-0.74610315104510505</v>
      </c>
      <c r="F91" s="209">
        <f t="shared" si="65"/>
        <v>44.971799317149618</v>
      </c>
      <c r="G91" s="209">
        <f t="shared" si="66"/>
        <v>56.714700702523146</v>
      </c>
      <c r="H91" s="209">
        <f t="shared" si="67"/>
        <v>103.50282194995768</v>
      </c>
      <c r="I91" s="209">
        <f t="shared" si="68"/>
        <v>54.848366640874389</v>
      </c>
      <c r="J91" s="209">
        <f t="shared" si="69"/>
        <v>30.11038961325977</v>
      </c>
      <c r="K91" s="209">
        <f t="shared" si="70"/>
        <v>6.7043962406428079</v>
      </c>
      <c r="L91" s="209">
        <f t="shared" si="71"/>
        <v>-0.78059873701002402</v>
      </c>
      <c r="M91" s="209">
        <f t="shared" si="72"/>
        <v>5.8658063159674469</v>
      </c>
      <c r="N91" s="209">
        <f t="shared" si="79"/>
        <v>-4.8279517974783914</v>
      </c>
      <c r="O91" s="209">
        <f t="shared" si="79"/>
        <v>-15.000991036995615</v>
      </c>
      <c r="P91" s="209">
        <f t="shared" si="79"/>
        <v>-7.6920968919106656</v>
      </c>
      <c r="Q91" s="209">
        <f t="shared" si="79"/>
        <v>-12.877491817689346</v>
      </c>
      <c r="R91" s="209">
        <f t="shared" si="79"/>
        <v>4.1907536470159386</v>
      </c>
      <c r="S91" s="209">
        <f t="shared" si="79"/>
        <v>-5.051779582865791</v>
      </c>
      <c r="T91" s="209">
        <f t="shared" si="79"/>
        <v>-19.641187395664161</v>
      </c>
      <c r="U91" s="209">
        <f t="shared" si="79"/>
        <v>8.2753384239219656</v>
      </c>
      <c r="V91" s="209">
        <f t="shared" si="79"/>
        <v>-12.67093913835879</v>
      </c>
      <c r="W91" s="209">
        <f t="shared" si="79"/>
        <v>-15.26008196664354</v>
      </c>
      <c r="X91" s="209">
        <f t="shared" si="79"/>
        <v>-22.794002874747008</v>
      </c>
      <c r="Y91" s="209">
        <f t="shared" si="79"/>
        <v>-13.067469507161107</v>
      </c>
      <c r="Z91" s="209">
        <f t="shared" si="79"/>
        <v>6.9983166666666534</v>
      </c>
      <c r="AA91" s="209">
        <f t="shared" si="74"/>
        <v>-9.4671307254090209</v>
      </c>
      <c r="AB91" s="209">
        <f t="shared" si="75"/>
        <v>-24.60637021235101</v>
      </c>
      <c r="AC91" s="209">
        <f t="shared" si="78"/>
        <v>2.5837045273281944</v>
      </c>
    </row>
    <row r="92" spans="1:29" x14ac:dyDescent="0.2">
      <c r="A92" s="51">
        <v>21</v>
      </c>
      <c r="B92" s="34">
        <v>500400</v>
      </c>
      <c r="C92" s="35" t="s">
        <v>12</v>
      </c>
      <c r="D92" s="209">
        <f t="shared" si="63"/>
        <v>6.8146902298248619</v>
      </c>
      <c r="E92" s="209">
        <f t="shared" si="64"/>
        <v>-10.879750905523295</v>
      </c>
      <c r="F92" s="209">
        <f t="shared" si="65"/>
        <v>9.8662557081033384</v>
      </c>
      <c r="G92" s="209">
        <f t="shared" si="66"/>
        <v>-0.34289062977146045</v>
      </c>
      <c r="H92" s="209">
        <f t="shared" si="67"/>
        <v>62.995448167512023</v>
      </c>
      <c r="I92" s="209">
        <f t="shared" si="68"/>
        <v>-13.174904250982749</v>
      </c>
      <c r="J92" s="209">
        <f t="shared" si="69"/>
        <v>-22.327076060727677</v>
      </c>
      <c r="K92" s="209">
        <f t="shared" si="70"/>
        <v>-14.848350483051391</v>
      </c>
      <c r="L92" s="209">
        <f t="shared" si="71"/>
        <v>17.380024467094472</v>
      </c>
      <c r="M92" s="209">
        <f t="shared" si="72"/>
        <v>25.798548009469741</v>
      </c>
      <c r="N92" s="209">
        <f t="shared" si="79"/>
        <v>10.823169866613384</v>
      </c>
      <c r="O92" s="209">
        <f t="shared" si="79"/>
        <v>-16.375585435810876</v>
      </c>
      <c r="P92" s="209">
        <f t="shared" si="79"/>
        <v>16.441447277570219</v>
      </c>
      <c r="Q92" s="209">
        <f t="shared" si="79"/>
        <v>28.620615106448668</v>
      </c>
      <c r="R92" s="209">
        <f t="shared" si="79"/>
        <v>42.762804933814778</v>
      </c>
      <c r="S92" s="209">
        <f t="shared" si="79"/>
        <v>-12.045317750257738</v>
      </c>
      <c r="T92" s="209">
        <f t="shared" si="79"/>
        <v>-21.769915020279868</v>
      </c>
      <c r="U92" s="209">
        <f t="shared" si="79"/>
        <v>5.9018669651633928</v>
      </c>
      <c r="V92" s="209">
        <f t="shared" si="79"/>
        <v>-16.179118422596758</v>
      </c>
      <c r="W92" s="209">
        <f t="shared" si="79"/>
        <v>-17.382789490970154</v>
      </c>
      <c r="X92" s="209">
        <f t="shared" si="79"/>
        <v>-0.30951838842979384</v>
      </c>
      <c r="Y92" s="209">
        <f t="shared" si="79"/>
        <v>-1.8764142636737091</v>
      </c>
      <c r="Z92" s="209">
        <f t="shared" si="79"/>
        <v>-3.7653822916666684</v>
      </c>
      <c r="AA92" s="209">
        <f t="shared" si="74"/>
        <v>-18.576446086356697</v>
      </c>
      <c r="AB92" s="209">
        <f t="shared" si="75"/>
        <v>-37.781111553940519</v>
      </c>
      <c r="AC92" s="209">
        <f t="shared" si="78"/>
        <v>-1.4338724757284922</v>
      </c>
    </row>
    <row r="93" spans="1:29" x14ac:dyDescent="0.2">
      <c r="A93" s="51">
        <v>22</v>
      </c>
      <c r="B93" s="34">
        <v>500500</v>
      </c>
      <c r="C93" s="35" t="s">
        <v>12</v>
      </c>
      <c r="D93" s="209">
        <f t="shared" si="63"/>
        <v>-19.604602675617429</v>
      </c>
      <c r="E93" s="209">
        <f t="shared" si="64"/>
        <v>16.960405970354202</v>
      </c>
      <c r="F93" s="209">
        <f t="shared" si="65"/>
        <v>-23.056578020089631</v>
      </c>
      <c r="G93" s="209">
        <f t="shared" si="66"/>
        <v>20.336712670189456</v>
      </c>
      <c r="H93" s="209">
        <f t="shared" si="67"/>
        <v>39.475251769565745</v>
      </c>
      <c r="I93" s="209">
        <f t="shared" si="68"/>
        <v>-18.008465448555228</v>
      </c>
      <c r="J93" s="209">
        <f t="shared" si="69"/>
        <v>-19.12556800149126</v>
      </c>
      <c r="K93" s="209">
        <f t="shared" si="70"/>
        <v>21.994953674408464</v>
      </c>
      <c r="L93" s="209">
        <f t="shared" si="71"/>
        <v>67.275963674760362</v>
      </c>
      <c r="M93" s="209">
        <f t="shared" si="72"/>
        <v>49.673966278358336</v>
      </c>
      <c r="N93" s="209">
        <f t="shared" si="79"/>
        <v>23.326163624160074</v>
      </c>
      <c r="O93" s="209">
        <f t="shared" si="79"/>
        <v>-47.83526531257327</v>
      </c>
      <c r="P93" s="209">
        <f t="shared" si="79"/>
        <v>-0.20467964047574583</v>
      </c>
      <c r="Q93" s="209">
        <f t="shared" si="79"/>
        <v>-20.578182129647786</v>
      </c>
      <c r="R93" s="209">
        <f t="shared" si="79"/>
        <v>13.132796584255303</v>
      </c>
      <c r="S93" s="209">
        <f t="shared" si="79"/>
        <v>-11.758481878348803</v>
      </c>
      <c r="T93" s="209">
        <f t="shared" si="79"/>
        <v>-1.2481594176192914</v>
      </c>
      <c r="U93" s="209">
        <f t="shared" si="79"/>
        <v>-5.439235833488425</v>
      </c>
      <c r="V93" s="209">
        <f t="shared" si="79"/>
        <v>-3.4366740477416329</v>
      </c>
      <c r="W93" s="209">
        <f t="shared" si="79"/>
        <v>-14.750336308308192</v>
      </c>
      <c r="X93" s="209">
        <f t="shared" si="79"/>
        <v>-10.641901603399944</v>
      </c>
      <c r="Y93" s="209">
        <f t="shared" si="79"/>
        <v>0.60735292689271603</v>
      </c>
      <c r="Z93" s="209">
        <f t="shared" si="79"/>
        <v>-8.7069407407407482</v>
      </c>
      <c r="AA93" s="209">
        <f t="shared" si="74"/>
        <v>-12.235008521870768</v>
      </c>
      <c r="AB93" s="209">
        <f t="shared" si="75"/>
        <v>-20.259343965191917</v>
      </c>
      <c r="AC93" s="209">
        <f t="shared" si="78"/>
        <v>-2.2542403370169239</v>
      </c>
    </row>
    <row r="94" spans="1:29" x14ac:dyDescent="0.2">
      <c r="A94" s="51">
        <v>23</v>
      </c>
      <c r="B94" s="34">
        <v>520548</v>
      </c>
      <c r="C94" s="35" t="s">
        <v>12</v>
      </c>
      <c r="D94" s="209" t="str">
        <f t="shared" si="63"/>
        <v>--</v>
      </c>
      <c r="E94" s="209">
        <f t="shared" si="64"/>
        <v>34.450813734320121</v>
      </c>
      <c r="F94" s="209">
        <f t="shared" si="65"/>
        <v>143.22864443510045</v>
      </c>
      <c r="G94" s="209">
        <f t="shared" si="66"/>
        <v>-50.163880958663363</v>
      </c>
      <c r="H94" s="209">
        <f t="shared" si="67"/>
        <v>419.17276760447658</v>
      </c>
      <c r="I94" s="209">
        <f t="shared" si="68"/>
        <v>-27.899910854478293</v>
      </c>
      <c r="J94" s="209">
        <f t="shared" si="69"/>
        <v>-7.475621119090178</v>
      </c>
      <c r="K94" s="209">
        <f t="shared" si="70"/>
        <v>88.565244762262921</v>
      </c>
      <c r="L94" s="209">
        <f t="shared" si="71"/>
        <v>9.0925942432439797</v>
      </c>
      <c r="M94" s="209">
        <f t="shared" si="72"/>
        <v>88.795685372244179</v>
      </c>
      <c r="N94" s="209">
        <f t="shared" si="79"/>
        <v>176.64840016690795</v>
      </c>
      <c r="O94" s="209">
        <f t="shared" si="79"/>
        <v>134.43041933627336</v>
      </c>
      <c r="P94" s="209">
        <f t="shared" si="79"/>
        <v>-26.838704129025146</v>
      </c>
      <c r="Q94" s="209">
        <f t="shared" si="79"/>
        <v>-43.4685616188521</v>
      </c>
      <c r="R94" s="209">
        <f t="shared" si="79"/>
        <v>30.950390007536384</v>
      </c>
      <c r="S94" s="209">
        <f t="shared" si="79"/>
        <v>116.51108432588927</v>
      </c>
      <c r="T94" s="209">
        <f t="shared" si="79"/>
        <v>10.013273063228439</v>
      </c>
      <c r="U94" s="209">
        <f t="shared" si="79"/>
        <v>-40.133596471071741</v>
      </c>
      <c r="V94" s="209">
        <f t="shared" si="79"/>
        <v>-25.357876318248756</v>
      </c>
      <c r="W94" s="209">
        <f t="shared" si="79"/>
        <v>-18.821159344526706</v>
      </c>
      <c r="X94" s="209">
        <f t="shared" si="79"/>
        <v>8.4308625518487474</v>
      </c>
      <c r="Y94" s="209">
        <f t="shared" si="79"/>
        <v>-3.2327034882199257</v>
      </c>
      <c r="Z94" s="209">
        <f t="shared" si="79"/>
        <v>4.0681770491803206</v>
      </c>
      <c r="AA94" s="209">
        <f t="shared" si="74"/>
        <v>-8.6498182748673571</v>
      </c>
      <c r="AB94" s="209">
        <f t="shared" si="75"/>
        <v>-48.191838028219266</v>
      </c>
      <c r="AC94" s="209">
        <f>IFERROR((POWER(AB32/D32,1/25)*100-100),"--")</f>
        <v>15.200274785305908</v>
      </c>
    </row>
    <row r="95" spans="1:29" x14ac:dyDescent="0.2">
      <c r="A95" s="51">
        <v>24</v>
      </c>
      <c r="B95" s="34">
        <v>520514</v>
      </c>
      <c r="C95" s="35" t="s">
        <v>12</v>
      </c>
      <c r="D95" s="209">
        <f t="shared" si="63"/>
        <v>-4.3719598257612802</v>
      </c>
      <c r="E95" s="209">
        <f t="shared" si="64"/>
        <v>-1.5062054403137068</v>
      </c>
      <c r="F95" s="209">
        <f t="shared" si="65"/>
        <v>-54.730730169348575</v>
      </c>
      <c r="G95" s="209">
        <f t="shared" si="66"/>
        <v>-6.509625345714511</v>
      </c>
      <c r="H95" s="209">
        <f t="shared" si="67"/>
        <v>46.090213401954884</v>
      </c>
      <c r="I95" s="209">
        <f t="shared" si="68"/>
        <v>-11.397124463966392</v>
      </c>
      <c r="J95" s="209">
        <f t="shared" si="69"/>
        <v>73.534711855181172</v>
      </c>
      <c r="K95" s="209">
        <f t="shared" si="70"/>
        <v>80.529792002071758</v>
      </c>
      <c r="L95" s="209">
        <f t="shared" si="71"/>
        <v>-0.70451220334581421</v>
      </c>
      <c r="M95" s="209">
        <f t="shared" si="72"/>
        <v>-4.1785855750231917</v>
      </c>
      <c r="N95" s="209">
        <f t="shared" si="79"/>
        <v>24.347351646557598</v>
      </c>
      <c r="O95" s="209">
        <f t="shared" si="79"/>
        <v>-8.5683742709701534</v>
      </c>
      <c r="P95" s="209">
        <f t="shared" si="79"/>
        <v>-2.306373080798295</v>
      </c>
      <c r="Q95" s="209">
        <f t="shared" si="79"/>
        <v>-33.86365809544813</v>
      </c>
      <c r="R95" s="209">
        <f t="shared" si="79"/>
        <v>36.72388701740465</v>
      </c>
      <c r="S95" s="209">
        <f t="shared" si="79"/>
        <v>-50.590893356347031</v>
      </c>
      <c r="T95" s="209">
        <f t="shared" si="79"/>
        <v>1.4155629715040305</v>
      </c>
      <c r="U95" s="209">
        <f t="shared" si="79"/>
        <v>-3.6529630982069108</v>
      </c>
      <c r="V95" s="209">
        <f t="shared" si="79"/>
        <v>-24.202696371533079</v>
      </c>
      <c r="W95" s="209">
        <f t="shared" si="79"/>
        <v>-33.171371619866335</v>
      </c>
      <c r="X95" s="209">
        <f t="shared" si="79"/>
        <v>14.984309383463142</v>
      </c>
      <c r="Y95" s="209">
        <f t="shared" si="79"/>
        <v>23.104090876288865</v>
      </c>
      <c r="Z95" s="209">
        <f t="shared" si="79"/>
        <v>28.076493103448286</v>
      </c>
      <c r="AA95" s="209">
        <f t="shared" si="74"/>
        <v>-36.977024209912514</v>
      </c>
      <c r="AB95" s="209">
        <f t="shared" si="75"/>
        <v>-28.214795137872912</v>
      </c>
      <c r="AC95" s="209">
        <f>IFERROR((POWER(AB33/C33,1/26)*100-100),"--")</f>
        <v>-4.4066036965598272</v>
      </c>
    </row>
    <row r="96" spans="1:29" x14ac:dyDescent="0.2">
      <c r="A96" s="51">
        <v>25</v>
      </c>
      <c r="B96" s="34">
        <v>520532</v>
      </c>
      <c r="C96" s="35" t="s">
        <v>12</v>
      </c>
      <c r="D96" s="209">
        <f t="shared" si="63"/>
        <v>-7.6481644058862344</v>
      </c>
      <c r="E96" s="209">
        <f t="shared" si="64"/>
        <v>12.23975609175416</v>
      </c>
      <c r="F96" s="209">
        <f t="shared" si="65"/>
        <v>-7.288963630781808</v>
      </c>
      <c r="G96" s="209">
        <f t="shared" si="66"/>
        <v>25.551881146911157</v>
      </c>
      <c r="H96" s="209">
        <f t="shared" si="67"/>
        <v>12.462787015019373</v>
      </c>
      <c r="I96" s="209">
        <f t="shared" si="68"/>
        <v>39.122540907225954</v>
      </c>
      <c r="J96" s="209">
        <f t="shared" si="69"/>
        <v>-0.54857198062663315</v>
      </c>
      <c r="K96" s="209">
        <f t="shared" si="70"/>
        <v>-11.930159678866161</v>
      </c>
      <c r="L96" s="209">
        <f t="shared" si="71"/>
        <v>6.9957403306566164</v>
      </c>
      <c r="M96" s="209">
        <f t="shared" si="72"/>
        <v>7.5073818941691286</v>
      </c>
      <c r="N96" s="209">
        <f t="shared" si="79"/>
        <v>34.058855153236379</v>
      </c>
      <c r="O96" s="209">
        <f t="shared" si="79"/>
        <v>-3.0837066191956097</v>
      </c>
      <c r="P96" s="209">
        <f t="shared" si="79"/>
        <v>-19.048802855892305</v>
      </c>
      <c r="Q96" s="209">
        <f t="shared" si="79"/>
        <v>-18.475660592251558</v>
      </c>
      <c r="R96" s="209">
        <f t="shared" si="79"/>
        <v>5.972854909334572</v>
      </c>
      <c r="S96" s="209">
        <f t="shared" si="79"/>
        <v>-20.262581886686306</v>
      </c>
      <c r="T96" s="209">
        <f t="shared" si="79"/>
        <v>-1.443713368482463</v>
      </c>
      <c r="U96" s="209">
        <f t="shared" si="79"/>
        <v>-4.1616211918133246</v>
      </c>
      <c r="V96" s="209">
        <f t="shared" si="79"/>
        <v>-17.582591769190486</v>
      </c>
      <c r="W96" s="209">
        <f t="shared" si="79"/>
        <v>-14.764893690542095</v>
      </c>
      <c r="X96" s="209">
        <f t="shared" si="79"/>
        <v>-6.4602807606207335</v>
      </c>
      <c r="Y96" s="209">
        <f t="shared" si="79"/>
        <v>-5.2667101664709293</v>
      </c>
      <c r="Z96" s="209">
        <f t="shared" si="79"/>
        <v>-34.757186363636364</v>
      </c>
      <c r="AA96" s="209">
        <f t="shared" si="74"/>
        <v>-24.801373108386215</v>
      </c>
      <c r="AB96" s="209">
        <f t="shared" si="75"/>
        <v>-25.290455228268243</v>
      </c>
      <c r="AC96" s="209">
        <f t="shared" ref="AC96:AC99" si="80">IFERROR((POWER(AB34/C34,1/26)*100-100),"--")</f>
        <v>-4.5621693074209873</v>
      </c>
    </row>
    <row r="97" spans="1:29" x14ac:dyDescent="0.2">
      <c r="A97" s="51"/>
      <c r="B97" s="42" t="s">
        <v>19</v>
      </c>
      <c r="C97" s="35" t="s">
        <v>12</v>
      </c>
      <c r="D97" s="209">
        <f t="shared" si="63"/>
        <v>-7.4905824219815571</v>
      </c>
      <c r="E97" s="209">
        <f t="shared" si="64"/>
        <v>25.386756725337904</v>
      </c>
      <c r="F97" s="209">
        <f t="shared" si="65"/>
        <v>-13.937250007493589</v>
      </c>
      <c r="G97" s="209">
        <f t="shared" si="66"/>
        <v>9.0735788851386729</v>
      </c>
      <c r="H97" s="209">
        <f t="shared" si="67"/>
        <v>27.936857134668287</v>
      </c>
      <c r="I97" s="209">
        <f t="shared" si="68"/>
        <v>-1.4790146909655562</v>
      </c>
      <c r="J97" s="209">
        <f t="shared" si="69"/>
        <v>28.939845522352414</v>
      </c>
      <c r="K97" s="209">
        <f t="shared" si="70"/>
        <v>14.811649082190769</v>
      </c>
      <c r="L97" s="209">
        <f t="shared" si="71"/>
        <v>16.12268026640271</v>
      </c>
      <c r="M97" s="209">
        <f t="shared" si="72"/>
        <v>14.375600425477273</v>
      </c>
      <c r="N97" s="209">
        <f t="shared" si="79"/>
        <v>18.160364650088013</v>
      </c>
      <c r="O97" s="209">
        <f t="shared" si="79"/>
        <v>32.553287608980895</v>
      </c>
      <c r="P97" s="209">
        <f t="shared" si="79"/>
        <v>4.2138421072965002</v>
      </c>
      <c r="Q97" s="209">
        <f t="shared" si="79"/>
        <v>-20.29085106249147</v>
      </c>
      <c r="R97" s="209">
        <f t="shared" si="79"/>
        <v>12.094641504604269</v>
      </c>
      <c r="S97" s="209">
        <f t="shared" si="79"/>
        <v>49.299033179323885</v>
      </c>
      <c r="T97" s="209">
        <f t="shared" si="79"/>
        <v>-6.4633771463127374</v>
      </c>
      <c r="U97" s="209">
        <f t="shared" si="79"/>
        <v>10.737686722877939</v>
      </c>
      <c r="V97" s="209">
        <f t="shared" si="79"/>
        <v>0.40845405743650076</v>
      </c>
      <c r="W97" s="209">
        <f t="shared" si="79"/>
        <v>-13.566177675579198</v>
      </c>
      <c r="X97" s="209">
        <f t="shared" si="79"/>
        <v>-1.9957989759737558</v>
      </c>
      <c r="Y97" s="209">
        <f t="shared" si="79"/>
        <v>8.696644170745202</v>
      </c>
      <c r="Z97" s="209">
        <f t="shared" si="79"/>
        <v>17.762410366755404</v>
      </c>
      <c r="AA97" s="209">
        <f t="shared" si="74"/>
        <v>-5.6827372282636333</v>
      </c>
      <c r="AB97" s="209">
        <f t="shared" si="75"/>
        <v>-25.147451919181393</v>
      </c>
      <c r="AC97" s="209">
        <f t="shared" si="80"/>
        <v>6.1136683683778301</v>
      </c>
    </row>
    <row r="98" spans="1:29" x14ac:dyDescent="0.2">
      <c r="A98" s="51"/>
      <c r="B98" s="42" t="s">
        <v>20</v>
      </c>
      <c r="C98" s="35" t="s">
        <v>12</v>
      </c>
      <c r="D98" s="209">
        <f t="shared" si="63"/>
        <v>79.118687220042546</v>
      </c>
      <c r="E98" s="209">
        <f t="shared" si="64"/>
        <v>14.060960669523098</v>
      </c>
      <c r="F98" s="209">
        <f t="shared" si="65"/>
        <v>-15.924778181411284</v>
      </c>
      <c r="G98" s="209">
        <f t="shared" si="66"/>
        <v>24.297750491111046</v>
      </c>
      <c r="H98" s="209">
        <f t="shared" si="67"/>
        <v>-35.880358516488272</v>
      </c>
      <c r="I98" s="209">
        <f t="shared" si="68"/>
        <v>-28.265298184764092</v>
      </c>
      <c r="J98" s="209">
        <f t="shared" si="69"/>
        <v>-5.4102289709395421</v>
      </c>
      <c r="K98" s="209">
        <f t="shared" si="70"/>
        <v>162.86932397942405</v>
      </c>
      <c r="L98" s="209">
        <f t="shared" si="71"/>
        <v>-52.135295274412151</v>
      </c>
      <c r="M98" s="209">
        <f t="shared" si="72"/>
        <v>28.331805031520048</v>
      </c>
      <c r="N98" s="209">
        <f t="shared" si="79"/>
        <v>38.26288510030821</v>
      </c>
      <c r="O98" s="209">
        <f t="shared" si="79"/>
        <v>-9.2840320360142385</v>
      </c>
      <c r="P98" s="209">
        <f t="shared" si="79"/>
        <v>250.45081205534387</v>
      </c>
      <c r="Q98" s="209">
        <f t="shared" si="79"/>
        <v>-17.094924226327564</v>
      </c>
      <c r="R98" s="209">
        <f t="shared" si="79"/>
        <v>104.19627187494288</v>
      </c>
      <c r="S98" s="209">
        <f t="shared" si="79"/>
        <v>-6.197126915791813</v>
      </c>
      <c r="T98" s="209">
        <f t="shared" si="79"/>
        <v>-5.4557656455216375</v>
      </c>
      <c r="U98" s="209">
        <f t="shared" si="79"/>
        <v>-0.51124102133699978</v>
      </c>
      <c r="V98" s="209">
        <f t="shared" si="79"/>
        <v>2.2047939452708221</v>
      </c>
      <c r="W98" s="209">
        <f t="shared" si="79"/>
        <v>-4.539437564200739</v>
      </c>
      <c r="X98" s="209">
        <f t="shared" si="79"/>
        <v>-0.31954778001336592</v>
      </c>
      <c r="Y98" s="209">
        <f t="shared" si="79"/>
        <v>6.8540636076333641</v>
      </c>
      <c r="Z98" s="209">
        <f t="shared" si="79"/>
        <v>16.508846252444116</v>
      </c>
      <c r="AA98" s="209">
        <f t="shared" si="74"/>
        <v>-4.0000922034343205</v>
      </c>
      <c r="AB98" s="209">
        <f t="shared" si="75"/>
        <v>-17.123392995136854</v>
      </c>
      <c r="AC98" s="209">
        <f t="shared" si="80"/>
        <v>9.0386479515986764</v>
      </c>
    </row>
    <row r="99" spans="1:29" x14ac:dyDescent="0.2">
      <c r="A99" s="51"/>
      <c r="B99" s="42" t="s">
        <v>11</v>
      </c>
      <c r="C99" s="35" t="s">
        <v>12</v>
      </c>
      <c r="D99" s="209">
        <f t="shared" si="63"/>
        <v>29.586383421543729</v>
      </c>
      <c r="E99" s="209">
        <f t="shared" si="64"/>
        <v>18.684978135988416</v>
      </c>
      <c r="F99" s="209">
        <f t="shared" si="65"/>
        <v>-15.067503618697103</v>
      </c>
      <c r="G99" s="209">
        <f t="shared" si="66"/>
        <v>17.643768145650057</v>
      </c>
      <c r="H99" s="209">
        <f t="shared" si="67"/>
        <v>-10.019885621270447</v>
      </c>
      <c r="I99" s="209">
        <f t="shared" si="68"/>
        <v>-12.831948085904372</v>
      </c>
      <c r="J99" s="209">
        <f t="shared" si="69"/>
        <v>16.958784794534566</v>
      </c>
      <c r="K99" s="209">
        <f t="shared" si="70"/>
        <v>56.576394459642472</v>
      </c>
      <c r="L99" s="209">
        <f t="shared" si="71"/>
        <v>-16.202870755529375</v>
      </c>
      <c r="M99" s="209">
        <f t="shared" si="72"/>
        <v>18.150853800491461</v>
      </c>
      <c r="N99" s="209">
        <f t="shared" si="79"/>
        <v>24.066817313592878</v>
      </c>
      <c r="O99" s="209">
        <f t="shared" si="79"/>
        <v>18.854250508306976</v>
      </c>
      <c r="P99" s="209">
        <f t="shared" si="79"/>
        <v>65.752563457667037</v>
      </c>
      <c r="Q99" s="209">
        <f t="shared" si="79"/>
        <v>-18.602126363476785</v>
      </c>
      <c r="R99" s="209">
        <f t="shared" si="79"/>
        <v>61.662186050529613</v>
      </c>
      <c r="S99" s="209">
        <f t="shared" si="79"/>
        <v>11.573760868786437</v>
      </c>
      <c r="T99" s="209">
        <f t="shared" si="79"/>
        <v>-5.8875175173344729</v>
      </c>
      <c r="U99" s="209">
        <f t="shared" si="79"/>
        <v>4.279323531936825</v>
      </c>
      <c r="V99" s="209">
        <f t="shared" si="79"/>
        <v>1.3924100135047013</v>
      </c>
      <c r="W99" s="209">
        <f t="shared" si="79"/>
        <v>-8.5821102919952352</v>
      </c>
      <c r="X99" s="209">
        <f t="shared" si="79"/>
        <v>-1.0293367950641681</v>
      </c>
      <c r="Y99" s="209">
        <f t="shared" si="79"/>
        <v>7.626663904356775</v>
      </c>
      <c r="Z99" s="209">
        <f t="shared" si="79"/>
        <v>17.039695484719488</v>
      </c>
      <c r="AA99" s="209">
        <f t="shared" si="74"/>
        <v>-4.7170451456099585</v>
      </c>
      <c r="AB99" s="209">
        <f t="shared" si="75"/>
        <v>-20.507688105244242</v>
      </c>
      <c r="AC99" s="209">
        <f t="shared" si="80"/>
        <v>7.6124272948867144</v>
      </c>
    </row>
    <row r="100" spans="1:29" ht="13.5" thickBot="1" x14ac:dyDescent="0.25">
      <c r="A100" s="17"/>
      <c r="B100" s="23"/>
      <c r="C100" s="23"/>
      <c r="D100" s="220"/>
      <c r="E100" s="220"/>
      <c r="F100" s="220"/>
      <c r="G100" s="220"/>
      <c r="H100" s="24"/>
      <c r="I100" s="24"/>
      <c r="J100" s="24"/>
      <c r="K100" s="221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1"/>
      <c r="AA100" s="221"/>
      <c r="AB100" s="221"/>
      <c r="AC100" s="24"/>
    </row>
    <row r="101" spans="1:29" ht="13.5" thickTop="1" x14ac:dyDescent="0.2">
      <c r="A101" s="222" t="s">
        <v>1030</v>
      </c>
      <c r="B101" s="16"/>
      <c r="C101" s="44"/>
      <c r="D101" s="226"/>
      <c r="E101" s="226"/>
      <c r="F101" s="226"/>
      <c r="G101" s="226"/>
      <c r="H101" s="44"/>
      <c r="I101" s="44"/>
      <c r="J101" s="44"/>
      <c r="K101" s="226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226"/>
      <c r="AA101" s="226"/>
      <c r="AB101" s="226"/>
      <c r="AC101" s="16"/>
    </row>
    <row r="102" spans="1:29" x14ac:dyDescent="0.2">
      <c r="A102" s="51"/>
      <c r="B102" s="42"/>
      <c r="C102" s="42"/>
      <c r="D102" s="224"/>
      <c r="E102" s="224"/>
      <c r="F102" s="224"/>
      <c r="G102" s="224"/>
      <c r="H102" s="44"/>
      <c r="I102" s="44"/>
      <c r="J102" s="44"/>
      <c r="K102" s="226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226"/>
      <c r="AA102" s="226"/>
      <c r="AB102" s="226"/>
      <c r="AC102" s="44"/>
    </row>
    <row r="103" spans="1:29" x14ac:dyDescent="0.2">
      <c r="B103" s="42"/>
      <c r="C103" s="42"/>
      <c r="D103" s="224"/>
      <c r="E103" s="224"/>
      <c r="F103" s="224"/>
      <c r="G103" s="224"/>
      <c r="H103" s="44"/>
      <c r="I103" s="44"/>
      <c r="J103" s="44"/>
      <c r="K103" s="226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226"/>
      <c r="AA103" s="226"/>
      <c r="AB103" s="226"/>
      <c r="AC103" s="44"/>
    </row>
    <row r="104" spans="1:29" x14ac:dyDescent="0.2">
      <c r="A104" s="9"/>
      <c r="B104" s="42"/>
      <c r="C104" s="42"/>
      <c r="D104" s="224"/>
      <c r="E104" s="224"/>
      <c r="F104" s="224"/>
      <c r="G104" s="224"/>
      <c r="H104" s="44"/>
      <c r="I104" s="44"/>
      <c r="J104" s="44"/>
      <c r="K104" s="226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226"/>
      <c r="AA104" s="226"/>
      <c r="AB104" s="226"/>
      <c r="AC104" s="44"/>
    </row>
    <row r="105" spans="1:29" x14ac:dyDescent="0.2">
      <c r="A105" s="51"/>
      <c r="B105" s="42"/>
      <c r="C105" s="42"/>
      <c r="D105" s="224"/>
      <c r="E105" s="224"/>
      <c r="F105" s="224"/>
      <c r="G105" s="224"/>
      <c r="H105" s="44"/>
      <c r="I105" s="44"/>
      <c r="J105" s="44"/>
      <c r="K105" s="226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226"/>
      <c r="AA105" s="226"/>
      <c r="AB105" s="226"/>
      <c r="AC105" s="44"/>
    </row>
  </sheetData>
  <sortState ref="B10:AA34">
    <sortCondition descending="1" ref="AA10:AA34"/>
  </sortState>
  <mergeCells count="5">
    <mergeCell ref="A2:AC2"/>
    <mergeCell ref="A4:AC4"/>
    <mergeCell ref="C39:AC39"/>
    <mergeCell ref="C70:AC70"/>
    <mergeCell ref="C8:AC8"/>
  </mergeCells>
  <phoneticPr fontId="0" type="noConversion"/>
  <hyperlinks>
    <hyperlink ref="A1" location="ÍNDICE!A1" display="INDICE"/>
  </hyperlinks>
  <pageMargins left="0.75" right="0.75" top="1" bottom="1" header="0" footer="0"/>
  <pageSetup paperSize="9" orientation="portrait"/>
  <ignoredErrors>
    <ignoredError sqref="AC94 AC83 AC74" formula="1"/>
    <ignoredError sqref="AC10:AC37" formulaRange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5"/>
  <sheetViews>
    <sheetView zoomScaleNormal="100" workbookViewId="0"/>
  </sheetViews>
  <sheetFormatPr baseColWidth="10" defaultColWidth="11.42578125" defaultRowHeight="12.75" x14ac:dyDescent="0.2"/>
  <cols>
    <col min="1" max="1" width="4.85546875" style="41" customWidth="1"/>
    <col min="2" max="2" width="8.85546875" style="41" customWidth="1"/>
    <col min="3" max="3" width="11.42578125" style="41"/>
    <col min="4" max="7" width="11.42578125" style="223"/>
    <col min="8" max="10" width="11.42578125" style="41"/>
    <col min="11" max="11" width="11.42578125" style="223"/>
    <col min="12" max="25" width="11.42578125" style="41"/>
    <col min="26" max="28" width="11.42578125" style="223"/>
    <col min="29" max="16384" width="11.42578125" style="41"/>
  </cols>
  <sheetData>
    <row r="1" spans="1:29" x14ac:dyDescent="0.2">
      <c r="A1" s="9" t="s">
        <v>59</v>
      </c>
    </row>
    <row r="2" spans="1:29" x14ac:dyDescent="0.2">
      <c r="A2" s="267" t="s">
        <v>954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7"/>
      <c r="U2" s="267"/>
      <c r="V2" s="267"/>
      <c r="W2" s="267"/>
      <c r="X2" s="267"/>
      <c r="Y2" s="267"/>
      <c r="Z2" s="267"/>
      <c r="AA2" s="267"/>
      <c r="AB2" s="267"/>
      <c r="AC2" s="267"/>
    </row>
    <row r="3" spans="1:29" x14ac:dyDescent="0.2">
      <c r="A3" s="22"/>
      <c r="B3" s="51"/>
      <c r="C3" s="51"/>
      <c r="D3" s="260"/>
      <c r="E3" s="260"/>
      <c r="F3" s="260"/>
      <c r="G3" s="260"/>
      <c r="H3" s="51"/>
      <c r="I3" s="51"/>
      <c r="J3" s="51"/>
      <c r="K3" s="259"/>
      <c r="L3" s="51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217"/>
      <c r="AA3" s="217"/>
      <c r="AB3" s="217"/>
      <c r="AC3" s="16"/>
    </row>
    <row r="4" spans="1:29" x14ac:dyDescent="0.2">
      <c r="A4" s="267" t="s">
        <v>1044</v>
      </c>
      <c r="B4" s="267"/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267"/>
      <c r="U4" s="267"/>
      <c r="V4" s="267"/>
      <c r="W4" s="267"/>
      <c r="X4" s="267"/>
      <c r="Y4" s="267"/>
      <c r="Z4" s="267"/>
      <c r="AA4" s="267"/>
      <c r="AB4" s="267"/>
      <c r="AC4" s="267"/>
    </row>
    <row r="5" spans="1:29" x14ac:dyDescent="0.2">
      <c r="A5" s="51"/>
      <c r="B5" s="51"/>
      <c r="C5" s="51"/>
      <c r="D5" s="260"/>
      <c r="E5" s="260"/>
      <c r="F5" s="260"/>
      <c r="G5" s="260"/>
      <c r="H5" s="51"/>
      <c r="I5" s="51"/>
      <c r="J5" s="51"/>
      <c r="K5" s="259"/>
      <c r="L5" s="51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217"/>
      <c r="AA5" s="217"/>
      <c r="AB5" s="217"/>
      <c r="AC5" s="16"/>
    </row>
    <row r="6" spans="1:29" ht="13.5" thickBot="1" x14ac:dyDescent="0.25">
      <c r="A6" s="17"/>
      <c r="B6" s="18"/>
      <c r="C6" s="18"/>
      <c r="D6" s="219"/>
      <c r="E6" s="219"/>
      <c r="F6" s="219"/>
      <c r="G6" s="219"/>
      <c r="H6" s="18"/>
      <c r="I6" s="18"/>
      <c r="J6" s="18"/>
      <c r="K6" s="219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219"/>
      <c r="AA6" s="219"/>
      <c r="AB6" s="219"/>
      <c r="AC6" s="18"/>
    </row>
    <row r="7" spans="1:29" ht="13.5" thickTop="1" x14ac:dyDescent="0.2">
      <c r="A7" s="19"/>
      <c r="C7" s="19">
        <v>1995</v>
      </c>
      <c r="D7" s="89">
        <v>1996</v>
      </c>
      <c r="E7" s="89">
        <v>1997</v>
      </c>
      <c r="F7" s="89">
        <v>1998</v>
      </c>
      <c r="G7" s="89">
        <v>1999</v>
      </c>
      <c r="H7" s="89">
        <v>2000</v>
      </c>
      <c r="I7" s="19">
        <v>2001</v>
      </c>
      <c r="J7" s="19">
        <v>2002</v>
      </c>
      <c r="K7" s="89">
        <v>2003</v>
      </c>
      <c r="L7" s="19">
        <v>2004</v>
      </c>
      <c r="M7" s="19">
        <v>2005</v>
      </c>
      <c r="N7" s="19">
        <v>2006</v>
      </c>
      <c r="O7" s="19">
        <v>2007</v>
      </c>
      <c r="P7" s="19">
        <v>2008</v>
      </c>
      <c r="Q7" s="19">
        <v>2009</v>
      </c>
      <c r="R7" s="19">
        <v>2010</v>
      </c>
      <c r="S7" s="19">
        <v>2011</v>
      </c>
      <c r="T7" s="19">
        <v>2012</v>
      </c>
      <c r="U7" s="19">
        <v>2013</v>
      </c>
      <c r="V7" s="19">
        <v>2014</v>
      </c>
      <c r="W7" s="19">
        <v>2015</v>
      </c>
      <c r="X7" s="19">
        <v>2016</v>
      </c>
      <c r="Y7" s="89">
        <v>2017</v>
      </c>
      <c r="Z7" s="89">
        <v>2018</v>
      </c>
      <c r="AA7" s="89">
        <v>2019</v>
      </c>
      <c r="AB7" s="89">
        <v>2020</v>
      </c>
      <c r="AC7" s="10" t="s">
        <v>1028</v>
      </c>
    </row>
    <row r="8" spans="1:29" ht="13.5" thickBot="1" x14ac:dyDescent="0.25">
      <c r="A8" s="19"/>
      <c r="C8" s="268" t="s">
        <v>14</v>
      </c>
      <c r="D8" s="268"/>
      <c r="E8" s="268"/>
      <c r="F8" s="268"/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68"/>
      <c r="W8" s="268"/>
      <c r="X8" s="268"/>
      <c r="Y8" s="268"/>
      <c r="Z8" s="268"/>
      <c r="AA8" s="268"/>
      <c r="AB8" s="268"/>
      <c r="AC8" s="268"/>
    </row>
    <row r="9" spans="1:29" ht="13.5" thickTop="1" x14ac:dyDescent="0.2">
      <c r="A9" s="19"/>
      <c r="H9" s="51"/>
      <c r="I9" s="51"/>
      <c r="J9" s="51"/>
      <c r="K9" s="259"/>
      <c r="L9" s="51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217"/>
      <c r="AA9" s="217"/>
      <c r="AB9" s="217"/>
      <c r="AC9" s="16"/>
    </row>
    <row r="10" spans="1:29" x14ac:dyDescent="0.2">
      <c r="A10" s="51">
        <v>1</v>
      </c>
      <c r="B10" s="34">
        <v>520100</v>
      </c>
      <c r="C10" s="43">
        <v>1378.9716470000001</v>
      </c>
      <c r="D10" s="225">
        <v>1196.218586</v>
      </c>
      <c r="E10" s="225">
        <v>1329.7178690000001</v>
      </c>
      <c r="F10" s="225">
        <v>331.83501100000001</v>
      </c>
      <c r="G10" s="225">
        <v>66.923462000000001</v>
      </c>
      <c r="H10" s="43">
        <v>74.108772999999999</v>
      </c>
      <c r="I10" s="43">
        <v>71.039259000000001</v>
      </c>
      <c r="J10" s="43">
        <v>208.13556700000001</v>
      </c>
      <c r="K10" s="225">
        <v>1073.210165</v>
      </c>
      <c r="L10" s="43">
        <v>3165.2515720000001</v>
      </c>
      <c r="M10" s="43">
        <v>3192.7201239999999</v>
      </c>
      <c r="N10" s="43">
        <v>4868.3253949999998</v>
      </c>
      <c r="O10" s="43">
        <v>3478.6379569999999</v>
      </c>
      <c r="P10" s="43">
        <v>3493.8561460000001</v>
      </c>
      <c r="Q10" s="43">
        <v>2114.3975009999999</v>
      </c>
      <c r="R10" s="43">
        <v>2789.2845000000002</v>
      </c>
      <c r="S10" s="43">
        <v>9468.8772609999996</v>
      </c>
      <c r="T10" s="43">
        <v>11807.741726</v>
      </c>
      <c r="U10" s="22">
        <v>8444.8389420000003</v>
      </c>
      <c r="V10" s="22">
        <v>4992.2697170000001</v>
      </c>
      <c r="W10" s="22">
        <v>2564.1710539999999</v>
      </c>
      <c r="X10" s="22">
        <v>1561.3414459999999</v>
      </c>
      <c r="Y10" s="108">
        <v>2182</v>
      </c>
      <c r="Z10" s="108">
        <v>3165.5831939999998</v>
      </c>
      <c r="AA10" s="108">
        <v>3563.3651460000005</v>
      </c>
      <c r="AB10" s="108">
        <v>3562.3115550000002</v>
      </c>
      <c r="AC10" s="43">
        <f>SUM(C10:AB10)</f>
        <v>80145.133575000014</v>
      </c>
    </row>
    <row r="11" spans="1:29" x14ac:dyDescent="0.2">
      <c r="A11" s="51">
        <v>2</v>
      </c>
      <c r="B11" s="34">
        <v>510111</v>
      </c>
      <c r="C11" s="43">
        <v>361.94808999999998</v>
      </c>
      <c r="D11" s="225">
        <v>352.057615</v>
      </c>
      <c r="E11" s="225">
        <v>308.55317500000001</v>
      </c>
      <c r="F11" s="225">
        <v>294.34046000000001</v>
      </c>
      <c r="G11" s="225">
        <v>355.55613699999998</v>
      </c>
      <c r="H11" s="43">
        <v>646.45533499999999</v>
      </c>
      <c r="I11" s="43">
        <v>685.97103300000003</v>
      </c>
      <c r="J11" s="43">
        <v>738.78893900000003</v>
      </c>
      <c r="K11" s="225">
        <v>546.082673</v>
      </c>
      <c r="L11" s="43">
        <v>958.55937400000005</v>
      </c>
      <c r="M11" s="43">
        <v>1114.4156350000001</v>
      </c>
      <c r="N11" s="43">
        <v>1151.378336</v>
      </c>
      <c r="O11" s="43">
        <v>1645.4431999999999</v>
      </c>
      <c r="P11" s="43">
        <v>1534.776611</v>
      </c>
      <c r="Q11" s="43">
        <v>1336.039293</v>
      </c>
      <c r="R11" s="43">
        <v>1392.3844999999999</v>
      </c>
      <c r="S11" s="43">
        <v>2618.9392539999999</v>
      </c>
      <c r="T11" s="43">
        <v>2397.368602</v>
      </c>
      <c r="U11" s="22">
        <v>2486.8097560000001</v>
      </c>
      <c r="V11" s="22">
        <v>2124.8911899999998</v>
      </c>
      <c r="W11" s="22">
        <v>2130.0458509999999</v>
      </c>
      <c r="X11" s="22">
        <v>2129.5288529999998</v>
      </c>
      <c r="Y11" s="108">
        <v>2537</v>
      </c>
      <c r="Z11" s="108">
        <v>2943.9053669999998</v>
      </c>
      <c r="AA11" s="108">
        <v>2235.4061740000002</v>
      </c>
      <c r="AB11" s="108">
        <v>1552.013232</v>
      </c>
      <c r="AC11" s="225">
        <f t="shared" ref="AC11:AC37" si="0">SUM(C11:AB11)</f>
        <v>36578.658684999995</v>
      </c>
    </row>
    <row r="12" spans="1:29" x14ac:dyDescent="0.2">
      <c r="A12" s="109">
        <v>3</v>
      </c>
      <c r="B12" s="34">
        <v>520512</v>
      </c>
      <c r="C12" s="43">
        <v>70.971344000000002</v>
      </c>
      <c r="D12" s="225">
        <v>100.21814500000001</v>
      </c>
      <c r="E12" s="225">
        <v>126.94144799999999</v>
      </c>
      <c r="F12" s="225">
        <v>132.525353</v>
      </c>
      <c r="G12" s="225">
        <v>82.342357000000007</v>
      </c>
      <c r="H12" s="43">
        <v>109.866185</v>
      </c>
      <c r="I12" s="43">
        <v>102.907426</v>
      </c>
      <c r="J12" s="43">
        <v>92.747094000000004</v>
      </c>
      <c r="K12" s="225">
        <v>92.489469</v>
      </c>
      <c r="L12" s="43">
        <v>123.99137500000001</v>
      </c>
      <c r="M12" s="43">
        <v>180.531768</v>
      </c>
      <c r="N12" s="43">
        <v>370.11608000000001</v>
      </c>
      <c r="O12" s="43">
        <v>317.21705400000002</v>
      </c>
      <c r="P12" s="43">
        <v>355.209068</v>
      </c>
      <c r="Q12" s="43">
        <v>541.24979499999995</v>
      </c>
      <c r="R12" s="43">
        <v>580.23009999999999</v>
      </c>
      <c r="S12" s="43">
        <v>1089.5306069999999</v>
      </c>
      <c r="T12" s="43">
        <v>1887.683409</v>
      </c>
      <c r="U12" s="22">
        <v>2806.0307339999999</v>
      </c>
      <c r="V12" s="22">
        <v>2546.092408</v>
      </c>
      <c r="W12" s="22">
        <v>2376.2477370000001</v>
      </c>
      <c r="X12" s="22">
        <v>2143.2512000000002</v>
      </c>
      <c r="Y12" s="108">
        <v>2313</v>
      </c>
      <c r="Z12" s="108">
        <v>2477.377113</v>
      </c>
      <c r="AA12" s="108">
        <v>2085.7553979999998</v>
      </c>
      <c r="AB12" s="108">
        <v>1958.5407680000001</v>
      </c>
      <c r="AC12" s="225">
        <f t="shared" si="0"/>
        <v>25063.063435</v>
      </c>
    </row>
    <row r="13" spans="1:29" x14ac:dyDescent="0.2">
      <c r="A13" s="109">
        <v>4</v>
      </c>
      <c r="B13" s="34">
        <v>520514</v>
      </c>
      <c r="C13" s="43">
        <v>4.5691100000000002</v>
      </c>
      <c r="D13" s="225">
        <v>5.7559620000000002</v>
      </c>
      <c r="E13" s="225">
        <v>6.404935</v>
      </c>
      <c r="F13" s="225">
        <v>5.0517950000000003</v>
      </c>
      <c r="G13" s="225">
        <v>1.6482319999999999</v>
      </c>
      <c r="H13" s="43">
        <v>3.1851950000000002</v>
      </c>
      <c r="I13" s="43">
        <v>3.8075830000000002</v>
      </c>
      <c r="J13" s="43">
        <v>0.38549600000000001</v>
      </c>
      <c r="K13" s="225">
        <v>1.4919519999999999</v>
      </c>
      <c r="L13" s="43">
        <v>4.5428480000000002</v>
      </c>
      <c r="M13" s="43">
        <v>7.2792310000000002</v>
      </c>
      <c r="N13" s="43">
        <v>21.979305</v>
      </c>
      <c r="O13" s="43">
        <v>56.852001999999999</v>
      </c>
      <c r="P13" s="43">
        <v>49.661180999999999</v>
      </c>
      <c r="Q13" s="43">
        <v>78.183998000000003</v>
      </c>
      <c r="R13" s="43">
        <v>80.839399999999998</v>
      </c>
      <c r="S13" s="43">
        <v>225.80664200000001</v>
      </c>
      <c r="T13" s="43">
        <v>522.83933500000001</v>
      </c>
      <c r="U13" s="22">
        <v>1010.0045229999999</v>
      </c>
      <c r="V13" s="22">
        <v>1204.1247510000001</v>
      </c>
      <c r="W13" s="22">
        <v>1183.932178</v>
      </c>
      <c r="X13" s="22">
        <v>778.766255</v>
      </c>
      <c r="Y13" s="108">
        <v>796</v>
      </c>
      <c r="Z13" s="108">
        <v>882.010897</v>
      </c>
      <c r="AA13" s="108">
        <v>717.84900900000002</v>
      </c>
      <c r="AB13" s="108">
        <v>578.0718710000001</v>
      </c>
      <c r="AC13" s="225">
        <f t="shared" si="0"/>
        <v>8231.0436859999991</v>
      </c>
    </row>
    <row r="14" spans="1:29" x14ac:dyDescent="0.2">
      <c r="A14" s="109">
        <v>5</v>
      </c>
      <c r="B14" s="34">
        <v>530121</v>
      </c>
      <c r="C14" s="43">
        <v>34.030037</v>
      </c>
      <c r="D14" s="225">
        <v>25.005253</v>
      </c>
      <c r="E14" s="225">
        <v>26.898996</v>
      </c>
      <c r="F14" s="225">
        <v>32.328239000000004</v>
      </c>
      <c r="G14" s="225">
        <v>56.798071999999998</v>
      </c>
      <c r="H14" s="43">
        <v>91.379148999999998</v>
      </c>
      <c r="I14" s="43">
        <v>78.873087999999996</v>
      </c>
      <c r="J14" s="43">
        <v>85.715305000000001</v>
      </c>
      <c r="K14" s="225">
        <v>127.56558699999999</v>
      </c>
      <c r="L14" s="43">
        <v>174.892166</v>
      </c>
      <c r="M14" s="43">
        <v>200.33882700000001</v>
      </c>
      <c r="N14" s="43">
        <v>196.61941899999999</v>
      </c>
      <c r="O14" s="43">
        <v>219.43886699999999</v>
      </c>
      <c r="P14" s="43">
        <v>175.582458</v>
      </c>
      <c r="Q14" s="43">
        <v>138.42032399999999</v>
      </c>
      <c r="R14" s="43">
        <v>149.98230000000001</v>
      </c>
      <c r="S14" s="43">
        <v>304.30344000000002</v>
      </c>
      <c r="T14" s="43">
        <v>191.47287800000001</v>
      </c>
      <c r="U14" s="22">
        <v>282.85035699999997</v>
      </c>
      <c r="V14" s="22">
        <v>393.28560800000002</v>
      </c>
      <c r="W14" s="22">
        <v>356.97527300000002</v>
      </c>
      <c r="X14" s="22">
        <v>363.39680099999998</v>
      </c>
      <c r="Y14" s="108">
        <v>328</v>
      </c>
      <c r="Z14" s="108">
        <v>407.70217000000002</v>
      </c>
      <c r="AA14" s="108">
        <v>582.84405500000003</v>
      </c>
      <c r="AB14" s="108">
        <v>379.11098300000003</v>
      </c>
      <c r="AC14" s="225">
        <f t="shared" si="0"/>
        <v>5403.8096519999999</v>
      </c>
    </row>
    <row r="15" spans="1:29" x14ac:dyDescent="0.2">
      <c r="A15" s="109">
        <v>6</v>
      </c>
      <c r="B15" s="34">
        <v>520524</v>
      </c>
      <c r="C15" s="43">
        <v>2.611367</v>
      </c>
      <c r="D15" s="225">
        <v>3.4270119999999999</v>
      </c>
      <c r="E15" s="225">
        <v>5.5464650000000004</v>
      </c>
      <c r="F15" s="225">
        <v>6.6903790000000001</v>
      </c>
      <c r="G15" s="225">
        <v>11.301841</v>
      </c>
      <c r="H15" s="43">
        <v>17.468375999999999</v>
      </c>
      <c r="I15" s="43">
        <v>21.260093999999999</v>
      </c>
      <c r="J15" s="43">
        <v>10.858781</v>
      </c>
      <c r="K15" s="225">
        <v>11.065442000000001</v>
      </c>
      <c r="L15" s="43">
        <v>24.643633999999999</v>
      </c>
      <c r="M15" s="43">
        <v>52.023574000000004</v>
      </c>
      <c r="N15" s="43">
        <v>131.733745</v>
      </c>
      <c r="O15" s="43">
        <v>164.23278300000001</v>
      </c>
      <c r="P15" s="43">
        <v>159.29607100000001</v>
      </c>
      <c r="Q15" s="43">
        <v>222.51144099999999</v>
      </c>
      <c r="R15" s="43">
        <v>289.29340000000002</v>
      </c>
      <c r="S15" s="43">
        <v>309.828914</v>
      </c>
      <c r="T15" s="43">
        <v>500.33732199999997</v>
      </c>
      <c r="U15" s="22">
        <v>673.85633700000005</v>
      </c>
      <c r="V15" s="22">
        <v>601.92285500000003</v>
      </c>
      <c r="W15" s="22">
        <v>950.85166900000002</v>
      </c>
      <c r="X15" s="22">
        <v>638.61915799999997</v>
      </c>
      <c r="Y15" s="108">
        <v>713</v>
      </c>
      <c r="Z15" s="108">
        <v>694.58446600000002</v>
      </c>
      <c r="AA15" s="108">
        <v>503.94925499999988</v>
      </c>
      <c r="AB15" s="108">
        <v>341.94252399999999</v>
      </c>
      <c r="AC15" s="225">
        <f t="shared" si="0"/>
        <v>7062.8569050000006</v>
      </c>
    </row>
    <row r="16" spans="1:29" x14ac:dyDescent="0.2">
      <c r="A16" s="109">
        <v>7</v>
      </c>
      <c r="B16" s="34">
        <v>520523</v>
      </c>
      <c r="C16" s="43">
        <v>1.0604089999999999</v>
      </c>
      <c r="D16" s="225">
        <v>5.2841300000000002</v>
      </c>
      <c r="E16" s="225">
        <v>4.4643129999999998</v>
      </c>
      <c r="F16" s="225">
        <v>9.7596319999999999</v>
      </c>
      <c r="G16" s="225">
        <v>7.8168030000000002</v>
      </c>
      <c r="H16" s="43">
        <v>4.5346970000000004</v>
      </c>
      <c r="I16" s="43">
        <v>4.5221020000000003</v>
      </c>
      <c r="J16" s="43">
        <v>3.6279889999999999</v>
      </c>
      <c r="K16" s="225">
        <v>5.6601179999999998</v>
      </c>
      <c r="L16" s="43">
        <v>9.2285730000000008</v>
      </c>
      <c r="M16" s="43">
        <v>27.820540000000001</v>
      </c>
      <c r="N16" s="43">
        <v>90.007064999999997</v>
      </c>
      <c r="O16" s="43">
        <v>95.555857000000003</v>
      </c>
      <c r="P16" s="43">
        <v>80.139189000000002</v>
      </c>
      <c r="Q16" s="43">
        <v>117.388881</v>
      </c>
      <c r="R16" s="43">
        <v>127.8873</v>
      </c>
      <c r="S16" s="43">
        <v>162.825513</v>
      </c>
      <c r="T16" s="43">
        <v>221.497365</v>
      </c>
      <c r="U16" s="22">
        <v>277.77888100000001</v>
      </c>
      <c r="V16" s="22">
        <v>272.916314</v>
      </c>
      <c r="W16" s="22">
        <v>280.21914199999998</v>
      </c>
      <c r="X16" s="22">
        <v>248.211545</v>
      </c>
      <c r="Y16" s="108">
        <v>310</v>
      </c>
      <c r="Z16" s="108">
        <v>341.04840200000001</v>
      </c>
      <c r="AA16" s="108">
        <v>356.64459800000009</v>
      </c>
      <c r="AB16" s="108">
        <v>249.06141700000001</v>
      </c>
      <c r="AC16" s="225">
        <f t="shared" si="0"/>
        <v>3314.9607749999996</v>
      </c>
    </row>
    <row r="17" spans="1:29" x14ac:dyDescent="0.2">
      <c r="A17" s="109">
        <v>8</v>
      </c>
      <c r="B17" s="34">
        <v>520511</v>
      </c>
      <c r="C17" s="43">
        <v>36.554358999999998</v>
      </c>
      <c r="D17" s="225">
        <v>69.747770000000003</v>
      </c>
      <c r="E17" s="225">
        <v>72.554586999999998</v>
      </c>
      <c r="F17" s="225">
        <v>79.766032999999993</v>
      </c>
      <c r="G17" s="225">
        <v>64.099316000000002</v>
      </c>
      <c r="H17" s="43">
        <v>54.714835000000001</v>
      </c>
      <c r="I17" s="43">
        <v>57.945818000000003</v>
      </c>
      <c r="J17" s="43">
        <v>60.568429999999999</v>
      </c>
      <c r="K17" s="225">
        <v>55.923130999999998</v>
      </c>
      <c r="L17" s="43">
        <v>96.320089999999993</v>
      </c>
      <c r="M17" s="43">
        <v>130.80613199999999</v>
      </c>
      <c r="N17" s="43">
        <v>166.93198699999999</v>
      </c>
      <c r="O17" s="43">
        <v>166.05536900000001</v>
      </c>
      <c r="P17" s="43">
        <v>151.09013100000001</v>
      </c>
      <c r="Q17" s="43">
        <v>268.17605600000002</v>
      </c>
      <c r="R17" s="43">
        <v>279.88929999999999</v>
      </c>
      <c r="S17" s="43">
        <v>320.483745</v>
      </c>
      <c r="T17" s="43">
        <v>401.12790899999999</v>
      </c>
      <c r="U17" s="22">
        <v>402.40573699999999</v>
      </c>
      <c r="V17" s="22">
        <v>224.48917599999999</v>
      </c>
      <c r="W17" s="22">
        <v>195.698668</v>
      </c>
      <c r="X17" s="22">
        <v>207.225089</v>
      </c>
      <c r="Y17" s="108">
        <v>222</v>
      </c>
      <c r="Z17" s="108">
        <v>298.92615799999999</v>
      </c>
      <c r="AA17" s="108">
        <v>276.5115100000001</v>
      </c>
      <c r="AB17" s="108">
        <v>314.47611000000001</v>
      </c>
      <c r="AC17" s="225">
        <f t="shared" si="0"/>
        <v>4674.4874459999992</v>
      </c>
    </row>
    <row r="18" spans="1:29" x14ac:dyDescent="0.2">
      <c r="A18" s="109">
        <v>9</v>
      </c>
      <c r="B18" s="34">
        <v>520522</v>
      </c>
      <c r="C18" s="43">
        <v>154.99356900000001</v>
      </c>
      <c r="D18" s="225">
        <v>167.41442699999999</v>
      </c>
      <c r="E18" s="225">
        <v>249.249754</v>
      </c>
      <c r="F18" s="225">
        <v>256.17517099999998</v>
      </c>
      <c r="G18" s="225">
        <v>306.58887399999998</v>
      </c>
      <c r="H18" s="43">
        <v>440.58212099999997</v>
      </c>
      <c r="I18" s="43">
        <v>519.263958</v>
      </c>
      <c r="J18" s="43">
        <v>678.25839599999995</v>
      </c>
      <c r="K18" s="225">
        <v>746.147784</v>
      </c>
      <c r="L18" s="43">
        <v>764.96394399999997</v>
      </c>
      <c r="M18" s="43">
        <v>682.73147400000005</v>
      </c>
      <c r="N18" s="43">
        <v>468.72825799999998</v>
      </c>
      <c r="O18" s="43">
        <v>416.99425600000001</v>
      </c>
      <c r="P18" s="43">
        <v>313.17347100000001</v>
      </c>
      <c r="Q18" s="43">
        <v>357.427707</v>
      </c>
      <c r="R18" s="43">
        <v>529.34209999999996</v>
      </c>
      <c r="S18" s="43">
        <v>334.84422999999998</v>
      </c>
      <c r="T18" s="43">
        <v>341.56917900000002</v>
      </c>
      <c r="U18" s="22">
        <v>423.09314899999998</v>
      </c>
      <c r="V18" s="22">
        <v>290.296066</v>
      </c>
      <c r="W18" s="22">
        <v>329.338302</v>
      </c>
      <c r="X18" s="22">
        <v>260.80827199999999</v>
      </c>
      <c r="Y18" s="108">
        <v>268</v>
      </c>
      <c r="Z18" s="108">
        <v>295.35556600000001</v>
      </c>
      <c r="AA18" s="108">
        <v>267.71711900000003</v>
      </c>
      <c r="AB18" s="108">
        <v>196.930634</v>
      </c>
      <c r="AC18" s="225">
        <f t="shared" si="0"/>
        <v>10059.987781000002</v>
      </c>
    </row>
    <row r="19" spans="1:29" x14ac:dyDescent="0.2">
      <c r="A19" s="109">
        <v>10</v>
      </c>
      <c r="B19" s="34">
        <v>530500</v>
      </c>
      <c r="C19" s="43">
        <v>0</v>
      </c>
      <c r="D19" s="225">
        <v>0</v>
      </c>
      <c r="E19" s="225">
        <v>0</v>
      </c>
      <c r="F19" s="225">
        <v>0</v>
      </c>
      <c r="G19" s="225">
        <v>0</v>
      </c>
      <c r="H19" s="43">
        <v>0</v>
      </c>
      <c r="I19" s="43">
        <v>0</v>
      </c>
      <c r="J19" s="43">
        <v>0</v>
      </c>
      <c r="K19" s="225">
        <v>0</v>
      </c>
      <c r="L19" s="43">
        <v>0</v>
      </c>
      <c r="M19" s="43">
        <v>0</v>
      </c>
      <c r="N19" s="43">
        <v>0</v>
      </c>
      <c r="O19" s="43">
        <v>65.990585999999993</v>
      </c>
      <c r="P19" s="43">
        <v>63.824039999999997</v>
      </c>
      <c r="Q19" s="43">
        <v>103.955466</v>
      </c>
      <c r="R19" s="43">
        <v>105.99250000000001</v>
      </c>
      <c r="S19" s="43">
        <v>209.026038</v>
      </c>
      <c r="T19" s="43">
        <v>206.134165</v>
      </c>
      <c r="U19" s="22">
        <v>197.36346399999999</v>
      </c>
      <c r="V19" s="22">
        <v>266.58134999999999</v>
      </c>
      <c r="W19" s="22">
        <v>238.998681</v>
      </c>
      <c r="X19" s="22">
        <v>206.06230400000001</v>
      </c>
      <c r="Y19" s="108">
        <v>240</v>
      </c>
      <c r="Z19" s="108">
        <v>232.96792499999998</v>
      </c>
      <c r="AA19" s="108">
        <v>227.67333900000003</v>
      </c>
      <c r="AB19" s="108">
        <v>206.67834999999997</v>
      </c>
      <c r="AC19" s="225">
        <f t="shared" si="0"/>
        <v>2571.248208</v>
      </c>
    </row>
    <row r="20" spans="1:29" x14ac:dyDescent="0.2">
      <c r="A20" s="109">
        <v>11</v>
      </c>
      <c r="B20" s="34">
        <v>540244</v>
      </c>
      <c r="C20" s="43">
        <v>0</v>
      </c>
      <c r="D20" s="225">
        <v>0</v>
      </c>
      <c r="E20" s="225">
        <v>0</v>
      </c>
      <c r="F20" s="225">
        <v>0</v>
      </c>
      <c r="G20" s="225">
        <v>0</v>
      </c>
      <c r="H20" s="43">
        <v>0</v>
      </c>
      <c r="I20" s="43">
        <v>0</v>
      </c>
      <c r="J20" s="43">
        <v>0</v>
      </c>
      <c r="K20" s="225">
        <v>0</v>
      </c>
      <c r="L20" s="43">
        <v>0</v>
      </c>
      <c r="M20" s="43">
        <v>0</v>
      </c>
      <c r="N20" s="43">
        <v>0</v>
      </c>
      <c r="O20" s="43">
        <v>106.178777</v>
      </c>
      <c r="P20" s="43">
        <v>96.154083999999997</v>
      </c>
      <c r="Q20" s="43">
        <v>96.802384000000004</v>
      </c>
      <c r="R20" s="43">
        <v>102.3845</v>
      </c>
      <c r="S20" s="43">
        <v>149.31176099999999</v>
      </c>
      <c r="T20" s="43">
        <v>126.221422</v>
      </c>
      <c r="U20" s="22">
        <v>135.82921200000001</v>
      </c>
      <c r="V20" s="22">
        <v>171.54013699999999</v>
      </c>
      <c r="W20" s="22">
        <v>167.046807</v>
      </c>
      <c r="X20" s="22">
        <v>160.15086500000001</v>
      </c>
      <c r="Y20" s="108">
        <v>153</v>
      </c>
      <c r="Z20" s="108">
        <v>193.79099199999999</v>
      </c>
      <c r="AA20" s="108">
        <v>204.12206499999999</v>
      </c>
      <c r="AB20" s="108">
        <v>176.45836600000004</v>
      </c>
      <c r="AC20" s="225">
        <f t="shared" si="0"/>
        <v>2038.991372</v>
      </c>
    </row>
    <row r="21" spans="1:29" x14ac:dyDescent="0.2">
      <c r="A21" s="109">
        <v>12</v>
      </c>
      <c r="B21" s="34">
        <v>540245</v>
      </c>
      <c r="C21" s="43">
        <v>0</v>
      </c>
      <c r="D21" s="225">
        <v>0</v>
      </c>
      <c r="E21" s="225">
        <v>0</v>
      </c>
      <c r="F21" s="225">
        <v>0</v>
      </c>
      <c r="G21" s="225">
        <v>0</v>
      </c>
      <c r="H21" s="43">
        <v>0</v>
      </c>
      <c r="I21" s="43">
        <v>0</v>
      </c>
      <c r="J21" s="43">
        <v>0</v>
      </c>
      <c r="K21" s="225">
        <v>0</v>
      </c>
      <c r="L21" s="43">
        <v>0</v>
      </c>
      <c r="M21" s="43">
        <v>0</v>
      </c>
      <c r="N21" s="43">
        <v>0</v>
      </c>
      <c r="O21" s="43">
        <v>389.80412699999999</v>
      </c>
      <c r="P21" s="43">
        <v>321.61684200000002</v>
      </c>
      <c r="Q21" s="43">
        <v>306.95685500000002</v>
      </c>
      <c r="R21" s="43">
        <v>329.18020000000001</v>
      </c>
      <c r="S21" s="43">
        <v>461.59548899999999</v>
      </c>
      <c r="T21" s="43">
        <v>452.38645200000002</v>
      </c>
      <c r="U21" s="22">
        <v>432.57149900000002</v>
      </c>
      <c r="V21" s="22">
        <v>324.86472300000003</v>
      </c>
      <c r="W21" s="22">
        <v>236.456907</v>
      </c>
      <c r="X21" s="22">
        <v>188.488934</v>
      </c>
      <c r="Y21" s="108">
        <v>199</v>
      </c>
      <c r="Z21" s="108">
        <v>235.45212799999999</v>
      </c>
      <c r="AA21" s="108">
        <v>156.94208800000007</v>
      </c>
      <c r="AB21" s="108">
        <v>91.96255899999997</v>
      </c>
      <c r="AC21" s="225">
        <f t="shared" si="0"/>
        <v>4127.2788030000002</v>
      </c>
    </row>
    <row r="22" spans="1:29" x14ac:dyDescent="0.2">
      <c r="A22" s="109">
        <v>13</v>
      </c>
      <c r="B22" s="34">
        <v>510121</v>
      </c>
      <c r="C22" s="43">
        <v>55.538679999999999</v>
      </c>
      <c r="D22" s="225">
        <v>67.830003000000005</v>
      </c>
      <c r="E22" s="225">
        <v>41.813676000000001</v>
      </c>
      <c r="F22" s="225">
        <v>32.994599999999998</v>
      </c>
      <c r="G22" s="225">
        <v>21.292677000000001</v>
      </c>
      <c r="H22" s="43">
        <v>33.622892</v>
      </c>
      <c r="I22" s="43">
        <v>42.133316999999998</v>
      </c>
      <c r="J22" s="43">
        <v>65.575412</v>
      </c>
      <c r="K22" s="225">
        <v>74.260424</v>
      </c>
      <c r="L22" s="43">
        <v>57.891714</v>
      </c>
      <c r="M22" s="43">
        <v>53.838278000000003</v>
      </c>
      <c r="N22" s="43">
        <v>72.403289999999998</v>
      </c>
      <c r="O22" s="43">
        <v>114.952771</v>
      </c>
      <c r="P22" s="43">
        <v>124.295822</v>
      </c>
      <c r="Q22" s="43">
        <v>99.808402000000001</v>
      </c>
      <c r="R22" s="43">
        <v>109.56829999999999</v>
      </c>
      <c r="S22" s="43">
        <v>205.84399099999999</v>
      </c>
      <c r="T22" s="43">
        <v>204.714372</v>
      </c>
      <c r="U22" s="22">
        <v>235.138362</v>
      </c>
      <c r="V22" s="22">
        <v>270.10618199999999</v>
      </c>
      <c r="W22" s="22">
        <v>312.488609</v>
      </c>
      <c r="X22" s="22">
        <v>197.93330900000001</v>
      </c>
      <c r="Y22" s="108">
        <v>196</v>
      </c>
      <c r="Z22" s="108">
        <v>238.90063499999999</v>
      </c>
      <c r="AA22" s="108">
        <v>150.25888799999998</v>
      </c>
      <c r="AB22" s="108">
        <v>66.745625000000004</v>
      </c>
      <c r="AC22" s="225">
        <f t="shared" si="0"/>
        <v>3145.9502309999998</v>
      </c>
    </row>
    <row r="23" spans="1:29" x14ac:dyDescent="0.2">
      <c r="A23" s="109">
        <v>14</v>
      </c>
      <c r="B23" s="34">
        <v>540233</v>
      </c>
      <c r="C23" s="43">
        <v>299.74633399999999</v>
      </c>
      <c r="D23" s="225">
        <v>267.81541499999997</v>
      </c>
      <c r="E23" s="225">
        <v>373.44453500000003</v>
      </c>
      <c r="F23" s="225">
        <v>388.04709800000001</v>
      </c>
      <c r="G23" s="225">
        <v>145.61672999999999</v>
      </c>
      <c r="H23" s="43">
        <v>101.820125</v>
      </c>
      <c r="I23" s="43">
        <v>108.672894</v>
      </c>
      <c r="J23" s="43">
        <v>145.96351799999999</v>
      </c>
      <c r="K23" s="225">
        <v>154.17277799999999</v>
      </c>
      <c r="L23" s="43">
        <v>174.04152500000001</v>
      </c>
      <c r="M23" s="43">
        <v>149.501643</v>
      </c>
      <c r="N23" s="43">
        <v>145.02377200000001</v>
      </c>
      <c r="O23" s="43">
        <v>163.63159099999999</v>
      </c>
      <c r="P23" s="43">
        <v>142.85019600000001</v>
      </c>
      <c r="Q23" s="43">
        <v>169.30518000000001</v>
      </c>
      <c r="R23" s="43">
        <v>170.73820000000001</v>
      </c>
      <c r="S23" s="43">
        <v>171.210633</v>
      </c>
      <c r="T23" s="43">
        <v>154.709957</v>
      </c>
      <c r="U23" s="22">
        <v>178.46131399999999</v>
      </c>
      <c r="V23" s="22">
        <v>156.94348299999999</v>
      </c>
      <c r="W23" s="22">
        <v>134.35087300000001</v>
      </c>
      <c r="X23" s="22">
        <v>122.120537</v>
      </c>
      <c r="Y23" s="108">
        <v>141</v>
      </c>
      <c r="Z23" s="108">
        <v>139.406476</v>
      </c>
      <c r="AA23" s="108">
        <v>125.08827699999999</v>
      </c>
      <c r="AB23" s="108">
        <v>110.344082</v>
      </c>
      <c r="AC23" s="225">
        <f t="shared" si="0"/>
        <v>4534.0271659999989</v>
      </c>
    </row>
    <row r="24" spans="1:29" x14ac:dyDescent="0.2">
      <c r="A24" s="109">
        <v>15</v>
      </c>
      <c r="B24" s="34">
        <v>540219</v>
      </c>
      <c r="C24" s="43">
        <v>0</v>
      </c>
      <c r="D24" s="225">
        <v>0</v>
      </c>
      <c r="E24" s="225">
        <v>0</v>
      </c>
      <c r="F24" s="225">
        <v>0</v>
      </c>
      <c r="G24" s="225">
        <v>0</v>
      </c>
      <c r="H24" s="43">
        <v>0</v>
      </c>
      <c r="I24" s="43">
        <v>0</v>
      </c>
      <c r="J24" s="43">
        <v>0</v>
      </c>
      <c r="K24" s="225">
        <v>0</v>
      </c>
      <c r="L24" s="43">
        <v>0</v>
      </c>
      <c r="M24" s="43">
        <v>0</v>
      </c>
      <c r="N24" s="43">
        <v>0</v>
      </c>
      <c r="O24" s="43">
        <v>54.339629000000002</v>
      </c>
      <c r="P24" s="43">
        <v>64.623333000000002</v>
      </c>
      <c r="Q24" s="43">
        <v>59.818212000000003</v>
      </c>
      <c r="R24" s="43">
        <v>59.649299999999997</v>
      </c>
      <c r="S24" s="43">
        <v>84.146238999999994</v>
      </c>
      <c r="T24" s="43">
        <v>76.837356</v>
      </c>
      <c r="U24" s="22">
        <v>86.318939999999998</v>
      </c>
      <c r="V24" s="22">
        <v>98.205485999999993</v>
      </c>
      <c r="W24" s="22">
        <v>92.895650000000003</v>
      </c>
      <c r="X24" s="22">
        <v>91.777970999999994</v>
      </c>
      <c r="Y24" s="108">
        <v>95</v>
      </c>
      <c r="Z24" s="108">
        <v>103.69358100000001</v>
      </c>
      <c r="AA24" s="108">
        <v>97.898250000000019</v>
      </c>
      <c r="AB24" s="108">
        <v>86.968207999999976</v>
      </c>
      <c r="AC24" s="225">
        <f t="shared" si="0"/>
        <v>1152.172155</v>
      </c>
    </row>
    <row r="25" spans="1:29" x14ac:dyDescent="0.2">
      <c r="A25" s="109">
        <v>16</v>
      </c>
      <c r="B25" s="34">
        <v>510529</v>
      </c>
      <c r="C25" s="43">
        <v>271.93661400000002</v>
      </c>
      <c r="D25" s="225">
        <v>241.809043</v>
      </c>
      <c r="E25" s="225">
        <v>267.09970700000002</v>
      </c>
      <c r="F25" s="225">
        <v>177.24520999999999</v>
      </c>
      <c r="G25" s="225">
        <v>193.80613199999999</v>
      </c>
      <c r="H25" s="43">
        <v>288.07463100000001</v>
      </c>
      <c r="I25" s="43">
        <v>255.824105</v>
      </c>
      <c r="J25" s="43">
        <v>230.763935</v>
      </c>
      <c r="K25" s="225">
        <v>138.90734</v>
      </c>
      <c r="L25" s="43">
        <v>125.20327899999999</v>
      </c>
      <c r="M25" s="43">
        <v>103.20268799999999</v>
      </c>
      <c r="N25" s="43">
        <v>96.275780999999995</v>
      </c>
      <c r="O25" s="43">
        <v>110.53721</v>
      </c>
      <c r="P25" s="43">
        <v>102.702061</v>
      </c>
      <c r="Q25" s="43">
        <v>74.376987999999997</v>
      </c>
      <c r="R25" s="43">
        <v>89.093400000000003</v>
      </c>
      <c r="S25" s="43">
        <v>65.268049000000005</v>
      </c>
      <c r="T25" s="43">
        <v>72.255539999999996</v>
      </c>
      <c r="U25" s="22">
        <v>78.728227000000004</v>
      </c>
      <c r="V25" s="22">
        <v>80.694408999999993</v>
      </c>
      <c r="W25" s="22">
        <v>93.942131000000003</v>
      </c>
      <c r="X25" s="22">
        <v>37.948756000000003</v>
      </c>
      <c r="Y25" s="108">
        <v>44</v>
      </c>
      <c r="Z25" s="108">
        <v>54.721595999999998</v>
      </c>
      <c r="AA25" s="108">
        <v>79.348601000000016</v>
      </c>
      <c r="AB25" s="108">
        <v>19.783134</v>
      </c>
      <c r="AC25" s="225">
        <f t="shared" si="0"/>
        <v>3393.5485669999994</v>
      </c>
    </row>
    <row r="26" spans="1:29" x14ac:dyDescent="0.2">
      <c r="A26" s="109">
        <v>17</v>
      </c>
      <c r="B26" s="34">
        <v>510710</v>
      </c>
      <c r="C26" s="43">
        <v>124.40452999999999</v>
      </c>
      <c r="D26" s="225">
        <v>122.62297</v>
      </c>
      <c r="E26" s="225">
        <v>156.92024499999999</v>
      </c>
      <c r="F26" s="225">
        <v>136.318916</v>
      </c>
      <c r="G26" s="225">
        <v>119.613105</v>
      </c>
      <c r="H26" s="43">
        <v>144.69823299999999</v>
      </c>
      <c r="I26" s="43">
        <v>160.246092</v>
      </c>
      <c r="J26" s="43">
        <v>191.561835</v>
      </c>
      <c r="K26" s="225">
        <v>148.424916</v>
      </c>
      <c r="L26" s="43">
        <v>162.41277199999999</v>
      </c>
      <c r="M26" s="43">
        <v>153.79152199999999</v>
      </c>
      <c r="N26" s="43">
        <v>138.49056300000001</v>
      </c>
      <c r="O26" s="43">
        <v>134.866872</v>
      </c>
      <c r="P26" s="43">
        <v>130.428067</v>
      </c>
      <c r="Q26" s="43">
        <v>113.244827</v>
      </c>
      <c r="R26" s="43">
        <v>117.8394</v>
      </c>
      <c r="S26" s="43">
        <v>123.702214</v>
      </c>
      <c r="T26" s="43">
        <v>111.30223700000001</v>
      </c>
      <c r="U26" s="22">
        <v>113.311447</v>
      </c>
      <c r="V26" s="22">
        <v>113.203833</v>
      </c>
      <c r="W26" s="22">
        <v>140.95510999999999</v>
      </c>
      <c r="X26" s="22">
        <v>111.789446</v>
      </c>
      <c r="Y26" s="108">
        <v>96</v>
      </c>
      <c r="Z26" s="108">
        <v>104.171615</v>
      </c>
      <c r="AA26" s="108">
        <v>76.085683999999958</v>
      </c>
      <c r="AB26" s="108">
        <v>58.247648000000012</v>
      </c>
      <c r="AC26" s="225">
        <f t="shared" si="0"/>
        <v>3304.6540990000003</v>
      </c>
    </row>
    <row r="27" spans="1:29" x14ac:dyDescent="0.2">
      <c r="A27" s="109">
        <v>18</v>
      </c>
      <c r="B27" s="34">
        <v>540247</v>
      </c>
      <c r="C27" s="43">
        <v>0</v>
      </c>
      <c r="D27" s="225">
        <v>0</v>
      </c>
      <c r="E27" s="225">
        <v>0</v>
      </c>
      <c r="F27" s="225">
        <v>0</v>
      </c>
      <c r="G27" s="225">
        <v>0</v>
      </c>
      <c r="H27" s="43">
        <v>0</v>
      </c>
      <c r="I27" s="43">
        <v>0</v>
      </c>
      <c r="J27" s="43">
        <v>0</v>
      </c>
      <c r="K27" s="225">
        <v>0</v>
      </c>
      <c r="L27" s="43">
        <v>0</v>
      </c>
      <c r="M27" s="43">
        <v>0</v>
      </c>
      <c r="N27" s="43">
        <v>0</v>
      </c>
      <c r="O27" s="43">
        <v>141.421549</v>
      </c>
      <c r="P27" s="43">
        <v>93.961484999999996</v>
      </c>
      <c r="Q27" s="43">
        <v>72.143957999999998</v>
      </c>
      <c r="R27" s="43">
        <v>99.029300000000006</v>
      </c>
      <c r="S27" s="43">
        <v>83.784715000000006</v>
      </c>
      <c r="T27" s="43">
        <v>64.612348999999995</v>
      </c>
      <c r="U27" s="22">
        <v>66.488265999999996</v>
      </c>
      <c r="V27" s="22">
        <v>53.734881000000001</v>
      </c>
      <c r="W27" s="22">
        <v>59.306350000000002</v>
      </c>
      <c r="X27" s="22">
        <v>71.162519000000003</v>
      </c>
      <c r="Y27" s="108">
        <v>81</v>
      </c>
      <c r="Z27" s="108">
        <v>71.176215999999997</v>
      </c>
      <c r="AA27" s="108">
        <v>69.970474000000038</v>
      </c>
      <c r="AB27" s="108">
        <v>50.909914999999991</v>
      </c>
      <c r="AC27" s="225">
        <f t="shared" si="0"/>
        <v>1078.7019769999997</v>
      </c>
    </row>
    <row r="28" spans="1:29" x14ac:dyDescent="0.2">
      <c r="A28" s="109">
        <v>19</v>
      </c>
      <c r="B28" s="34">
        <v>540231</v>
      </c>
      <c r="C28" s="43">
        <v>41.980580000000003</v>
      </c>
      <c r="D28" s="225">
        <v>53.482852000000001</v>
      </c>
      <c r="E28" s="225">
        <v>56.741095999999999</v>
      </c>
      <c r="F28" s="225">
        <v>51.147734</v>
      </c>
      <c r="G28" s="225">
        <v>46.182997</v>
      </c>
      <c r="H28" s="43">
        <v>48.654074000000001</v>
      </c>
      <c r="I28" s="43">
        <v>40.081265999999999</v>
      </c>
      <c r="J28" s="43">
        <v>43.201352</v>
      </c>
      <c r="K28" s="225">
        <v>49.977630999999995</v>
      </c>
      <c r="L28" s="43">
        <v>61.419356999999998</v>
      </c>
      <c r="M28" s="43">
        <v>75.585919000000004</v>
      </c>
      <c r="N28" s="43">
        <v>68.151025000000004</v>
      </c>
      <c r="O28" s="43">
        <v>70.681577000000004</v>
      </c>
      <c r="P28" s="43">
        <v>75.053915000000003</v>
      </c>
      <c r="Q28" s="43">
        <v>63.211948</v>
      </c>
      <c r="R28" s="43">
        <v>66.827340000000007</v>
      </c>
      <c r="S28" s="43">
        <v>97.145404999999997</v>
      </c>
      <c r="T28" s="43">
        <v>83.350076999999999</v>
      </c>
      <c r="U28" s="22">
        <v>90.489189999999994</v>
      </c>
      <c r="V28" s="22">
        <v>93.780595000000005</v>
      </c>
      <c r="W28" s="22">
        <v>71.147681000000006</v>
      </c>
      <c r="X28" s="22">
        <v>74.539276999999998</v>
      </c>
      <c r="Y28" s="108">
        <v>77</v>
      </c>
      <c r="Z28" s="108">
        <v>79.260828000000004</v>
      </c>
      <c r="AA28" s="108">
        <v>62.175043999999993</v>
      </c>
      <c r="AB28" s="108">
        <v>43.74318700000002</v>
      </c>
      <c r="AC28" s="225">
        <f t="shared" si="0"/>
        <v>1685.011947</v>
      </c>
    </row>
    <row r="29" spans="1:29" x14ac:dyDescent="0.2">
      <c r="A29" s="109">
        <v>20</v>
      </c>
      <c r="B29" s="34">
        <v>520542</v>
      </c>
      <c r="C29" s="43">
        <v>27.612665</v>
      </c>
      <c r="D29" s="225">
        <v>64.760073000000006</v>
      </c>
      <c r="E29" s="225">
        <v>51.326175999999997</v>
      </c>
      <c r="F29" s="225">
        <v>57.910227999999996</v>
      </c>
      <c r="G29" s="225">
        <v>71.197288</v>
      </c>
      <c r="H29" s="43">
        <v>123.423439</v>
      </c>
      <c r="I29" s="43">
        <v>191.82452699999999</v>
      </c>
      <c r="J29" s="43">
        <v>277.10168700000003</v>
      </c>
      <c r="K29" s="225">
        <v>283.27569899999997</v>
      </c>
      <c r="L29" s="43">
        <v>280.03748200000001</v>
      </c>
      <c r="M29" s="43">
        <v>325.670884</v>
      </c>
      <c r="N29" s="43">
        <v>368.07753600000001</v>
      </c>
      <c r="O29" s="43">
        <v>371.28504800000002</v>
      </c>
      <c r="P29" s="43">
        <v>366.65979800000002</v>
      </c>
      <c r="Q29" s="43">
        <v>330.50640199999998</v>
      </c>
      <c r="R29" s="43">
        <v>383.92939999999999</v>
      </c>
      <c r="S29" s="43">
        <v>258.98460499999999</v>
      </c>
      <c r="T29" s="43">
        <v>275.64390900000001</v>
      </c>
      <c r="U29" s="22">
        <v>268.46675199999999</v>
      </c>
      <c r="V29" s="22">
        <v>219.48954900000001</v>
      </c>
      <c r="W29" s="22">
        <v>203.09881100000001</v>
      </c>
      <c r="X29" s="22">
        <v>126.44752200000001</v>
      </c>
      <c r="Y29" s="108">
        <v>82</v>
      </c>
      <c r="Z29" s="108">
        <v>85.320158000000006</v>
      </c>
      <c r="AA29" s="108">
        <v>53.431126000000006</v>
      </c>
      <c r="AB29" s="108">
        <v>29.117185999999997</v>
      </c>
      <c r="AC29" s="225">
        <f t="shared" si="0"/>
        <v>5176.5979500000021</v>
      </c>
    </row>
    <row r="30" spans="1:29" x14ac:dyDescent="0.2">
      <c r="A30" s="109">
        <v>21</v>
      </c>
      <c r="B30" s="34">
        <v>540220</v>
      </c>
      <c r="C30" s="43">
        <v>16.902325000000001</v>
      </c>
      <c r="D30" s="225">
        <v>9.9281170000000003</v>
      </c>
      <c r="E30" s="225">
        <v>18.377157</v>
      </c>
      <c r="F30" s="225">
        <v>24.390816999999998</v>
      </c>
      <c r="G30" s="225">
        <v>19.585702000000001</v>
      </c>
      <c r="H30" s="43">
        <v>24.812673</v>
      </c>
      <c r="I30" s="43">
        <v>12.778409</v>
      </c>
      <c r="J30" s="43">
        <v>18.250783999999999</v>
      </c>
      <c r="K30" s="225">
        <v>26.988416000000001</v>
      </c>
      <c r="L30" s="43">
        <v>46.354019999999998</v>
      </c>
      <c r="M30" s="43">
        <v>44.143439999999998</v>
      </c>
      <c r="N30" s="43">
        <v>46.281506</v>
      </c>
      <c r="O30" s="43">
        <v>67.606448999999998</v>
      </c>
      <c r="P30" s="43">
        <v>73.997587999999993</v>
      </c>
      <c r="Q30" s="43">
        <v>55.362727999999997</v>
      </c>
      <c r="R30" s="43">
        <v>50.482930000000003</v>
      </c>
      <c r="S30" s="43">
        <v>68.249155000000002</v>
      </c>
      <c r="T30" s="43">
        <v>51.946502000000002</v>
      </c>
      <c r="U30" s="22">
        <v>47.807718000000001</v>
      </c>
      <c r="V30" s="22">
        <v>52.768864000000001</v>
      </c>
      <c r="W30" s="22">
        <v>39.691083999999996</v>
      </c>
      <c r="X30" s="22">
        <v>46.978816999999999</v>
      </c>
      <c r="Y30" s="108">
        <v>47</v>
      </c>
      <c r="Z30" s="108">
        <v>57.812758000000002</v>
      </c>
      <c r="AA30" s="108">
        <v>49.660933999999997</v>
      </c>
      <c r="AB30" s="108">
        <v>60.752383000000002</v>
      </c>
      <c r="AC30" s="225">
        <f t="shared" si="0"/>
        <v>1078.911276</v>
      </c>
    </row>
    <row r="31" spans="1:29" x14ac:dyDescent="0.2">
      <c r="A31" s="109">
        <v>22</v>
      </c>
      <c r="B31" s="34">
        <v>540110</v>
      </c>
      <c r="C31" s="43">
        <v>44.821793999999997</v>
      </c>
      <c r="D31" s="225">
        <v>60.114947000000001</v>
      </c>
      <c r="E31" s="225">
        <v>48.292503000000004</v>
      </c>
      <c r="F31" s="225">
        <v>36.361757999999995</v>
      </c>
      <c r="G31" s="225">
        <v>47.729254000000005</v>
      </c>
      <c r="H31" s="43">
        <v>64.130599000000004</v>
      </c>
      <c r="I31" s="43">
        <v>63.803299000000003</v>
      </c>
      <c r="J31" s="43">
        <v>61.718980999999999</v>
      </c>
      <c r="K31" s="225">
        <v>67.116903999999991</v>
      </c>
      <c r="L31" s="43">
        <v>82.079380999999998</v>
      </c>
      <c r="M31" s="43">
        <v>83.635497000000001</v>
      </c>
      <c r="N31" s="43">
        <v>84.906485000000004</v>
      </c>
      <c r="O31" s="43">
        <v>81.727048999999994</v>
      </c>
      <c r="P31" s="43">
        <v>74.021417</v>
      </c>
      <c r="Q31" s="43">
        <v>58.997340000000001</v>
      </c>
      <c r="R31" s="43">
        <v>63.990200000000002</v>
      </c>
      <c r="S31" s="43">
        <v>70.498013</v>
      </c>
      <c r="T31" s="43">
        <v>69.596850000000003</v>
      </c>
      <c r="U31" s="22">
        <v>66.372446999999994</v>
      </c>
      <c r="V31" s="22">
        <v>65.164377999999999</v>
      </c>
      <c r="W31" s="22">
        <v>60.921230000000001</v>
      </c>
      <c r="X31" s="22">
        <v>58.795513999999997</v>
      </c>
      <c r="Y31" s="108">
        <v>56</v>
      </c>
      <c r="Z31" s="108">
        <v>58.097291999999996</v>
      </c>
      <c r="AA31" s="108">
        <v>48.47400600000001</v>
      </c>
      <c r="AB31" s="108">
        <v>36.795080999999975</v>
      </c>
      <c r="AC31" s="225">
        <f t="shared" si="0"/>
        <v>1614.1622189999994</v>
      </c>
    </row>
    <row r="32" spans="1:29" x14ac:dyDescent="0.2">
      <c r="A32" s="109">
        <v>23</v>
      </c>
      <c r="B32" s="34">
        <v>520532</v>
      </c>
      <c r="C32" s="43">
        <v>35.860297000000003</v>
      </c>
      <c r="D32" s="225">
        <v>56.602406000000002</v>
      </c>
      <c r="E32" s="225">
        <v>69.750303000000002</v>
      </c>
      <c r="F32" s="225">
        <v>81.758318000000003</v>
      </c>
      <c r="G32" s="225">
        <v>80.656351999999998</v>
      </c>
      <c r="H32" s="43">
        <v>86.721180000000004</v>
      </c>
      <c r="I32" s="43">
        <v>100.39689300000001</v>
      </c>
      <c r="J32" s="43">
        <v>107.829831</v>
      </c>
      <c r="K32" s="225">
        <v>86.355198999999999</v>
      </c>
      <c r="L32" s="43">
        <v>92.302583999999996</v>
      </c>
      <c r="M32" s="43">
        <v>90.152463999999995</v>
      </c>
      <c r="N32" s="43">
        <v>110.72187</v>
      </c>
      <c r="O32" s="43">
        <v>81.195584999999994</v>
      </c>
      <c r="P32" s="43">
        <v>69.038422999999995</v>
      </c>
      <c r="Q32" s="43">
        <v>67.251035000000002</v>
      </c>
      <c r="R32" s="43">
        <v>65.183940000000007</v>
      </c>
      <c r="S32" s="43">
        <v>67.997782999999998</v>
      </c>
      <c r="T32" s="43">
        <v>67.091926000000001</v>
      </c>
      <c r="U32" s="22">
        <v>83.167535000000001</v>
      </c>
      <c r="V32" s="22">
        <v>64.964215999999993</v>
      </c>
      <c r="W32" s="22">
        <v>37.894438000000001</v>
      </c>
      <c r="X32" s="22">
        <v>43.375951000000001</v>
      </c>
      <c r="Y32" s="108">
        <v>54</v>
      </c>
      <c r="Z32" s="108">
        <v>62.844461000000003</v>
      </c>
      <c r="AA32" s="108">
        <v>35.797451999999993</v>
      </c>
      <c r="AB32" s="108">
        <v>23.000625000000003</v>
      </c>
      <c r="AC32" s="225">
        <f t="shared" si="0"/>
        <v>1821.911067</v>
      </c>
    </row>
    <row r="33" spans="1:29" x14ac:dyDescent="0.2">
      <c r="A33" s="109">
        <v>24</v>
      </c>
      <c r="B33" s="34">
        <v>540246</v>
      </c>
      <c r="C33" s="43">
        <v>0</v>
      </c>
      <c r="D33" s="225">
        <v>0</v>
      </c>
      <c r="E33" s="225">
        <v>0</v>
      </c>
      <c r="F33" s="225">
        <v>0</v>
      </c>
      <c r="G33" s="225">
        <v>0</v>
      </c>
      <c r="H33" s="43">
        <v>0</v>
      </c>
      <c r="I33" s="43">
        <v>0</v>
      </c>
      <c r="J33" s="43">
        <v>0</v>
      </c>
      <c r="K33" s="225">
        <v>0</v>
      </c>
      <c r="L33" s="43">
        <v>0</v>
      </c>
      <c r="M33" s="43">
        <v>0</v>
      </c>
      <c r="N33" s="43">
        <v>0</v>
      </c>
      <c r="O33" s="43">
        <v>56.306527000000003</v>
      </c>
      <c r="P33" s="43">
        <v>43.607692</v>
      </c>
      <c r="Q33" s="43">
        <v>36.834097</v>
      </c>
      <c r="R33" s="43">
        <v>39.6492</v>
      </c>
      <c r="S33" s="43">
        <v>75.364598000000001</v>
      </c>
      <c r="T33" s="43">
        <v>54.366101999999998</v>
      </c>
      <c r="U33" s="22">
        <v>45.303114000000001</v>
      </c>
      <c r="V33" s="22">
        <v>42.310726000000003</v>
      </c>
      <c r="W33" s="22">
        <v>37.264135000000003</v>
      </c>
      <c r="X33" s="22">
        <v>37.443280999999999</v>
      </c>
      <c r="Y33" s="108">
        <v>44</v>
      </c>
      <c r="Z33" s="108">
        <v>43.443489999999997</v>
      </c>
      <c r="AA33" s="108">
        <v>34.084853000000003</v>
      </c>
      <c r="AB33" s="108">
        <v>17.684668000000002</v>
      </c>
      <c r="AC33" s="225">
        <f t="shared" si="0"/>
        <v>607.66248299999995</v>
      </c>
    </row>
    <row r="34" spans="1:29" x14ac:dyDescent="0.2">
      <c r="A34" s="109">
        <v>25</v>
      </c>
      <c r="B34" s="34">
        <v>540269</v>
      </c>
      <c r="C34" s="43">
        <v>17.331607000000002</v>
      </c>
      <c r="D34" s="225">
        <v>18.686161999999999</v>
      </c>
      <c r="E34" s="225">
        <v>19.230276</v>
      </c>
      <c r="F34" s="225">
        <v>18.514173</v>
      </c>
      <c r="G34" s="225">
        <v>14.033850999999999</v>
      </c>
      <c r="H34" s="43">
        <v>16.689056999999998</v>
      </c>
      <c r="I34" s="43">
        <v>17.134371999999999</v>
      </c>
      <c r="J34" s="43">
        <v>29.263898999999999</v>
      </c>
      <c r="K34" s="225">
        <v>37.766157999999997</v>
      </c>
      <c r="L34" s="43">
        <v>45.929065000000001</v>
      </c>
      <c r="M34" s="43">
        <v>41.356088999999997</v>
      </c>
      <c r="N34" s="43">
        <v>56.807620999999997</v>
      </c>
      <c r="O34" s="43">
        <v>59.401896999999998</v>
      </c>
      <c r="P34" s="43">
        <v>58.859051999999998</v>
      </c>
      <c r="Q34" s="43">
        <v>56.520395000000001</v>
      </c>
      <c r="R34" s="43">
        <v>64.293800000000005</v>
      </c>
      <c r="S34" s="43">
        <v>68.330254999999994</v>
      </c>
      <c r="T34" s="43">
        <v>69.544171000000006</v>
      </c>
      <c r="U34" s="22">
        <v>86.092352000000005</v>
      </c>
      <c r="V34" s="22">
        <v>66.700410000000005</v>
      </c>
      <c r="W34" s="22">
        <v>63.145574000000003</v>
      </c>
      <c r="X34" s="22">
        <v>54.927436</v>
      </c>
      <c r="Y34" s="108">
        <v>62</v>
      </c>
      <c r="Z34" s="108">
        <v>51.319294999999997</v>
      </c>
      <c r="AA34" s="108">
        <v>10.468428999999999</v>
      </c>
      <c r="AB34" s="108">
        <v>8.0767030000000002</v>
      </c>
      <c r="AC34" s="225">
        <f t="shared" si="0"/>
        <v>1112.4220990000001</v>
      </c>
    </row>
    <row r="35" spans="1:29" x14ac:dyDescent="0.2">
      <c r="A35" s="51"/>
      <c r="B35" s="42" t="s">
        <v>19</v>
      </c>
      <c r="C35" s="43">
        <f>SUM(C10:C34)</f>
        <v>2981.845358</v>
      </c>
      <c r="D35" s="225">
        <f t="shared" ref="D35:H35" si="1">SUM(D10:D34)</f>
        <v>2888.7808879999998</v>
      </c>
      <c r="E35" s="225">
        <f t="shared" si="1"/>
        <v>3233.3272159999997</v>
      </c>
      <c r="F35" s="225">
        <f t="shared" si="1"/>
        <v>2153.1609249999997</v>
      </c>
      <c r="G35" s="225">
        <f t="shared" si="1"/>
        <v>1712.789182</v>
      </c>
      <c r="H35" s="225">
        <f t="shared" si="1"/>
        <v>2374.9415690000001</v>
      </c>
      <c r="I35" s="225">
        <f t="shared" ref="I35:AB35" si="2">SUM(I10:I34)</f>
        <v>2538.4855350000007</v>
      </c>
      <c r="J35" s="225">
        <f t="shared" si="2"/>
        <v>3050.3172309999995</v>
      </c>
      <c r="K35" s="225">
        <f t="shared" ref="K35:L35" si="3">SUM(K10:K34)</f>
        <v>3726.8817860000004</v>
      </c>
      <c r="L35" s="225">
        <f t="shared" si="3"/>
        <v>6450.0647549999994</v>
      </c>
      <c r="M35" s="225">
        <f t="shared" si="2"/>
        <v>6709.5457289999986</v>
      </c>
      <c r="N35" s="225">
        <f t="shared" si="2"/>
        <v>8652.9590389999976</v>
      </c>
      <c r="O35" s="225">
        <f t="shared" si="2"/>
        <v>8630.3545890000005</v>
      </c>
      <c r="P35" s="225">
        <f t="shared" si="2"/>
        <v>8214.4781410000014</v>
      </c>
      <c r="Q35" s="225">
        <f t="shared" si="2"/>
        <v>6938.8912129999999</v>
      </c>
      <c r="R35" s="225">
        <f t="shared" si="2"/>
        <v>8136.9648099999995</v>
      </c>
      <c r="S35" s="225">
        <f t="shared" si="2"/>
        <v>17095.898549000001</v>
      </c>
      <c r="T35" s="225">
        <f t="shared" si="2"/>
        <v>20412.351111999989</v>
      </c>
      <c r="U35" s="225">
        <f t="shared" si="2"/>
        <v>19019.578255000004</v>
      </c>
      <c r="V35" s="225">
        <f t="shared" si="2"/>
        <v>14791.341306999999</v>
      </c>
      <c r="W35" s="225">
        <f t="shared" si="2"/>
        <v>12357.083944999997</v>
      </c>
      <c r="X35" s="225">
        <f t="shared" si="2"/>
        <v>9961.0910579999982</v>
      </c>
      <c r="Y35" s="225">
        <f t="shared" si="2"/>
        <v>11336</v>
      </c>
      <c r="Z35" s="225">
        <f t="shared" si="2"/>
        <v>13318.872779000003</v>
      </c>
      <c r="AA35" s="225">
        <f t="shared" si="2"/>
        <v>12071.521774000003</v>
      </c>
      <c r="AB35" s="225">
        <f t="shared" si="2"/>
        <v>10219.726814000001</v>
      </c>
      <c r="AC35" s="225">
        <f t="shared" si="0"/>
        <v>218977.25355899998</v>
      </c>
    </row>
    <row r="36" spans="1:29" x14ac:dyDescent="0.2">
      <c r="A36" s="51"/>
      <c r="B36" s="42" t="s">
        <v>20</v>
      </c>
      <c r="C36" s="43">
        <f>C37-C35</f>
        <v>1004.6235390000033</v>
      </c>
      <c r="D36" s="225">
        <f t="shared" ref="D36:H36" si="4">D37-D35</f>
        <v>3560.145885999998</v>
      </c>
      <c r="E36" s="225">
        <f t="shared" si="4"/>
        <v>3564.3779590000004</v>
      </c>
      <c r="F36" s="225">
        <f t="shared" si="4"/>
        <v>2838.1968440000069</v>
      </c>
      <c r="G36" s="225">
        <f t="shared" si="4"/>
        <v>2451.3473800000015</v>
      </c>
      <c r="H36" s="225">
        <f t="shared" si="4"/>
        <v>1167.1859559999994</v>
      </c>
      <c r="I36" s="225">
        <f t="shared" ref="I36:AB36" si="5">I37-I35</f>
        <v>1138.7374100000006</v>
      </c>
      <c r="J36" s="225">
        <f t="shared" si="5"/>
        <v>1334.7064040000009</v>
      </c>
      <c r="K36" s="225">
        <f t="shared" ref="K36:L36" si="6">K37-K35</f>
        <v>3734.0575199999998</v>
      </c>
      <c r="L36" s="225">
        <f t="shared" si="6"/>
        <v>1624.6181350000052</v>
      </c>
      <c r="M36" s="225">
        <f t="shared" si="5"/>
        <v>1695.4880529999982</v>
      </c>
      <c r="N36" s="225">
        <f t="shared" si="5"/>
        <v>1794.6717280000048</v>
      </c>
      <c r="O36" s="225">
        <f t="shared" si="5"/>
        <v>918.5311129999991</v>
      </c>
      <c r="P36" s="225">
        <f t="shared" si="5"/>
        <v>2976.4950429999953</v>
      </c>
      <c r="Q36" s="225">
        <f t="shared" si="5"/>
        <v>3072.0498859999998</v>
      </c>
      <c r="R36" s="225">
        <f t="shared" si="5"/>
        <v>6961.3808300000001</v>
      </c>
      <c r="S36" s="225">
        <f t="shared" si="5"/>
        <v>4788.4799989999992</v>
      </c>
      <c r="T36" s="225">
        <f t="shared" si="5"/>
        <v>4821.4536400000106</v>
      </c>
      <c r="U36" s="225">
        <f t="shared" si="5"/>
        <v>5193.8583579999977</v>
      </c>
      <c r="V36" s="225">
        <f t="shared" si="5"/>
        <v>4803.8720370000083</v>
      </c>
      <c r="W36" s="225">
        <f t="shared" si="5"/>
        <v>4420.912242999997</v>
      </c>
      <c r="X36" s="225">
        <f t="shared" si="5"/>
        <v>3614.4945150000076</v>
      </c>
      <c r="Y36" s="225">
        <f t="shared" si="5"/>
        <v>4070</v>
      </c>
      <c r="Z36" s="225">
        <f t="shared" si="5"/>
        <v>13318.872779000003</v>
      </c>
      <c r="AA36" s="225">
        <f t="shared" si="5"/>
        <v>3914.3827620000029</v>
      </c>
      <c r="AB36" s="225">
        <f t="shared" si="5"/>
        <v>3283.7634649999927</v>
      </c>
      <c r="AC36" s="225">
        <f t="shared" si="0"/>
        <v>92066.703484000041</v>
      </c>
    </row>
    <row r="37" spans="1:29" x14ac:dyDescent="0.2">
      <c r="A37" s="51"/>
      <c r="B37" s="42" t="s">
        <v>11</v>
      </c>
      <c r="C37" s="43">
        <v>3986.4688970000034</v>
      </c>
      <c r="D37" s="225">
        <v>6448.9267739999977</v>
      </c>
      <c r="E37" s="225">
        <v>6797.7051750000001</v>
      </c>
      <c r="F37" s="225">
        <v>4991.3577690000066</v>
      </c>
      <c r="G37" s="225">
        <v>4164.1365620000015</v>
      </c>
      <c r="H37" s="43">
        <v>3542.1275249999994</v>
      </c>
      <c r="I37" s="43">
        <v>3677.2229450000013</v>
      </c>
      <c r="J37" s="43">
        <v>4385.0236350000005</v>
      </c>
      <c r="K37" s="225">
        <v>7460.9393060000002</v>
      </c>
      <c r="L37" s="43">
        <v>8074.6828900000046</v>
      </c>
      <c r="M37" s="43">
        <v>8405.0337819999968</v>
      </c>
      <c r="N37" s="43">
        <v>10447.630767000002</v>
      </c>
      <c r="O37" s="43">
        <v>9548.8857019999996</v>
      </c>
      <c r="P37" s="43">
        <v>11190.973183999997</v>
      </c>
      <c r="Q37" s="43">
        <v>10010.941099</v>
      </c>
      <c r="R37" s="43">
        <v>15098.34564</v>
      </c>
      <c r="S37" s="43">
        <v>21884.378548000001</v>
      </c>
      <c r="T37" s="43">
        <v>25233.804752</v>
      </c>
      <c r="U37" s="22">
        <v>24213.436613000002</v>
      </c>
      <c r="V37" s="22">
        <v>19595.213344000007</v>
      </c>
      <c r="W37" s="22">
        <v>16777.996187999994</v>
      </c>
      <c r="X37" s="22">
        <v>13575.585573000006</v>
      </c>
      <c r="Y37" s="108">
        <v>15406</v>
      </c>
      <c r="Z37" s="108">
        <v>26637.745558000006</v>
      </c>
      <c r="AA37" s="108">
        <v>15985.904536000005</v>
      </c>
      <c r="AB37" s="108">
        <v>13503.490278999994</v>
      </c>
      <c r="AC37" s="225">
        <f t="shared" si="0"/>
        <v>311043.95704300009</v>
      </c>
    </row>
    <row r="38" spans="1:29" x14ac:dyDescent="0.2">
      <c r="A38" s="51"/>
      <c r="B38" s="42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</row>
    <row r="39" spans="1:29" ht="13.5" thickBot="1" x14ac:dyDescent="0.25">
      <c r="A39" s="51"/>
      <c r="B39" s="42"/>
      <c r="C39" s="268" t="s">
        <v>15</v>
      </c>
      <c r="D39" s="268"/>
      <c r="E39" s="268"/>
      <c r="F39" s="268"/>
      <c r="G39" s="268"/>
      <c r="H39" s="268"/>
      <c r="I39" s="268"/>
      <c r="J39" s="268"/>
      <c r="K39" s="268"/>
      <c r="L39" s="268"/>
      <c r="M39" s="268"/>
      <c r="N39" s="268"/>
      <c r="O39" s="268"/>
      <c r="P39" s="268"/>
      <c r="Q39" s="268"/>
      <c r="R39" s="268"/>
      <c r="S39" s="268"/>
      <c r="T39" s="268"/>
      <c r="U39" s="268"/>
      <c r="V39" s="268"/>
      <c r="W39" s="268"/>
      <c r="X39" s="268"/>
      <c r="Y39" s="268"/>
      <c r="Z39" s="268"/>
      <c r="AA39" s="268"/>
      <c r="AB39" s="268"/>
      <c r="AC39" s="268"/>
    </row>
    <row r="40" spans="1:29" ht="13.5" thickTop="1" x14ac:dyDescent="0.2">
      <c r="A40" s="51"/>
      <c r="B40" s="45"/>
      <c r="C40" s="45"/>
      <c r="D40" s="208"/>
      <c r="E40" s="208"/>
      <c r="F40" s="208"/>
      <c r="G40" s="208"/>
      <c r="H40" s="44"/>
      <c r="I40" s="44"/>
      <c r="J40" s="44"/>
      <c r="K40" s="226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226"/>
      <c r="AA40" s="226"/>
      <c r="AB40" s="226"/>
      <c r="AC40" s="44"/>
    </row>
    <row r="41" spans="1:29" x14ac:dyDescent="0.2">
      <c r="A41" s="51">
        <v>1</v>
      </c>
      <c r="B41" s="34">
        <v>520100</v>
      </c>
      <c r="C41" s="44">
        <f>C10/C$37*100</f>
        <v>34.591305805439447</v>
      </c>
      <c r="D41" s="226">
        <f t="shared" ref="D41:J41" si="7">D10/D$37*100</f>
        <v>18.549111005923795</v>
      </c>
      <c r="E41" s="226">
        <f t="shared" si="7"/>
        <v>19.561275971342788</v>
      </c>
      <c r="F41" s="226">
        <f t="shared" si="7"/>
        <v>6.6481912609218057</v>
      </c>
      <c r="G41" s="226">
        <f t="shared" si="7"/>
        <v>1.6071389831619067</v>
      </c>
      <c r="H41" s="226">
        <f t="shared" si="7"/>
        <v>2.0922107540439274</v>
      </c>
      <c r="I41" s="226">
        <f t="shared" si="7"/>
        <v>1.9318725044015512</v>
      </c>
      <c r="J41" s="226">
        <f t="shared" si="7"/>
        <v>4.7465095818120941</v>
      </c>
      <c r="K41" s="226">
        <f t="shared" ref="K41:L41" si="8">K10/K$37*100</f>
        <v>14.384384069937909</v>
      </c>
      <c r="L41" s="226">
        <f t="shared" si="8"/>
        <v>39.199701277680745</v>
      </c>
      <c r="M41" s="226">
        <f t="shared" ref="M41:AC54" si="9">M10/M$37*100</f>
        <v>37.985809537582668</v>
      </c>
      <c r="N41" s="226">
        <f t="shared" si="9"/>
        <v>46.597410490205533</v>
      </c>
      <c r="O41" s="226">
        <f t="shared" si="9"/>
        <v>36.429778987420534</v>
      </c>
      <c r="P41" s="226">
        <f t="shared" si="9"/>
        <v>31.220306657469703</v>
      </c>
      <c r="Q41" s="226">
        <f t="shared" si="9"/>
        <v>21.120866460908541</v>
      </c>
      <c r="R41" s="226">
        <f t="shared" si="9"/>
        <v>18.474106809492806</v>
      </c>
      <c r="S41" s="226">
        <f t="shared" si="9"/>
        <v>43.267745712913353</v>
      </c>
      <c r="T41" s="226">
        <f t="shared" si="9"/>
        <v>46.793346631819894</v>
      </c>
      <c r="U41" s="226">
        <f t="shared" si="9"/>
        <v>34.876664048035352</v>
      </c>
      <c r="V41" s="226">
        <f t="shared" si="9"/>
        <v>25.476985778920429</v>
      </c>
      <c r="W41" s="226">
        <f t="shared" si="9"/>
        <v>15.282939781771757</v>
      </c>
      <c r="X41" s="226">
        <f t="shared" si="9"/>
        <v>11.501098332769496</v>
      </c>
      <c r="Y41" s="226">
        <f t="shared" si="9"/>
        <v>14.163312994937039</v>
      </c>
      <c r="Z41" s="226">
        <f t="shared" si="9"/>
        <v>11.883825480303429</v>
      </c>
      <c r="AA41" s="226">
        <f t="shared" si="9"/>
        <v>22.29066949558818</v>
      </c>
      <c r="AB41" s="226">
        <f t="shared" si="9"/>
        <v>26.380672562411089</v>
      </c>
      <c r="AC41" s="226">
        <f t="shared" si="9"/>
        <v>25.76649755131568</v>
      </c>
    </row>
    <row r="42" spans="1:29" x14ac:dyDescent="0.2">
      <c r="A42" s="51">
        <v>2</v>
      </c>
      <c r="B42" s="34">
        <v>510111</v>
      </c>
      <c r="C42" s="226">
        <f t="shared" ref="C42:J42" si="10">C11/C$37*100</f>
        <v>9.0794158778557676</v>
      </c>
      <c r="D42" s="226">
        <f t="shared" si="10"/>
        <v>5.4591659564097288</v>
      </c>
      <c r="E42" s="226">
        <f t="shared" si="10"/>
        <v>4.5390785133602094</v>
      </c>
      <c r="F42" s="226">
        <f t="shared" si="10"/>
        <v>5.8970018504397776</v>
      </c>
      <c r="G42" s="226">
        <f t="shared" si="10"/>
        <v>8.5385320991785445</v>
      </c>
      <c r="H42" s="226">
        <f t="shared" si="10"/>
        <v>18.250481679086359</v>
      </c>
      <c r="I42" s="226">
        <f t="shared" si="10"/>
        <v>18.654594601959872</v>
      </c>
      <c r="J42" s="226">
        <f t="shared" si="10"/>
        <v>16.848003579802825</v>
      </c>
      <c r="K42" s="226">
        <f t="shared" ref="K42:W68" si="11">K11/K$37*100</f>
        <v>7.3192214894557139</v>
      </c>
      <c r="L42" s="226">
        <f t="shared" si="11"/>
        <v>11.871170509830382</v>
      </c>
      <c r="M42" s="226">
        <f t="shared" si="11"/>
        <v>13.258907268006512</v>
      </c>
      <c r="N42" s="226">
        <f t="shared" si="11"/>
        <v>11.020473078324665</v>
      </c>
      <c r="O42" s="226">
        <f t="shared" si="11"/>
        <v>17.231782339329545</v>
      </c>
      <c r="P42" s="226">
        <f t="shared" si="11"/>
        <v>13.714415947259234</v>
      </c>
      <c r="Q42" s="226">
        <f t="shared" si="11"/>
        <v>13.345791167760021</v>
      </c>
      <c r="R42" s="226">
        <f t="shared" si="11"/>
        <v>9.2220997796683104</v>
      </c>
      <c r="S42" s="226">
        <f t="shared" si="11"/>
        <v>11.967163007419934</v>
      </c>
      <c r="T42" s="226">
        <f t="shared" si="11"/>
        <v>9.5006227779026773</v>
      </c>
      <c r="U42" s="226">
        <f t="shared" si="11"/>
        <v>10.270370933900608</v>
      </c>
      <c r="V42" s="226">
        <f t="shared" si="11"/>
        <v>10.843929855199228</v>
      </c>
      <c r="W42" s="226">
        <f t="shared" si="11"/>
        <v>12.69547225504472</v>
      </c>
      <c r="X42" s="226">
        <f t="shared" si="9"/>
        <v>15.686460385438867</v>
      </c>
      <c r="Y42" s="226">
        <f t="shared" si="9"/>
        <v>16.467610022069323</v>
      </c>
      <c r="Z42" s="226">
        <f t="shared" si="9"/>
        <v>11.051631079627414</v>
      </c>
      <c r="AA42" s="226">
        <f t="shared" si="9"/>
        <v>13.983607677412941</v>
      </c>
      <c r="AB42" s="226">
        <f t="shared" ref="AB42" si="12">AB11/AB$37*100</f>
        <v>11.493422810942585</v>
      </c>
      <c r="AC42" s="226">
        <f t="shared" si="9"/>
        <v>11.759964421987853</v>
      </c>
    </row>
    <row r="43" spans="1:29" x14ac:dyDescent="0.2">
      <c r="A43" s="51">
        <v>3</v>
      </c>
      <c r="B43" s="34">
        <v>520512</v>
      </c>
      <c r="C43" s="226">
        <f t="shared" ref="C43:J43" si="13">C12/C$37*100</f>
        <v>1.7803059758827948</v>
      </c>
      <c r="D43" s="226">
        <f t="shared" si="13"/>
        <v>1.5540282672156767</v>
      </c>
      <c r="E43" s="226">
        <f t="shared" si="13"/>
        <v>1.867416204910652</v>
      </c>
      <c r="F43" s="226">
        <f t="shared" si="13"/>
        <v>2.6550962510257161</v>
      </c>
      <c r="G43" s="226">
        <f t="shared" si="13"/>
        <v>1.9774173054605979</v>
      </c>
      <c r="H43" s="226">
        <f t="shared" si="13"/>
        <v>3.1017004392014376</v>
      </c>
      <c r="I43" s="226">
        <f t="shared" si="13"/>
        <v>2.7985092973469401</v>
      </c>
      <c r="J43" s="226">
        <f t="shared" si="13"/>
        <v>2.1150876647441379</v>
      </c>
      <c r="K43" s="226">
        <f t="shared" si="11"/>
        <v>1.2396491273641785</v>
      </c>
      <c r="L43" s="226">
        <f t="shared" si="11"/>
        <v>1.5355572062595257</v>
      </c>
      <c r="M43" s="226">
        <f t="shared" si="9"/>
        <v>2.147900563905194</v>
      </c>
      <c r="N43" s="226">
        <f t="shared" si="9"/>
        <v>3.5425838475173972</v>
      </c>
      <c r="O43" s="226">
        <f t="shared" si="9"/>
        <v>3.3220321606065446</v>
      </c>
      <c r="P43" s="226">
        <f t="shared" si="9"/>
        <v>3.1740677254758412</v>
      </c>
      <c r="Q43" s="226">
        <f t="shared" si="9"/>
        <v>5.4065825545019521</v>
      </c>
      <c r="R43" s="226">
        <f t="shared" si="9"/>
        <v>3.8430044842979232</v>
      </c>
      <c r="S43" s="226">
        <f t="shared" si="9"/>
        <v>4.9785768629905709</v>
      </c>
      <c r="T43" s="226">
        <f t="shared" si="9"/>
        <v>7.4807720339929498</v>
      </c>
      <c r="U43" s="226">
        <f t="shared" si="9"/>
        <v>11.588733887090875</v>
      </c>
      <c r="V43" s="226">
        <f t="shared" si="9"/>
        <v>12.993440608696439</v>
      </c>
      <c r="W43" s="226">
        <f t="shared" si="9"/>
        <v>14.162881612165027</v>
      </c>
      <c r="X43" s="226">
        <f t="shared" si="9"/>
        <v>15.787541454290086</v>
      </c>
      <c r="Y43" s="226">
        <f t="shared" si="9"/>
        <v>15.013631052836557</v>
      </c>
      <c r="Z43" s="226">
        <f t="shared" si="9"/>
        <v>9.3002506822728446</v>
      </c>
      <c r="AA43" s="226">
        <f t="shared" si="9"/>
        <v>13.04746561761902</v>
      </c>
      <c r="AB43" s="226">
        <f t="shared" ref="AB43" si="14">AB12/AB$37*100</f>
        <v>14.503959550708402</v>
      </c>
      <c r="AC43" s="226">
        <f t="shared" si="9"/>
        <v>8.0577239542818599</v>
      </c>
    </row>
    <row r="44" spans="1:29" x14ac:dyDescent="0.2">
      <c r="A44" s="51">
        <v>4</v>
      </c>
      <c r="B44" s="34">
        <v>520514</v>
      </c>
      <c r="C44" s="226">
        <f t="shared" ref="C44:J44" si="15">C13/C$37*100</f>
        <v>0.11461546842717024</v>
      </c>
      <c r="D44" s="226">
        <f t="shared" si="15"/>
        <v>8.9254572143789734E-2</v>
      </c>
      <c r="E44" s="226">
        <f t="shared" si="15"/>
        <v>9.4222018094510834E-2</v>
      </c>
      <c r="F44" s="226">
        <f t="shared" si="15"/>
        <v>0.10121083748745388</v>
      </c>
      <c r="G44" s="226">
        <f t="shared" si="15"/>
        <v>3.9581602943597201E-2</v>
      </c>
      <c r="H44" s="226">
        <f t="shared" si="15"/>
        <v>8.992321641497085E-2</v>
      </c>
      <c r="I44" s="226">
        <f t="shared" si="15"/>
        <v>0.10354506802959151</v>
      </c>
      <c r="J44" s="226">
        <f t="shared" si="15"/>
        <v>8.7911954891891925E-3</v>
      </c>
      <c r="K44" s="226">
        <f t="shared" si="11"/>
        <v>1.9996838719759984E-2</v>
      </c>
      <c r="L44" s="226">
        <f t="shared" si="11"/>
        <v>5.6260388945131662E-2</v>
      </c>
      <c r="M44" s="226">
        <f t="shared" si="9"/>
        <v>8.6605612645948113E-2</v>
      </c>
      <c r="N44" s="226">
        <f t="shared" si="9"/>
        <v>0.21037597413400239</v>
      </c>
      <c r="O44" s="226">
        <f t="shared" si="9"/>
        <v>0.59537839046594132</v>
      </c>
      <c r="P44" s="226">
        <f t="shared" si="9"/>
        <v>0.44376105798378451</v>
      </c>
      <c r="Q44" s="226">
        <f t="shared" si="9"/>
        <v>0.78098549603702949</v>
      </c>
      <c r="R44" s="226">
        <f t="shared" si="9"/>
        <v>0.53541892553997716</v>
      </c>
      <c r="S44" s="226">
        <f t="shared" si="9"/>
        <v>1.0318165604050764</v>
      </c>
      <c r="T44" s="226">
        <f t="shared" si="9"/>
        <v>2.071979791151235</v>
      </c>
      <c r="U44" s="226">
        <f t="shared" si="9"/>
        <v>4.1712563943019001</v>
      </c>
      <c r="V44" s="226">
        <f t="shared" si="9"/>
        <v>6.1449943405117313</v>
      </c>
      <c r="W44" s="226">
        <f t="shared" si="9"/>
        <v>7.0564575455487066</v>
      </c>
      <c r="X44" s="226">
        <f t="shared" si="9"/>
        <v>5.7365205413228013</v>
      </c>
      <c r="Y44" s="226">
        <f t="shared" si="9"/>
        <v>5.1668181228092944</v>
      </c>
      <c r="Z44" s="226">
        <f t="shared" si="9"/>
        <v>3.3111319239818671</v>
      </c>
      <c r="AA44" s="226">
        <f t="shared" si="9"/>
        <v>4.4905122971516276</v>
      </c>
      <c r="AB44" s="226">
        <f t="shared" ref="AB44" si="16">AB13/AB$37*100</f>
        <v>4.2809070770317126</v>
      </c>
      <c r="AC44" s="226">
        <f t="shared" si="9"/>
        <v>2.6462638156516585</v>
      </c>
    </row>
    <row r="45" spans="1:29" x14ac:dyDescent="0.2">
      <c r="A45" s="51">
        <v>5</v>
      </c>
      <c r="B45" s="34">
        <v>530121</v>
      </c>
      <c r="C45" s="226">
        <f t="shared" ref="C45:J45" si="17">C14/C$37*100</f>
        <v>0.85363859293143185</v>
      </c>
      <c r="D45" s="226">
        <f t="shared" si="17"/>
        <v>0.38774285825066512</v>
      </c>
      <c r="E45" s="226">
        <f t="shared" si="17"/>
        <v>0.39570701152098731</v>
      </c>
      <c r="F45" s="226">
        <f t="shared" si="17"/>
        <v>0.6476842674108052</v>
      </c>
      <c r="G45" s="226">
        <f t="shared" si="17"/>
        <v>1.3639819721166959</v>
      </c>
      <c r="H45" s="226">
        <f t="shared" si="17"/>
        <v>2.5797814549322307</v>
      </c>
      <c r="I45" s="226">
        <f t="shared" si="17"/>
        <v>2.1449090571798326</v>
      </c>
      <c r="J45" s="226">
        <f t="shared" si="17"/>
        <v>1.9547284606597108</v>
      </c>
      <c r="K45" s="226">
        <f t="shared" si="11"/>
        <v>1.7097791815222683</v>
      </c>
      <c r="L45" s="226">
        <f t="shared" si="11"/>
        <v>2.1659323144020073</v>
      </c>
      <c r="M45" s="226">
        <f t="shared" si="9"/>
        <v>2.383557665515164</v>
      </c>
      <c r="N45" s="226">
        <f t="shared" si="9"/>
        <v>1.8819522184976538</v>
      </c>
      <c r="O45" s="226">
        <f t="shared" si="9"/>
        <v>2.2980573215368874</v>
      </c>
      <c r="P45" s="226">
        <f t="shared" si="9"/>
        <v>1.5689650498942707</v>
      </c>
      <c r="Q45" s="226">
        <f t="shared" si="9"/>
        <v>1.3826904247176812</v>
      </c>
      <c r="R45" s="226">
        <f t="shared" si="9"/>
        <v>0.99336909868225809</v>
      </c>
      <c r="S45" s="226">
        <f t="shared" si="9"/>
        <v>1.3905052836321465</v>
      </c>
      <c r="T45" s="226">
        <f t="shared" si="9"/>
        <v>0.75879511584484338</v>
      </c>
      <c r="U45" s="226">
        <f t="shared" si="9"/>
        <v>1.1681545313899799</v>
      </c>
      <c r="V45" s="226">
        <f t="shared" si="9"/>
        <v>2.0070493803550389</v>
      </c>
      <c r="W45" s="226">
        <f t="shared" si="9"/>
        <v>2.1276394928216571</v>
      </c>
      <c r="X45" s="226">
        <f t="shared" si="9"/>
        <v>2.676840708239848</v>
      </c>
      <c r="Y45" s="226">
        <f t="shared" si="9"/>
        <v>2.1290406335194079</v>
      </c>
      <c r="Z45" s="226">
        <f t="shared" si="9"/>
        <v>1.5305430750972711</v>
      </c>
      <c r="AA45" s="226">
        <f t="shared" si="9"/>
        <v>3.6459873364528383</v>
      </c>
      <c r="AB45" s="226">
        <f t="shared" ref="AB45" si="18">AB14/AB$37*100</f>
        <v>2.8075036539965965</v>
      </c>
      <c r="AC45" s="226">
        <f t="shared" si="9"/>
        <v>1.7373138200054963</v>
      </c>
    </row>
    <row r="46" spans="1:29" x14ac:dyDescent="0.2">
      <c r="A46" s="51">
        <v>6</v>
      </c>
      <c r="B46" s="34">
        <v>520524</v>
      </c>
      <c r="C46" s="226">
        <f t="shared" ref="C46:J46" si="19">C15/C$37*100</f>
        <v>6.5505766317784916E-2</v>
      </c>
      <c r="D46" s="226">
        <f t="shared" si="19"/>
        <v>5.3140811178328341E-2</v>
      </c>
      <c r="E46" s="226">
        <f t="shared" si="19"/>
        <v>8.1593197368992995E-2</v>
      </c>
      <c r="F46" s="226">
        <f t="shared" si="19"/>
        <v>0.13403925964899094</v>
      </c>
      <c r="G46" s="226">
        <f t="shared" si="19"/>
        <v>0.27140899035673838</v>
      </c>
      <c r="H46" s="226">
        <f t="shared" si="19"/>
        <v>0.49316056174459733</v>
      </c>
      <c r="I46" s="226">
        <f t="shared" si="19"/>
        <v>0.57815624230529183</v>
      </c>
      <c r="J46" s="226">
        <f t="shared" si="19"/>
        <v>0.24763335169572009</v>
      </c>
      <c r="K46" s="226">
        <f t="shared" si="11"/>
        <v>0.14831164745035924</v>
      </c>
      <c r="L46" s="226">
        <f t="shared" si="11"/>
        <v>0.30519630721993574</v>
      </c>
      <c r="M46" s="226">
        <f t="shared" si="9"/>
        <v>0.61895734567316485</v>
      </c>
      <c r="N46" s="226">
        <f t="shared" si="9"/>
        <v>1.2608958713979019</v>
      </c>
      <c r="O46" s="226">
        <f t="shared" si="9"/>
        <v>1.7199156857181954</v>
      </c>
      <c r="P46" s="226">
        <f t="shared" si="9"/>
        <v>1.4234335868818757</v>
      </c>
      <c r="Q46" s="226">
        <f t="shared" si="9"/>
        <v>2.2226825510163759</v>
      </c>
      <c r="R46" s="226">
        <f t="shared" si="9"/>
        <v>1.9160602551949526</v>
      </c>
      <c r="S46" s="226">
        <f t="shared" si="9"/>
        <v>1.4157537684720551</v>
      </c>
      <c r="T46" s="226">
        <f t="shared" si="9"/>
        <v>1.9828057120888354</v>
      </c>
      <c r="U46" s="226">
        <f t="shared" si="9"/>
        <v>2.7829851159509178</v>
      </c>
      <c r="V46" s="226">
        <f t="shared" si="9"/>
        <v>3.0717851570843289</v>
      </c>
      <c r="W46" s="226">
        <f t="shared" si="9"/>
        <v>5.667254053139378</v>
      </c>
      <c r="X46" s="226">
        <f t="shared" si="9"/>
        <v>4.704173934641366</v>
      </c>
      <c r="Y46" s="226">
        <f t="shared" si="9"/>
        <v>4.6280669868882258</v>
      </c>
      <c r="Z46" s="226">
        <f t="shared" si="9"/>
        <v>2.6075197110342478</v>
      </c>
      <c r="AA46" s="226">
        <f t="shared" si="9"/>
        <v>3.1524600554514395</v>
      </c>
      <c r="AB46" s="226">
        <f t="shared" ref="AB46" si="20">AB15/AB$37*100</f>
        <v>2.5322528985841033</v>
      </c>
      <c r="AC46" s="226">
        <f t="shared" si="9"/>
        <v>2.270694139871555</v>
      </c>
    </row>
    <row r="47" spans="1:29" x14ac:dyDescent="0.2">
      <c r="A47" s="51">
        <v>7</v>
      </c>
      <c r="B47" s="34">
        <v>520523</v>
      </c>
      <c r="C47" s="226">
        <f t="shared" ref="C47:J47" si="21">C16/C$37*100</f>
        <v>2.6600207537001111E-2</v>
      </c>
      <c r="D47" s="226">
        <f t="shared" si="21"/>
        <v>8.1938129942859886E-2</v>
      </c>
      <c r="E47" s="226">
        <f t="shared" si="21"/>
        <v>6.5673824990504975E-2</v>
      </c>
      <c r="F47" s="226">
        <f t="shared" si="21"/>
        <v>0.19553060412969142</v>
      </c>
      <c r="G47" s="226">
        <f t="shared" si="21"/>
        <v>0.1877172586349006</v>
      </c>
      <c r="H47" s="226">
        <f t="shared" si="21"/>
        <v>0.12802184472452052</v>
      </c>
      <c r="I47" s="226">
        <f t="shared" si="21"/>
        <v>0.1229760084617333</v>
      </c>
      <c r="J47" s="226">
        <f t="shared" si="21"/>
        <v>8.2735905253564251E-2</v>
      </c>
      <c r="K47" s="226">
        <f t="shared" si="11"/>
        <v>7.586334331185618E-2</v>
      </c>
      <c r="L47" s="226">
        <f t="shared" si="11"/>
        <v>0.11429022199037708</v>
      </c>
      <c r="M47" s="226">
        <f t="shared" si="9"/>
        <v>0.33099855064925199</v>
      </c>
      <c r="N47" s="226">
        <f t="shared" si="9"/>
        <v>0.86150694839156516</v>
      </c>
      <c r="O47" s="226">
        <f t="shared" si="9"/>
        <v>1.0007016523402932</v>
      </c>
      <c r="P47" s="226">
        <f t="shared" si="9"/>
        <v>0.71610562979971149</v>
      </c>
      <c r="Q47" s="226">
        <f t="shared" si="9"/>
        <v>1.1726058503303556</v>
      </c>
      <c r="R47" s="226">
        <f t="shared" si="9"/>
        <v>0.84702856226306389</v>
      </c>
      <c r="S47" s="226">
        <f t="shared" si="9"/>
        <v>0.74402621323181473</v>
      </c>
      <c r="T47" s="226">
        <f t="shared" si="9"/>
        <v>0.87778029186202855</v>
      </c>
      <c r="U47" s="226">
        <f t="shared" si="9"/>
        <v>1.1472096482614234</v>
      </c>
      <c r="V47" s="226">
        <f t="shared" si="9"/>
        <v>1.3927703118556047</v>
      </c>
      <c r="W47" s="226">
        <f t="shared" si="9"/>
        <v>1.6701585747195431</v>
      </c>
      <c r="X47" s="226">
        <f t="shared" si="9"/>
        <v>1.8283671349960697</v>
      </c>
      <c r="Y47" s="226">
        <f t="shared" si="9"/>
        <v>2.0122030377774895</v>
      </c>
      <c r="Z47" s="226">
        <f t="shared" si="9"/>
        <v>1.2803200678428823</v>
      </c>
      <c r="AA47" s="226">
        <f t="shared" si="9"/>
        <v>2.2309941686242531</v>
      </c>
      <c r="AB47" s="226">
        <f t="shared" ref="AB47" si="22">AB16/AB$37*100</f>
        <v>1.8444225296872234</v>
      </c>
      <c r="AC47" s="226">
        <f t="shared" si="9"/>
        <v>1.0657531515848497</v>
      </c>
    </row>
    <row r="48" spans="1:29" x14ac:dyDescent="0.2">
      <c r="A48" s="51">
        <v>8</v>
      </c>
      <c r="B48" s="34">
        <v>520511</v>
      </c>
      <c r="C48" s="226">
        <f t="shared" ref="C48:J48" si="23">C17/C$37*100</f>
        <v>0.91696084792004251</v>
      </c>
      <c r="D48" s="226">
        <f t="shared" si="23"/>
        <v>1.081540734517263</v>
      </c>
      <c r="E48" s="226">
        <f t="shared" si="23"/>
        <v>1.0673394201742503</v>
      </c>
      <c r="F48" s="226">
        <f t="shared" si="23"/>
        <v>1.5980828602470769</v>
      </c>
      <c r="G48" s="226">
        <f t="shared" si="23"/>
        <v>1.5393182967374541</v>
      </c>
      <c r="H48" s="226">
        <f t="shared" si="23"/>
        <v>1.5446884566924228</v>
      </c>
      <c r="I48" s="226">
        <f t="shared" si="23"/>
        <v>1.5758037754765499</v>
      </c>
      <c r="J48" s="226">
        <f t="shared" si="23"/>
        <v>1.3812566371720365</v>
      </c>
      <c r="K48" s="226">
        <f t="shared" si="11"/>
        <v>0.74954544872154727</v>
      </c>
      <c r="L48" s="226">
        <f t="shared" si="11"/>
        <v>1.1928652965342634</v>
      </c>
      <c r="M48" s="226">
        <f t="shared" si="9"/>
        <v>1.5562832392194665</v>
      </c>
      <c r="N48" s="226">
        <f t="shared" si="9"/>
        <v>1.5977975363301806</v>
      </c>
      <c r="O48" s="226">
        <f t="shared" si="9"/>
        <v>1.7390025829424263</v>
      </c>
      <c r="P48" s="226">
        <f t="shared" si="9"/>
        <v>1.3501071668728257</v>
      </c>
      <c r="Q48" s="226">
        <f t="shared" si="9"/>
        <v>2.678829625985796</v>
      </c>
      <c r="R48" s="226">
        <f t="shared" si="9"/>
        <v>1.853774623217594</v>
      </c>
      <c r="S48" s="226">
        <f t="shared" si="9"/>
        <v>1.4644406936073988</v>
      </c>
      <c r="T48" s="226">
        <f t="shared" si="9"/>
        <v>1.5896449740430327</v>
      </c>
      <c r="U48" s="226">
        <f t="shared" si="9"/>
        <v>1.6619108779624927</v>
      </c>
      <c r="V48" s="226">
        <f t="shared" si="9"/>
        <v>1.1456327219256222</v>
      </c>
      <c r="W48" s="226">
        <f t="shared" si="9"/>
        <v>1.1664007179830458</v>
      </c>
      <c r="X48" s="226">
        <f t="shared" si="9"/>
        <v>1.5264541473050159</v>
      </c>
      <c r="Y48" s="226">
        <f t="shared" si="9"/>
        <v>1.440997014150331</v>
      </c>
      <c r="Z48" s="226">
        <f t="shared" si="9"/>
        <v>1.1221901543774777</v>
      </c>
      <c r="AA48" s="226">
        <f t="shared" si="9"/>
        <v>1.7297207635470393</v>
      </c>
      <c r="AB48" s="226">
        <f t="shared" ref="AB48" si="24">AB17/AB$37*100</f>
        <v>2.3288505675385185</v>
      </c>
      <c r="AC48" s="226">
        <f t="shared" si="9"/>
        <v>1.5028382131062514</v>
      </c>
    </row>
    <row r="49" spans="1:29" x14ac:dyDescent="0.2">
      <c r="A49" s="51">
        <v>9</v>
      </c>
      <c r="B49" s="34">
        <v>520522</v>
      </c>
      <c r="C49" s="226">
        <f t="shared" ref="C49:J49" si="25">C18/C$37*100</f>
        <v>3.8879914281192467</v>
      </c>
      <c r="D49" s="226">
        <f t="shared" si="25"/>
        <v>2.596004465036899</v>
      </c>
      <c r="E49" s="226">
        <f t="shared" si="25"/>
        <v>3.6666749672620216</v>
      </c>
      <c r="F49" s="226">
        <f t="shared" si="25"/>
        <v>5.132374453120466</v>
      </c>
      <c r="G49" s="226">
        <f t="shared" si="25"/>
        <v>7.3626037339358481</v>
      </c>
      <c r="H49" s="226">
        <f t="shared" si="25"/>
        <v>12.438347233136392</v>
      </c>
      <c r="I49" s="226">
        <f t="shared" si="25"/>
        <v>14.121089903076294</v>
      </c>
      <c r="J49" s="226">
        <f t="shared" si="25"/>
        <v>15.467610951656818</v>
      </c>
      <c r="K49" s="226">
        <f t="shared" si="11"/>
        <v>10.000721804558262</v>
      </c>
      <c r="L49" s="226">
        <f t="shared" si="11"/>
        <v>9.4736097308212628</v>
      </c>
      <c r="M49" s="226">
        <f t="shared" si="9"/>
        <v>8.1228879229744457</v>
      </c>
      <c r="N49" s="226">
        <f t="shared" si="9"/>
        <v>4.4864550485506252</v>
      </c>
      <c r="O49" s="226">
        <f t="shared" si="9"/>
        <v>4.3669415365675723</v>
      </c>
      <c r="P49" s="226">
        <f t="shared" si="9"/>
        <v>2.7984471578195866</v>
      </c>
      <c r="Q49" s="226">
        <f t="shared" si="9"/>
        <v>3.5703706920791265</v>
      </c>
      <c r="R49" s="226">
        <f t="shared" si="9"/>
        <v>3.5059609352008447</v>
      </c>
      <c r="S49" s="226">
        <f t="shared" si="9"/>
        <v>1.530060491622236</v>
      </c>
      <c r="T49" s="226">
        <f t="shared" si="9"/>
        <v>1.3536174285129461</v>
      </c>
      <c r="U49" s="226">
        <f t="shared" si="9"/>
        <v>1.747348613756234</v>
      </c>
      <c r="V49" s="226">
        <f t="shared" si="9"/>
        <v>1.4814641764994498</v>
      </c>
      <c r="W49" s="226">
        <f t="shared" si="9"/>
        <v>1.9629179689261718</v>
      </c>
      <c r="X49" s="226">
        <f t="shared" si="9"/>
        <v>1.9211567014738002</v>
      </c>
      <c r="Y49" s="226">
        <f t="shared" si="9"/>
        <v>1.7395819810463458</v>
      </c>
      <c r="Z49" s="226">
        <f t="shared" si="9"/>
        <v>1.1087858969029647</v>
      </c>
      <c r="AA49" s="226">
        <f t="shared" si="9"/>
        <v>1.6747073548269056</v>
      </c>
      <c r="AB49" s="226">
        <f t="shared" ref="AB49" si="26">AB18/AB$37*100</f>
        <v>1.4583683916613577</v>
      </c>
      <c r="AC49" s="226">
        <f t="shared" si="9"/>
        <v>3.2342656249094928</v>
      </c>
    </row>
    <row r="50" spans="1:29" x14ac:dyDescent="0.2">
      <c r="A50" s="51">
        <v>10</v>
      </c>
      <c r="B50" s="34">
        <v>530500</v>
      </c>
      <c r="C50" s="226">
        <f t="shared" ref="C50:J50" si="27">C19/C$37*100</f>
        <v>0</v>
      </c>
      <c r="D50" s="226">
        <f t="shared" si="27"/>
        <v>0</v>
      </c>
      <c r="E50" s="226">
        <f t="shared" si="27"/>
        <v>0</v>
      </c>
      <c r="F50" s="226">
        <f t="shared" si="27"/>
        <v>0</v>
      </c>
      <c r="G50" s="226">
        <f t="shared" si="27"/>
        <v>0</v>
      </c>
      <c r="H50" s="226">
        <f t="shared" si="27"/>
        <v>0</v>
      </c>
      <c r="I50" s="226">
        <f t="shared" si="27"/>
        <v>0</v>
      </c>
      <c r="J50" s="226">
        <f t="shared" si="27"/>
        <v>0</v>
      </c>
      <c r="K50" s="226">
        <f t="shared" si="11"/>
        <v>0</v>
      </c>
      <c r="L50" s="226">
        <f t="shared" si="11"/>
        <v>0</v>
      </c>
      <c r="M50" s="226">
        <f t="shared" si="9"/>
        <v>0</v>
      </c>
      <c r="N50" s="226">
        <f t="shared" si="9"/>
        <v>0</v>
      </c>
      <c r="O50" s="226">
        <f t="shared" si="9"/>
        <v>0.69108153620666302</v>
      </c>
      <c r="P50" s="226">
        <f t="shared" si="9"/>
        <v>0.57031715607406475</v>
      </c>
      <c r="Q50" s="226">
        <f t="shared" si="9"/>
        <v>1.038418516021278</v>
      </c>
      <c r="R50" s="226">
        <f t="shared" si="9"/>
        <v>0.70201399893240224</v>
      </c>
      <c r="S50" s="226">
        <f t="shared" si="9"/>
        <v>0.95513810246671482</v>
      </c>
      <c r="T50" s="226">
        <f t="shared" si="9"/>
        <v>0.81689688505520375</v>
      </c>
      <c r="U50" s="226">
        <f t="shared" si="9"/>
        <v>0.81509893516741494</v>
      </c>
      <c r="V50" s="226">
        <f t="shared" si="9"/>
        <v>1.3604411716273881</v>
      </c>
      <c r="W50" s="226">
        <f t="shared" si="9"/>
        <v>1.4244769060737856</v>
      </c>
      <c r="X50" s="226">
        <f t="shared" si="9"/>
        <v>1.5178888814183449</v>
      </c>
      <c r="Y50" s="226">
        <f t="shared" si="9"/>
        <v>1.5578346098922498</v>
      </c>
      <c r="Z50" s="226">
        <f t="shared" si="9"/>
        <v>0.87457823520667144</v>
      </c>
      <c r="AA50" s="226">
        <f t="shared" si="9"/>
        <v>1.4242130527383248</v>
      </c>
      <c r="AB50" s="226">
        <f t="shared" ref="AB50" si="28">AB19/AB$37*100</f>
        <v>1.5305550322898118</v>
      </c>
      <c r="AC50" s="226">
        <f t="shared" si="9"/>
        <v>0.82665107287216621</v>
      </c>
    </row>
    <row r="51" spans="1:29" x14ac:dyDescent="0.2">
      <c r="A51" s="51">
        <v>11</v>
      </c>
      <c r="B51" s="34">
        <v>540244</v>
      </c>
      <c r="C51" s="226">
        <f t="shared" ref="C51:J51" si="29">C20/C$37*100</f>
        <v>0</v>
      </c>
      <c r="D51" s="226">
        <f t="shared" si="29"/>
        <v>0</v>
      </c>
      <c r="E51" s="226">
        <f t="shared" si="29"/>
        <v>0</v>
      </c>
      <c r="F51" s="226">
        <f t="shared" si="29"/>
        <v>0</v>
      </c>
      <c r="G51" s="226">
        <f t="shared" si="29"/>
        <v>0</v>
      </c>
      <c r="H51" s="226">
        <f t="shared" si="29"/>
        <v>0</v>
      </c>
      <c r="I51" s="226">
        <f t="shared" si="29"/>
        <v>0</v>
      </c>
      <c r="J51" s="226">
        <f t="shared" si="29"/>
        <v>0</v>
      </c>
      <c r="K51" s="226">
        <f t="shared" si="11"/>
        <v>0</v>
      </c>
      <c r="L51" s="226">
        <f t="shared" si="11"/>
        <v>0</v>
      </c>
      <c r="M51" s="226">
        <f t="shared" si="9"/>
        <v>0</v>
      </c>
      <c r="N51" s="226">
        <f t="shared" si="9"/>
        <v>0</v>
      </c>
      <c r="O51" s="226">
        <f t="shared" si="9"/>
        <v>1.1119493971716619</v>
      </c>
      <c r="P51" s="226">
        <f t="shared" si="9"/>
        <v>0.85921110183226779</v>
      </c>
      <c r="Q51" s="226">
        <f t="shared" si="9"/>
        <v>0.96696587306531712</v>
      </c>
      <c r="R51" s="226">
        <f t="shared" si="9"/>
        <v>0.6781173410731377</v>
      </c>
      <c r="S51" s="226">
        <f t="shared" si="9"/>
        <v>0.68227553582345379</v>
      </c>
      <c r="T51" s="226">
        <f t="shared" si="9"/>
        <v>0.5002076509686707</v>
      </c>
      <c r="U51" s="226">
        <f t="shared" si="9"/>
        <v>0.56096626914609216</v>
      </c>
      <c r="V51" s="226">
        <f t="shared" si="9"/>
        <v>0.87541857283490632</v>
      </c>
      <c r="W51" s="226">
        <f t="shared" si="9"/>
        <v>0.99563025958651541</v>
      </c>
      <c r="X51" s="226">
        <f t="shared" si="9"/>
        <v>1.1796976575251259</v>
      </c>
      <c r="Y51" s="226">
        <f t="shared" si="9"/>
        <v>0.99311956380630928</v>
      </c>
      <c r="Z51" s="226">
        <f t="shared" si="9"/>
        <v>0.72750522966760423</v>
      </c>
      <c r="AA51" s="226">
        <f t="shared" si="9"/>
        <v>1.276887801627492</v>
      </c>
      <c r="AB51" s="226">
        <f t="shared" ref="AB51" si="30">AB20/AB$37*100</f>
        <v>1.3067611584422729</v>
      </c>
      <c r="AC51" s="226">
        <f t="shared" si="9"/>
        <v>0.6555315818973203</v>
      </c>
    </row>
    <row r="52" spans="1:29" x14ac:dyDescent="0.2">
      <c r="A52" s="51">
        <v>12</v>
      </c>
      <c r="B52" s="34">
        <v>540245</v>
      </c>
      <c r="C52" s="226">
        <f t="shared" ref="C52:J52" si="31">C21/C$37*100</f>
        <v>0</v>
      </c>
      <c r="D52" s="226">
        <f t="shared" si="31"/>
        <v>0</v>
      </c>
      <c r="E52" s="226">
        <f t="shared" si="31"/>
        <v>0</v>
      </c>
      <c r="F52" s="226">
        <f t="shared" si="31"/>
        <v>0</v>
      </c>
      <c r="G52" s="226">
        <f t="shared" si="31"/>
        <v>0</v>
      </c>
      <c r="H52" s="226">
        <f t="shared" si="31"/>
        <v>0</v>
      </c>
      <c r="I52" s="226">
        <f t="shared" si="31"/>
        <v>0</v>
      </c>
      <c r="J52" s="226">
        <f t="shared" si="31"/>
        <v>0</v>
      </c>
      <c r="K52" s="226">
        <f t="shared" si="11"/>
        <v>0</v>
      </c>
      <c r="L52" s="226">
        <f t="shared" si="11"/>
        <v>0</v>
      </c>
      <c r="M52" s="226">
        <f t="shared" si="9"/>
        <v>0</v>
      </c>
      <c r="N52" s="226">
        <f t="shared" si="9"/>
        <v>0</v>
      </c>
      <c r="O52" s="226">
        <f t="shared" si="9"/>
        <v>4.0821949195428751</v>
      </c>
      <c r="P52" s="226">
        <f t="shared" si="9"/>
        <v>2.8738952074322128</v>
      </c>
      <c r="Q52" s="226">
        <f t="shared" si="9"/>
        <v>3.0662137751530887</v>
      </c>
      <c r="R52" s="226">
        <f t="shared" si="9"/>
        <v>2.1802401921963153</v>
      </c>
      <c r="S52" s="226">
        <f t="shared" si="9"/>
        <v>2.1092465019628572</v>
      </c>
      <c r="T52" s="226">
        <f t="shared" si="9"/>
        <v>1.7927793943326935</v>
      </c>
      <c r="U52" s="226">
        <f t="shared" si="9"/>
        <v>1.7864936147385035</v>
      </c>
      <c r="V52" s="226">
        <f t="shared" si="9"/>
        <v>1.6578779587489032</v>
      </c>
      <c r="W52" s="226">
        <f t="shared" si="9"/>
        <v>1.4093274569290901</v>
      </c>
      <c r="X52" s="226">
        <f t="shared" si="9"/>
        <v>1.388440542667116</v>
      </c>
      <c r="Y52" s="226">
        <f t="shared" si="9"/>
        <v>1.2917045307023236</v>
      </c>
      <c r="Z52" s="226">
        <f t="shared" si="9"/>
        <v>0.8839041107564285</v>
      </c>
      <c r="AA52" s="226">
        <f t="shared" si="9"/>
        <v>0.98175294145269631</v>
      </c>
      <c r="AB52" s="226">
        <f t="shared" ref="AB52" si="32">AB21/AB$37*100</f>
        <v>0.68102806829887452</v>
      </c>
      <c r="AC52" s="226">
        <f t="shared" si="9"/>
        <v>1.3269117465700924</v>
      </c>
    </row>
    <row r="53" spans="1:29" x14ac:dyDescent="0.2">
      <c r="A53" s="51">
        <v>13</v>
      </c>
      <c r="B53" s="34">
        <v>510121</v>
      </c>
      <c r="C53" s="226">
        <f t="shared" ref="C53:J53" si="33">C22/C$37*100</f>
        <v>1.3931798148932091</v>
      </c>
      <c r="D53" s="226">
        <f t="shared" si="33"/>
        <v>1.0518029646959057</v>
      </c>
      <c r="E53" s="226">
        <f t="shared" si="33"/>
        <v>0.61511458534239827</v>
      </c>
      <c r="F53" s="226">
        <f t="shared" si="33"/>
        <v>0.66103456267792837</v>
      </c>
      <c r="G53" s="226">
        <f t="shared" si="33"/>
        <v>0.51133474330086093</v>
      </c>
      <c r="H53" s="226">
        <f t="shared" si="33"/>
        <v>0.94922872659701907</v>
      </c>
      <c r="I53" s="226">
        <f t="shared" si="33"/>
        <v>1.1457917463853959</v>
      </c>
      <c r="J53" s="226">
        <f t="shared" si="33"/>
        <v>1.4954403318740606</v>
      </c>
      <c r="K53" s="226">
        <f t="shared" si="11"/>
        <v>0.99532271949030104</v>
      </c>
      <c r="L53" s="226">
        <f t="shared" si="11"/>
        <v>0.71695340595598256</v>
      </c>
      <c r="M53" s="226">
        <f t="shared" si="9"/>
        <v>0.64054802629465535</v>
      </c>
      <c r="N53" s="226">
        <f t="shared" si="9"/>
        <v>0.69301156994075441</v>
      </c>
      <c r="O53" s="226">
        <f t="shared" si="9"/>
        <v>1.2038344010749162</v>
      </c>
      <c r="P53" s="226">
        <f t="shared" si="9"/>
        <v>1.1106792944308785</v>
      </c>
      <c r="Q53" s="226">
        <f t="shared" si="9"/>
        <v>0.99699319986978985</v>
      </c>
      <c r="R53" s="226">
        <f t="shared" si="9"/>
        <v>0.72569738839281195</v>
      </c>
      <c r="S53" s="226">
        <f t="shared" si="9"/>
        <v>0.94059783579649303</v>
      </c>
      <c r="T53" s="226">
        <f t="shared" si="9"/>
        <v>0.81127033363359358</v>
      </c>
      <c r="U53" s="226">
        <f t="shared" si="9"/>
        <v>0.97110693437773343</v>
      </c>
      <c r="V53" s="226">
        <f t="shared" si="9"/>
        <v>1.3784294013961613</v>
      </c>
      <c r="W53" s="226">
        <f t="shared" si="9"/>
        <v>1.8624906424969807</v>
      </c>
      <c r="X53" s="226">
        <f t="shared" si="9"/>
        <v>1.4580093649415937</v>
      </c>
      <c r="Y53" s="226">
        <f t="shared" si="9"/>
        <v>1.2722315980786707</v>
      </c>
      <c r="Z53" s="226">
        <f t="shared" si="9"/>
        <v>0.89685005241838844</v>
      </c>
      <c r="AA53" s="226">
        <f t="shared" si="9"/>
        <v>0.9399461110356272</v>
      </c>
      <c r="AB53" s="226">
        <f t="shared" ref="AB53" si="34">AB22/AB$37*100</f>
        <v>0.49428424519103575</v>
      </c>
      <c r="AC53" s="226">
        <f t="shared" si="9"/>
        <v>1.0114166051986955</v>
      </c>
    </row>
    <row r="54" spans="1:29" x14ac:dyDescent="0.2">
      <c r="A54" s="51">
        <v>14</v>
      </c>
      <c r="B54" s="34">
        <v>540233</v>
      </c>
      <c r="C54" s="226">
        <f t="shared" ref="C54:J54" si="35">C23/C$37*100</f>
        <v>7.5190937580266226</v>
      </c>
      <c r="D54" s="226">
        <f t="shared" si="35"/>
        <v>4.1528679792077305</v>
      </c>
      <c r="E54" s="226">
        <f t="shared" si="35"/>
        <v>5.4936853744911058</v>
      </c>
      <c r="F54" s="226">
        <f t="shared" si="35"/>
        <v>7.7743795568023017</v>
      </c>
      <c r="G54" s="226">
        <f t="shared" si="35"/>
        <v>3.4969249406667258</v>
      </c>
      <c r="H54" s="226">
        <f t="shared" si="35"/>
        <v>2.8745471268711595</v>
      </c>
      <c r="I54" s="226">
        <f t="shared" si="35"/>
        <v>2.9552979415557292</v>
      </c>
      <c r="J54" s="226">
        <f t="shared" si="35"/>
        <v>3.3286825830301363</v>
      </c>
      <c r="K54" s="226">
        <f t="shared" si="11"/>
        <v>2.0663990373975571</v>
      </c>
      <c r="L54" s="226">
        <f t="shared" si="11"/>
        <v>2.1553976468294462</v>
      </c>
      <c r="M54" s="226">
        <f t="shared" si="9"/>
        <v>1.7787155516277502</v>
      </c>
      <c r="N54" s="226">
        <f t="shared" si="9"/>
        <v>1.3881020035477674</v>
      </c>
      <c r="O54" s="226">
        <f t="shared" si="9"/>
        <v>1.7136197469169372</v>
      </c>
      <c r="P54" s="226">
        <f t="shared" si="9"/>
        <v>1.2764769752485545</v>
      </c>
      <c r="Q54" s="226">
        <f t="shared" si="9"/>
        <v>1.6912014397618624</v>
      </c>
      <c r="R54" s="226">
        <f t="shared" si="9"/>
        <v>1.1308404514708144</v>
      </c>
      <c r="S54" s="226">
        <f t="shared" ref="M54:AC67" si="36">S23/S$37*100</f>
        <v>0.78234176321011795</v>
      </c>
      <c r="T54" s="226">
        <f t="shared" si="36"/>
        <v>0.61310594466630286</v>
      </c>
      <c r="U54" s="226">
        <f t="shared" si="36"/>
        <v>0.73703422133884755</v>
      </c>
      <c r="V54" s="226">
        <f t="shared" si="36"/>
        <v>0.80092765638632657</v>
      </c>
      <c r="W54" s="226">
        <f t="shared" si="36"/>
        <v>0.80075636860670418</v>
      </c>
      <c r="X54" s="226">
        <f t="shared" si="36"/>
        <v>0.89955999572409706</v>
      </c>
      <c r="Y54" s="226">
        <f t="shared" si="36"/>
        <v>0.91522783331169677</v>
      </c>
      <c r="Z54" s="226">
        <f t="shared" si="36"/>
        <v>0.52334187101705609</v>
      </c>
      <c r="AA54" s="226">
        <f t="shared" si="36"/>
        <v>0.78249107967774456</v>
      </c>
      <c r="AB54" s="226">
        <f t="shared" si="36"/>
        <v>0.81715230447939846</v>
      </c>
      <c r="AC54" s="226">
        <f t="shared" si="36"/>
        <v>1.4576805185683754</v>
      </c>
    </row>
    <row r="55" spans="1:29" x14ac:dyDescent="0.2">
      <c r="A55" s="51">
        <v>15</v>
      </c>
      <c r="B55" s="34">
        <v>540219</v>
      </c>
      <c r="C55" s="226">
        <f t="shared" ref="C55:J55" si="37">C24/C$37*100</f>
        <v>0</v>
      </c>
      <c r="D55" s="226">
        <f t="shared" si="37"/>
        <v>0</v>
      </c>
      <c r="E55" s="226">
        <f t="shared" si="37"/>
        <v>0</v>
      </c>
      <c r="F55" s="226">
        <f t="shared" si="37"/>
        <v>0</v>
      </c>
      <c r="G55" s="226">
        <f t="shared" si="37"/>
        <v>0</v>
      </c>
      <c r="H55" s="226">
        <f t="shared" si="37"/>
        <v>0</v>
      </c>
      <c r="I55" s="226">
        <f t="shared" si="37"/>
        <v>0</v>
      </c>
      <c r="J55" s="226">
        <f t="shared" si="37"/>
        <v>0</v>
      </c>
      <c r="K55" s="226">
        <f t="shared" si="11"/>
        <v>0</v>
      </c>
      <c r="L55" s="226">
        <f t="shared" si="11"/>
        <v>0</v>
      </c>
      <c r="M55" s="226">
        <f t="shared" si="36"/>
        <v>0</v>
      </c>
      <c r="N55" s="226">
        <f t="shared" si="36"/>
        <v>0</v>
      </c>
      <c r="O55" s="226">
        <f t="shared" si="36"/>
        <v>0.56906774984874564</v>
      </c>
      <c r="P55" s="226">
        <f t="shared" si="36"/>
        <v>0.57745945716672376</v>
      </c>
      <c r="Q55" s="226">
        <f t="shared" si="36"/>
        <v>0.59752835830764484</v>
      </c>
      <c r="R55" s="226">
        <f t="shared" si="36"/>
        <v>0.39507176098798069</v>
      </c>
      <c r="S55" s="226">
        <f t="shared" si="36"/>
        <v>0.38450367149077697</v>
      </c>
      <c r="T55" s="226">
        <f t="shared" si="36"/>
        <v>0.30450166653488897</v>
      </c>
      <c r="U55" s="226">
        <f t="shared" si="36"/>
        <v>0.35649189902128992</v>
      </c>
      <c r="V55" s="226">
        <f t="shared" si="36"/>
        <v>0.50117079245820106</v>
      </c>
      <c r="W55" s="226">
        <f t="shared" si="36"/>
        <v>0.55367547446721377</v>
      </c>
      <c r="X55" s="226">
        <f t="shared" si="36"/>
        <v>0.676051655425707</v>
      </c>
      <c r="Y55" s="226">
        <f t="shared" si="36"/>
        <v>0.61664286641568222</v>
      </c>
      <c r="Z55" s="226">
        <f t="shared" si="36"/>
        <v>0.38927311162358536</v>
      </c>
      <c r="AA55" s="226">
        <f t="shared" si="36"/>
        <v>0.61240356952923558</v>
      </c>
      <c r="AB55" s="226">
        <f t="shared" si="36"/>
        <v>0.64404243794101834</v>
      </c>
      <c r="AC55" s="226">
        <f t="shared" si="36"/>
        <v>0.37042100607044381</v>
      </c>
    </row>
    <row r="56" spans="1:29" x14ac:dyDescent="0.2">
      <c r="A56" s="51">
        <v>16</v>
      </c>
      <c r="B56" s="34">
        <v>510529</v>
      </c>
      <c r="C56" s="226">
        <f t="shared" ref="C56:J56" si="38">C25/C$37*100</f>
        <v>6.821490924076806</v>
      </c>
      <c r="D56" s="226">
        <f t="shared" si="38"/>
        <v>3.7496013131192067</v>
      </c>
      <c r="E56" s="226">
        <f t="shared" si="38"/>
        <v>3.9292628927526265</v>
      </c>
      <c r="F56" s="226">
        <f t="shared" si="38"/>
        <v>3.5510419850250523</v>
      </c>
      <c r="G56" s="226">
        <f t="shared" si="38"/>
        <v>4.6541732989399476</v>
      </c>
      <c r="H56" s="226">
        <f t="shared" si="38"/>
        <v>8.1328136541329084</v>
      </c>
      <c r="I56" s="226">
        <f t="shared" si="38"/>
        <v>6.9569919699280005</v>
      </c>
      <c r="J56" s="226">
        <f t="shared" si="38"/>
        <v>5.2625471196576568</v>
      </c>
      <c r="K56" s="226">
        <f t="shared" si="11"/>
        <v>1.8617942634688416</v>
      </c>
      <c r="L56" s="226">
        <f t="shared" si="11"/>
        <v>1.5505658947307579</v>
      </c>
      <c r="M56" s="226">
        <f t="shared" si="36"/>
        <v>1.2278676169156655</v>
      </c>
      <c r="N56" s="226">
        <f t="shared" si="36"/>
        <v>0.92150826486037096</v>
      </c>
      <c r="O56" s="226">
        <f t="shared" si="36"/>
        <v>1.1575927647437245</v>
      </c>
      <c r="P56" s="226">
        <f t="shared" si="36"/>
        <v>0.91772234024146904</v>
      </c>
      <c r="Q56" s="226">
        <f t="shared" si="36"/>
        <v>0.74295700338731963</v>
      </c>
      <c r="R56" s="226">
        <f t="shared" si="36"/>
        <v>0.59008716666258543</v>
      </c>
      <c r="S56" s="226">
        <f t="shared" si="36"/>
        <v>0.29824035833069068</v>
      </c>
      <c r="T56" s="226">
        <f t="shared" si="36"/>
        <v>0.28634421447789443</v>
      </c>
      <c r="U56" s="226">
        <f t="shared" si="36"/>
        <v>0.32514272244085929</v>
      </c>
      <c r="V56" s="226">
        <f t="shared" si="36"/>
        <v>0.41180673863246486</v>
      </c>
      <c r="W56" s="226">
        <f t="shared" si="36"/>
        <v>0.55991269724563153</v>
      </c>
      <c r="X56" s="226">
        <f t="shared" si="36"/>
        <v>0.27953678900949158</v>
      </c>
      <c r="Y56" s="226">
        <f t="shared" si="36"/>
        <v>0.28560301181357911</v>
      </c>
      <c r="Z56" s="226">
        <f t="shared" si="36"/>
        <v>0.20542878105375431</v>
      </c>
      <c r="AA56" s="226">
        <f t="shared" si="36"/>
        <v>0.49636603810130492</v>
      </c>
      <c r="AB56" s="226">
        <f t="shared" si="36"/>
        <v>0.1465038563456873</v>
      </c>
      <c r="AC56" s="226">
        <f t="shared" si="36"/>
        <v>1.0910189669850621</v>
      </c>
    </row>
    <row r="57" spans="1:29" x14ac:dyDescent="0.2">
      <c r="A57" s="51">
        <v>17</v>
      </c>
      <c r="B57" s="34">
        <v>510710</v>
      </c>
      <c r="C57" s="226">
        <f t="shared" ref="C57:J57" si="39">C26/C$37*100</f>
        <v>3.1206697760421505</v>
      </c>
      <c r="D57" s="226">
        <f t="shared" si="39"/>
        <v>1.901447702808108</v>
      </c>
      <c r="E57" s="226">
        <f t="shared" si="39"/>
        <v>2.308429697379454</v>
      </c>
      <c r="F57" s="226">
        <f t="shared" si="39"/>
        <v>2.7310988774765952</v>
      </c>
      <c r="G57" s="226">
        <f t="shared" si="39"/>
        <v>2.8724587491086218</v>
      </c>
      <c r="H57" s="226">
        <f t="shared" si="39"/>
        <v>4.0850655990992308</v>
      </c>
      <c r="I57" s="226">
        <f t="shared" si="39"/>
        <v>4.3578019172835321</v>
      </c>
      <c r="J57" s="226">
        <f t="shared" si="39"/>
        <v>4.3685473772822663</v>
      </c>
      <c r="K57" s="226">
        <f t="shared" si="11"/>
        <v>1.9893596491347734</v>
      </c>
      <c r="L57" s="226">
        <f t="shared" si="11"/>
        <v>2.0113826661990424</v>
      </c>
      <c r="M57" s="226">
        <f t="shared" si="36"/>
        <v>1.8297549538629567</v>
      </c>
      <c r="N57" s="226">
        <f t="shared" si="36"/>
        <v>1.3255690796179145</v>
      </c>
      <c r="O57" s="226">
        <f t="shared" si="36"/>
        <v>1.4123833524549607</v>
      </c>
      <c r="P57" s="226">
        <f t="shared" si="36"/>
        <v>1.1654756459114399</v>
      </c>
      <c r="Q57" s="226">
        <f t="shared" si="36"/>
        <v>1.1312106012821521</v>
      </c>
      <c r="R57" s="226">
        <f t="shared" si="36"/>
        <v>0.78047888695704803</v>
      </c>
      <c r="S57" s="226">
        <f t="shared" si="36"/>
        <v>0.56525349225100596</v>
      </c>
      <c r="T57" s="226">
        <f t="shared" si="36"/>
        <v>0.44108384801217237</v>
      </c>
      <c r="U57" s="226">
        <f t="shared" si="36"/>
        <v>0.46796928833788093</v>
      </c>
      <c r="V57" s="226">
        <f t="shared" si="36"/>
        <v>0.57771166362249715</v>
      </c>
      <c r="W57" s="226">
        <f t="shared" si="36"/>
        <v>0.84011885817934751</v>
      </c>
      <c r="X57" s="226">
        <f t="shared" si="36"/>
        <v>0.82345947730117808</v>
      </c>
      <c r="Y57" s="226">
        <f t="shared" si="36"/>
        <v>0.62313384395689986</v>
      </c>
      <c r="Z57" s="226">
        <f t="shared" si="36"/>
        <v>0.39106768541346987</v>
      </c>
      <c r="AA57" s="226">
        <f t="shared" si="36"/>
        <v>0.47595482525656402</v>
      </c>
      <c r="AB57" s="226">
        <f t="shared" si="36"/>
        <v>0.43135253772562837</v>
      </c>
      <c r="AC57" s="226">
        <f t="shared" si="36"/>
        <v>1.0624395761989198</v>
      </c>
    </row>
    <row r="58" spans="1:29" x14ac:dyDescent="0.2">
      <c r="A58" s="51">
        <v>18</v>
      </c>
      <c r="B58" s="34">
        <v>540247</v>
      </c>
      <c r="C58" s="226">
        <f t="shared" ref="C58:J58" si="40">C27/C$37*100</f>
        <v>0</v>
      </c>
      <c r="D58" s="226">
        <f t="shared" si="40"/>
        <v>0</v>
      </c>
      <c r="E58" s="226">
        <f t="shared" si="40"/>
        <v>0</v>
      </c>
      <c r="F58" s="226">
        <f t="shared" si="40"/>
        <v>0</v>
      </c>
      <c r="G58" s="226">
        <f t="shared" si="40"/>
        <v>0</v>
      </c>
      <c r="H58" s="226">
        <f t="shared" si="40"/>
        <v>0</v>
      </c>
      <c r="I58" s="226">
        <f t="shared" si="40"/>
        <v>0</v>
      </c>
      <c r="J58" s="226">
        <f t="shared" si="40"/>
        <v>0</v>
      </c>
      <c r="K58" s="226">
        <f t="shared" si="11"/>
        <v>0</v>
      </c>
      <c r="L58" s="226">
        <f t="shared" si="11"/>
        <v>0</v>
      </c>
      <c r="M58" s="226">
        <f t="shared" si="36"/>
        <v>0</v>
      </c>
      <c r="N58" s="226">
        <f t="shared" si="36"/>
        <v>0</v>
      </c>
      <c r="O58" s="226">
        <f t="shared" si="36"/>
        <v>1.4810267230487373</v>
      </c>
      <c r="P58" s="226">
        <f t="shared" si="36"/>
        <v>0.83961853410871345</v>
      </c>
      <c r="Q58" s="226">
        <f t="shared" si="36"/>
        <v>0.7206511084877576</v>
      </c>
      <c r="R58" s="226">
        <f t="shared" si="36"/>
        <v>0.65589503884214961</v>
      </c>
      <c r="S58" s="226">
        <f t="shared" si="36"/>
        <v>0.3828516986042404</v>
      </c>
      <c r="T58" s="226">
        <f t="shared" si="36"/>
        <v>0.25605472355443704</v>
      </c>
      <c r="U58" s="226">
        <f t="shared" si="36"/>
        <v>0.27459243833361091</v>
      </c>
      <c r="V58" s="226">
        <f t="shared" si="36"/>
        <v>0.27422452645280054</v>
      </c>
      <c r="W58" s="226">
        <f t="shared" si="36"/>
        <v>0.353476954789257</v>
      </c>
      <c r="X58" s="226">
        <f t="shared" si="36"/>
        <v>0.52419483945895184</v>
      </c>
      <c r="Y58" s="226">
        <f t="shared" si="36"/>
        <v>0.52576918083863433</v>
      </c>
      <c r="Z58" s="226">
        <f t="shared" si="36"/>
        <v>0.26720060015973812</v>
      </c>
      <c r="AA58" s="226">
        <f t="shared" si="36"/>
        <v>0.43770106247305329</v>
      </c>
      <c r="AB58" s="226">
        <f t="shared" si="36"/>
        <v>0.37701300884537048</v>
      </c>
      <c r="AC58" s="226">
        <f t="shared" si="36"/>
        <v>0.34680049316980466</v>
      </c>
    </row>
    <row r="59" spans="1:29" x14ac:dyDescent="0.2">
      <c r="A59" s="51">
        <v>19</v>
      </c>
      <c r="B59" s="34">
        <v>540231</v>
      </c>
      <c r="C59" s="226">
        <f t="shared" ref="C59:J59" si="41">C28/C$37*100</f>
        <v>1.0530768227388472</v>
      </c>
      <c r="D59" s="226">
        <f t="shared" si="41"/>
        <v>0.8293294973611065</v>
      </c>
      <c r="E59" s="226">
        <f t="shared" si="41"/>
        <v>0.8347095753531264</v>
      </c>
      <c r="F59" s="226">
        <f t="shared" si="41"/>
        <v>1.0247258635248497</v>
      </c>
      <c r="G59" s="226">
        <f t="shared" si="41"/>
        <v>1.1090653803586756</v>
      </c>
      <c r="H59" s="226">
        <f t="shared" si="41"/>
        <v>1.3735833522820444</v>
      </c>
      <c r="I59" s="226">
        <f t="shared" si="41"/>
        <v>1.0899873790491641</v>
      </c>
      <c r="J59" s="226">
        <f t="shared" si="41"/>
        <v>0.98520226105919262</v>
      </c>
      <c r="K59" s="226">
        <f t="shared" si="11"/>
        <v>0.6698570910476187</v>
      </c>
      <c r="L59" s="226">
        <f t="shared" si="11"/>
        <v>0.76064110302169352</v>
      </c>
      <c r="M59" s="226">
        <f t="shared" si="36"/>
        <v>0.89929345866369814</v>
      </c>
      <c r="N59" s="226">
        <f t="shared" si="36"/>
        <v>0.65231081112918499</v>
      </c>
      <c r="O59" s="226">
        <f t="shared" si="36"/>
        <v>0.74020759286285998</v>
      </c>
      <c r="P59" s="226">
        <f t="shared" si="36"/>
        <v>0.67066477388495926</v>
      </c>
      <c r="Q59" s="226">
        <f t="shared" si="36"/>
        <v>0.6314286276873039</v>
      </c>
      <c r="R59" s="226">
        <f t="shared" si="36"/>
        <v>0.44261365843258044</v>
      </c>
      <c r="S59" s="226">
        <f t="shared" si="36"/>
        <v>0.44390296387410122</v>
      </c>
      <c r="T59" s="226">
        <f t="shared" si="36"/>
        <v>0.33031117510487107</v>
      </c>
      <c r="U59" s="226">
        <f t="shared" si="36"/>
        <v>0.37371477434730216</v>
      </c>
      <c r="V59" s="226">
        <f t="shared" si="36"/>
        <v>0.47858930318161264</v>
      </c>
      <c r="W59" s="226">
        <f t="shared" si="36"/>
        <v>0.42405350557229504</v>
      </c>
      <c r="X59" s="226">
        <f t="shared" si="36"/>
        <v>0.54906859523060647</v>
      </c>
      <c r="Y59" s="226">
        <f t="shared" si="36"/>
        <v>0.49980527067376346</v>
      </c>
      <c r="Z59" s="226">
        <f t="shared" si="36"/>
        <v>0.29755081122544891</v>
      </c>
      <c r="AA59" s="226">
        <f t="shared" si="36"/>
        <v>0.38893666517263864</v>
      </c>
      <c r="AB59" s="226">
        <f t="shared" si="36"/>
        <v>0.32393985626092098</v>
      </c>
      <c r="AC59" s="226">
        <f t="shared" si="36"/>
        <v>0.54172791621444571</v>
      </c>
    </row>
    <row r="60" spans="1:29" x14ac:dyDescent="0.2">
      <c r="A60" s="51">
        <v>20</v>
      </c>
      <c r="B60" s="34">
        <v>520542</v>
      </c>
      <c r="C60" s="226">
        <f t="shared" ref="C60:J60" si="42">C29/C$37*100</f>
        <v>0.69265973756322963</v>
      </c>
      <c r="D60" s="226">
        <f t="shared" si="42"/>
        <v>1.0041992298794866</v>
      </c>
      <c r="E60" s="226">
        <f t="shared" si="42"/>
        <v>0.755051516337644</v>
      </c>
      <c r="F60" s="226">
        <f t="shared" si="42"/>
        <v>1.1602099204281648</v>
      </c>
      <c r="G60" s="226">
        <f t="shared" si="42"/>
        <v>1.7097731291935467</v>
      </c>
      <c r="H60" s="226">
        <f t="shared" si="42"/>
        <v>3.4844436889662807</v>
      </c>
      <c r="I60" s="226">
        <f t="shared" si="42"/>
        <v>5.2165596122157325</v>
      </c>
      <c r="J60" s="226">
        <f t="shared" si="42"/>
        <v>6.319274650842333</v>
      </c>
      <c r="K60" s="226">
        <f t="shared" si="11"/>
        <v>3.7967833188536053</v>
      </c>
      <c r="L60" s="226">
        <f t="shared" si="11"/>
        <v>3.468092627474066</v>
      </c>
      <c r="M60" s="226">
        <f t="shared" si="36"/>
        <v>3.8747123741185709</v>
      </c>
      <c r="N60" s="226">
        <f t="shared" si="36"/>
        <v>3.52307182564887</v>
      </c>
      <c r="O60" s="226">
        <f t="shared" si="36"/>
        <v>3.8882552329873934</v>
      </c>
      <c r="P60" s="226">
        <f t="shared" si="36"/>
        <v>3.2763888535111705</v>
      </c>
      <c r="Q60" s="226">
        <f t="shared" si="36"/>
        <v>3.3014518688259442</v>
      </c>
      <c r="R60" s="226">
        <f t="shared" si="36"/>
        <v>2.5428574040778149</v>
      </c>
      <c r="S60" s="226">
        <f t="shared" si="36"/>
        <v>1.1834222499485525</v>
      </c>
      <c r="T60" s="226">
        <f t="shared" si="36"/>
        <v>1.0923596806310107</v>
      </c>
      <c r="U60" s="226">
        <f t="shared" si="36"/>
        <v>1.1087511297585173</v>
      </c>
      <c r="V60" s="226">
        <f t="shared" si="36"/>
        <v>1.1201181898190815</v>
      </c>
      <c r="W60" s="226">
        <f t="shared" si="36"/>
        <v>1.2105069563984101</v>
      </c>
      <c r="X60" s="226">
        <f t="shared" si="36"/>
        <v>0.93143328013405879</v>
      </c>
      <c r="Y60" s="226">
        <f t="shared" si="36"/>
        <v>0.53226015837985197</v>
      </c>
      <c r="Z60" s="226">
        <f t="shared" si="36"/>
        <v>0.32029796896372914</v>
      </c>
      <c r="AA60" s="226">
        <f t="shared" si="36"/>
        <v>0.33423899085393605</v>
      </c>
      <c r="AB60" s="226">
        <f t="shared" si="36"/>
        <v>0.21562711120162542</v>
      </c>
      <c r="AC60" s="226">
        <f t="shared" si="36"/>
        <v>1.6642657196147894</v>
      </c>
    </row>
    <row r="61" spans="1:29" x14ac:dyDescent="0.2">
      <c r="A61" s="51">
        <v>21</v>
      </c>
      <c r="B61" s="34">
        <v>540220</v>
      </c>
      <c r="C61" s="226">
        <f t="shared" ref="C61:J61" si="43">C30/C$37*100</f>
        <v>0.42399239619603601</v>
      </c>
      <c r="D61" s="226">
        <f t="shared" si="43"/>
        <v>0.153949910549876</v>
      </c>
      <c r="E61" s="226">
        <f t="shared" si="43"/>
        <v>0.27034354281185785</v>
      </c>
      <c r="F61" s="226">
        <f t="shared" si="43"/>
        <v>0.48866096418663607</v>
      </c>
      <c r="G61" s="226">
        <f t="shared" si="43"/>
        <v>0.47034245175170591</v>
      </c>
      <c r="H61" s="226">
        <f t="shared" si="43"/>
        <v>0.70050196738752379</v>
      </c>
      <c r="I61" s="226">
        <f t="shared" si="43"/>
        <v>0.34750161170877808</v>
      </c>
      <c r="J61" s="226">
        <f t="shared" si="43"/>
        <v>0.41620719793452143</v>
      </c>
      <c r="K61" s="226">
        <f t="shared" si="11"/>
        <v>0.36172946720389793</v>
      </c>
      <c r="L61" s="226">
        <f t="shared" si="11"/>
        <v>0.57406613524608607</v>
      </c>
      <c r="M61" s="226">
        <f t="shared" si="36"/>
        <v>0.52520241018586322</v>
      </c>
      <c r="N61" s="226">
        <f t="shared" si="36"/>
        <v>0.44298565897050324</v>
      </c>
      <c r="O61" s="226">
        <f t="shared" si="36"/>
        <v>0.70800354208700955</v>
      </c>
      <c r="P61" s="226">
        <f t="shared" si="36"/>
        <v>0.66122567522363573</v>
      </c>
      <c r="Q61" s="226">
        <f t="shared" si="36"/>
        <v>0.55302221292192222</v>
      </c>
      <c r="R61" s="226">
        <f t="shared" si="36"/>
        <v>0.33436067237893757</v>
      </c>
      <c r="S61" s="226">
        <f t="shared" si="36"/>
        <v>0.31186243123288165</v>
      </c>
      <c r="T61" s="226">
        <f t="shared" si="36"/>
        <v>0.20586075905133883</v>
      </c>
      <c r="U61" s="226">
        <f t="shared" si="36"/>
        <v>0.19744292709913147</v>
      </c>
      <c r="V61" s="226">
        <f t="shared" si="36"/>
        <v>0.26929466433269361</v>
      </c>
      <c r="W61" s="226">
        <f t="shared" si="36"/>
        <v>0.23656629525513878</v>
      </c>
      <c r="X61" s="226">
        <f t="shared" si="36"/>
        <v>0.34605370609894343</v>
      </c>
      <c r="Y61" s="226">
        <f t="shared" si="36"/>
        <v>0.30507594443723224</v>
      </c>
      <c r="Z61" s="226">
        <f t="shared" si="36"/>
        <v>0.21703322405464354</v>
      </c>
      <c r="AA61" s="226">
        <f t="shared" si="36"/>
        <v>0.31065451371966069</v>
      </c>
      <c r="AB61" s="226">
        <f t="shared" si="36"/>
        <v>0.44990133472735794</v>
      </c>
      <c r="AC61" s="226">
        <f t="shared" si="36"/>
        <v>0.34686778237290961</v>
      </c>
    </row>
    <row r="62" spans="1:29" x14ac:dyDescent="0.2">
      <c r="A62" s="51">
        <v>22</v>
      </c>
      <c r="B62" s="34">
        <v>540110</v>
      </c>
      <c r="C62" s="226">
        <f t="shared" ref="C62:J62" si="44">C31/C$37*100</f>
        <v>1.1243482680557324</v>
      </c>
      <c r="D62" s="226">
        <f t="shared" si="44"/>
        <v>0.9321697874189574</v>
      </c>
      <c r="E62" s="226">
        <f t="shared" si="44"/>
        <v>0.71042361733494863</v>
      </c>
      <c r="F62" s="226">
        <f t="shared" si="44"/>
        <v>0.72849432324473296</v>
      </c>
      <c r="G62" s="226">
        <f t="shared" si="44"/>
        <v>1.146198096276555</v>
      </c>
      <c r="H62" s="226">
        <f t="shared" si="44"/>
        <v>1.8105107325293155</v>
      </c>
      <c r="I62" s="226">
        <f t="shared" si="44"/>
        <v>1.7350946612240281</v>
      </c>
      <c r="J62" s="226">
        <f t="shared" si="44"/>
        <v>1.4074948309828206</v>
      </c>
      <c r="K62" s="226">
        <f t="shared" si="11"/>
        <v>0.89957713428958419</v>
      </c>
      <c r="L62" s="226">
        <f t="shared" si="11"/>
        <v>1.016502841265138</v>
      </c>
      <c r="M62" s="226">
        <f t="shared" si="36"/>
        <v>0.99506437653006963</v>
      </c>
      <c r="N62" s="226">
        <f t="shared" si="36"/>
        <v>0.81268650178743429</v>
      </c>
      <c r="O62" s="226">
        <f t="shared" si="36"/>
        <v>0.8558804822942051</v>
      </c>
      <c r="P62" s="226">
        <f t="shared" si="36"/>
        <v>0.6614386057669247</v>
      </c>
      <c r="Q62" s="226">
        <f t="shared" si="36"/>
        <v>0.58932860973373713</v>
      </c>
      <c r="R62" s="226">
        <f t="shared" si="36"/>
        <v>0.42382259305596348</v>
      </c>
      <c r="S62" s="226">
        <f t="shared" si="36"/>
        <v>0.32213851924272607</v>
      </c>
      <c r="T62" s="226">
        <f t="shared" si="36"/>
        <v>0.27580799124033739</v>
      </c>
      <c r="U62" s="226">
        <f t="shared" si="36"/>
        <v>0.27411411300602062</v>
      </c>
      <c r="V62" s="226">
        <f t="shared" si="36"/>
        <v>0.33255253135558804</v>
      </c>
      <c r="W62" s="226">
        <f t="shared" si="36"/>
        <v>0.36310194207561125</v>
      </c>
      <c r="X62" s="226">
        <f t="shared" si="36"/>
        <v>0.4330974430814703</v>
      </c>
      <c r="Y62" s="226">
        <f t="shared" si="36"/>
        <v>0.36349474230819162</v>
      </c>
      <c r="Z62" s="226">
        <f t="shared" si="36"/>
        <v>0.21810138501961882</v>
      </c>
      <c r="AA62" s="226">
        <f t="shared" si="36"/>
        <v>0.30322967268344003</v>
      </c>
      <c r="AB62" s="226">
        <f t="shared" si="36"/>
        <v>0.27248570732280963</v>
      </c>
      <c r="AC62" s="226">
        <f t="shared" si="36"/>
        <v>0.51894987266280523</v>
      </c>
    </row>
    <row r="63" spans="1:29" x14ac:dyDescent="0.2">
      <c r="A63" s="51">
        <v>23</v>
      </c>
      <c r="B63" s="34">
        <v>520532</v>
      </c>
      <c r="C63" s="226">
        <f t="shared" ref="C63:J63" si="45">C32/C$37*100</f>
        <v>0.89955040228675776</v>
      </c>
      <c r="D63" s="226">
        <f t="shared" si="45"/>
        <v>0.8777027245557002</v>
      </c>
      <c r="E63" s="226">
        <f t="shared" si="45"/>
        <v>1.0260860276276986</v>
      </c>
      <c r="F63" s="226">
        <f t="shared" si="45"/>
        <v>1.6379975506420144</v>
      </c>
      <c r="G63" s="226">
        <f t="shared" si="45"/>
        <v>1.9369285997013843</v>
      </c>
      <c r="H63" s="226">
        <f t="shared" si="45"/>
        <v>2.4482794418871192</v>
      </c>
      <c r="I63" s="226">
        <f t="shared" si="45"/>
        <v>2.7302367711077133</v>
      </c>
      <c r="J63" s="226">
        <f t="shared" si="45"/>
        <v>2.459047886066867</v>
      </c>
      <c r="K63" s="226">
        <f t="shared" si="11"/>
        <v>1.157430659307926</v>
      </c>
      <c r="L63" s="226">
        <f t="shared" si="11"/>
        <v>1.1431109463668356</v>
      </c>
      <c r="M63" s="226">
        <f t="shared" si="36"/>
        <v>1.0726008525161217</v>
      </c>
      <c r="N63" s="226">
        <f t="shared" si="36"/>
        <v>1.059779700003634</v>
      </c>
      <c r="O63" s="226">
        <f t="shared" si="36"/>
        <v>0.850314764821132</v>
      </c>
      <c r="P63" s="226">
        <f t="shared" si="36"/>
        <v>0.61691170075097568</v>
      </c>
      <c r="Q63" s="226">
        <f t="shared" si="36"/>
        <v>0.67177535393468402</v>
      </c>
      <c r="R63" s="226">
        <f t="shared" si="36"/>
        <v>0.43172902220034221</v>
      </c>
      <c r="S63" s="226">
        <f t="shared" si="36"/>
        <v>0.31071379454919118</v>
      </c>
      <c r="T63" s="226">
        <f t="shared" si="36"/>
        <v>0.26588113310452072</v>
      </c>
      <c r="U63" s="226">
        <f t="shared" si="36"/>
        <v>0.34347679071440862</v>
      </c>
      <c r="V63" s="226">
        <f t="shared" si="36"/>
        <v>0.33153104719776799</v>
      </c>
      <c r="W63" s="226">
        <f t="shared" si="36"/>
        <v>0.22585794856183702</v>
      </c>
      <c r="X63" s="226">
        <f t="shared" si="36"/>
        <v>0.31951440154647082</v>
      </c>
      <c r="Y63" s="226">
        <f t="shared" si="36"/>
        <v>0.35051278722575618</v>
      </c>
      <c r="Z63" s="226">
        <f t="shared" si="36"/>
        <v>0.23592259661451034</v>
      </c>
      <c r="AA63" s="226">
        <f t="shared" si="36"/>
        <v>0.22393135101854694</v>
      </c>
      <c r="AB63" s="226">
        <f t="shared" si="36"/>
        <v>0.17033096277167331</v>
      </c>
      <c r="AC63" s="226">
        <f t="shared" si="36"/>
        <v>0.5857407050502933</v>
      </c>
    </row>
    <row r="64" spans="1:29" x14ac:dyDescent="0.2">
      <c r="A64" s="51">
        <v>24</v>
      </c>
      <c r="B64" s="34">
        <v>540246</v>
      </c>
      <c r="C64" s="226">
        <f t="shared" ref="C64:J64" si="46">C33/C$37*100</f>
        <v>0</v>
      </c>
      <c r="D64" s="226">
        <f t="shared" si="46"/>
        <v>0</v>
      </c>
      <c r="E64" s="226">
        <f t="shared" si="46"/>
        <v>0</v>
      </c>
      <c r="F64" s="226">
        <f t="shared" si="46"/>
        <v>0</v>
      </c>
      <c r="G64" s="226">
        <f t="shared" si="46"/>
        <v>0</v>
      </c>
      <c r="H64" s="226">
        <f t="shared" si="46"/>
        <v>0</v>
      </c>
      <c r="I64" s="226">
        <f t="shared" si="46"/>
        <v>0</v>
      </c>
      <c r="J64" s="226">
        <f t="shared" si="46"/>
        <v>0</v>
      </c>
      <c r="K64" s="226">
        <f t="shared" si="11"/>
        <v>0</v>
      </c>
      <c r="L64" s="226">
        <f t="shared" si="11"/>
        <v>0</v>
      </c>
      <c r="M64" s="226">
        <f t="shared" si="36"/>
        <v>0</v>
      </c>
      <c r="N64" s="226">
        <f t="shared" si="36"/>
        <v>0</v>
      </c>
      <c r="O64" s="226">
        <f t="shared" si="36"/>
        <v>0.58966594383056326</v>
      </c>
      <c r="P64" s="226">
        <f t="shared" si="36"/>
        <v>0.38966845226961105</v>
      </c>
      <c r="Q64" s="226">
        <f t="shared" si="36"/>
        <v>0.36793840494855556</v>
      </c>
      <c r="R64" s="226">
        <f t="shared" si="36"/>
        <v>0.26260625465453313</v>
      </c>
      <c r="S64" s="226">
        <f t="shared" si="36"/>
        <v>0.34437623090232794</v>
      </c>
      <c r="T64" s="226">
        <f t="shared" si="36"/>
        <v>0.21544948347787707</v>
      </c>
      <c r="U64" s="226">
        <f t="shared" si="36"/>
        <v>0.18709906703485915</v>
      </c>
      <c r="V64" s="226">
        <f t="shared" si="36"/>
        <v>0.21592378330984294</v>
      </c>
      <c r="W64" s="226">
        <f t="shared" si="36"/>
        <v>0.22210122461854032</v>
      </c>
      <c r="X64" s="226">
        <f t="shared" si="36"/>
        <v>0.2758133768790762</v>
      </c>
      <c r="Y64" s="226">
        <f t="shared" si="36"/>
        <v>0.28560301181357911</v>
      </c>
      <c r="Z64" s="226">
        <f t="shared" si="36"/>
        <v>0.16308996534788503</v>
      </c>
      <c r="AA64" s="226">
        <f t="shared" si="36"/>
        <v>0.21321816931435725</v>
      </c>
      <c r="AB64" s="226">
        <f t="shared" si="36"/>
        <v>0.13096368149723767</v>
      </c>
      <c r="AC64" s="226">
        <f t="shared" si="36"/>
        <v>0.19536225322519096</v>
      </c>
    </row>
    <row r="65" spans="1:29" x14ac:dyDescent="0.2">
      <c r="A65" s="51">
        <v>25</v>
      </c>
      <c r="B65" s="34">
        <v>540269</v>
      </c>
      <c r="C65" s="226">
        <f t="shared" ref="C65:J65" si="47">C34/C$37*100</f>
        <v>0.43476087354005982</v>
      </c>
      <c r="D65" s="226">
        <f t="shared" si="47"/>
        <v>0.28975615098215418</v>
      </c>
      <c r="E65" s="226">
        <f t="shared" si="47"/>
        <v>0.28289364579569309</v>
      </c>
      <c r="F65" s="226">
        <f t="shared" si="47"/>
        <v>0.37092458318629445</v>
      </c>
      <c r="G65" s="226">
        <f t="shared" si="47"/>
        <v>0.33701706923030528</v>
      </c>
      <c r="H65" s="226">
        <f t="shared" si="47"/>
        <v>0.47115912349880745</v>
      </c>
      <c r="I65" s="226">
        <f t="shared" si="47"/>
        <v>0.46595956395023513</v>
      </c>
      <c r="J65" s="226">
        <f t="shared" si="47"/>
        <v>0.6673601201695688</v>
      </c>
      <c r="K65" s="226">
        <f t="shared" si="11"/>
        <v>0.50618503181802987</v>
      </c>
      <c r="L65" s="226">
        <f t="shared" si="11"/>
        <v>0.56880332795335298</v>
      </c>
      <c r="M65" s="226">
        <f t="shared" si="36"/>
        <v>0.49203953336353184</v>
      </c>
      <c r="N65" s="226">
        <f t="shared" si="36"/>
        <v>0.54373687457861886</v>
      </c>
      <c r="O65" s="226">
        <f t="shared" si="36"/>
        <v>0.62208197745584448</v>
      </c>
      <c r="P65" s="226">
        <f t="shared" si="36"/>
        <v>0.52595114859315539</v>
      </c>
      <c r="Q65" s="226">
        <f t="shared" si="36"/>
        <v>0.56458623061567981</v>
      </c>
      <c r="R65" s="226">
        <f t="shared" si="36"/>
        <v>0.42583340938802361</v>
      </c>
      <c r="S65" s="226">
        <f t="shared" si="36"/>
        <v>0.31223301520821417</v>
      </c>
      <c r="T65" s="226">
        <f t="shared" si="36"/>
        <v>0.27559922763723538</v>
      </c>
      <c r="U65" s="226">
        <f t="shared" si="36"/>
        <v>0.35555610455468228</v>
      </c>
      <c r="V65" s="226">
        <f t="shared" si="36"/>
        <v>0.34039134368712276</v>
      </c>
      <c r="W65" s="226">
        <f t="shared" si="36"/>
        <v>0.37635944896186807</v>
      </c>
      <c r="X65" s="226">
        <f t="shared" si="36"/>
        <v>0.40460454324153211</v>
      </c>
      <c r="Y65" s="226">
        <f t="shared" si="36"/>
        <v>0.40244060755549782</v>
      </c>
      <c r="Z65" s="226">
        <f t="shared" si="36"/>
        <v>0.19265630001705411</v>
      </c>
      <c r="AA65" s="226">
        <f t="shared" si="36"/>
        <v>6.5485371668680126E-2</v>
      </c>
      <c r="AB65" s="226">
        <f t="shared" si="36"/>
        <v>5.9811965892703427E-2</v>
      </c>
      <c r="AC65" s="226">
        <f t="shared" si="36"/>
        <v>0.35764144385747187</v>
      </c>
    </row>
    <row r="66" spans="1:29" x14ac:dyDescent="0.2">
      <c r="A66" s="51"/>
      <c r="B66" s="42" t="s">
        <v>19</v>
      </c>
      <c r="C66" s="226">
        <f t="shared" ref="C66:J66" si="48">C35/C$37*100</f>
        <v>74.799162743850133</v>
      </c>
      <c r="D66" s="226">
        <f t="shared" si="48"/>
        <v>44.794754061197231</v>
      </c>
      <c r="E66" s="226">
        <f t="shared" si="48"/>
        <v>47.564981604251457</v>
      </c>
      <c r="F66" s="226">
        <f t="shared" si="48"/>
        <v>43.137779831626347</v>
      </c>
      <c r="G66" s="226">
        <f t="shared" si="48"/>
        <v>41.131916701054614</v>
      </c>
      <c r="H66" s="226">
        <f t="shared" si="48"/>
        <v>67.048449053228268</v>
      </c>
      <c r="I66" s="226">
        <f t="shared" si="48"/>
        <v>69.032679632645994</v>
      </c>
      <c r="J66" s="226">
        <f t="shared" si="48"/>
        <v>69.562161687185508</v>
      </c>
      <c r="K66" s="226">
        <f t="shared" si="11"/>
        <v>49.951911323053999</v>
      </c>
      <c r="L66" s="226">
        <f t="shared" si="11"/>
        <v>79.880099848726019</v>
      </c>
      <c r="M66" s="226">
        <f t="shared" si="36"/>
        <v>79.827706860250686</v>
      </c>
      <c r="N66" s="226">
        <f t="shared" si="36"/>
        <v>82.822213303434552</v>
      </c>
      <c r="O66" s="226">
        <f t="shared" si="36"/>
        <v>90.380750784276174</v>
      </c>
      <c r="P66" s="226">
        <f t="shared" si="36"/>
        <v>73.402714901903593</v>
      </c>
      <c r="Q66" s="226">
        <f t="shared" si="36"/>
        <v>69.313076007340911</v>
      </c>
      <c r="R66" s="226">
        <f t="shared" si="36"/>
        <v>53.893088713261172</v>
      </c>
      <c r="S66" s="226">
        <f t="shared" si="36"/>
        <v>78.119186759188935</v>
      </c>
      <c r="T66" s="226">
        <f t="shared" si="36"/>
        <v>80.892878868701445</v>
      </c>
      <c r="U66" s="226">
        <f t="shared" si="36"/>
        <v>78.549685280066953</v>
      </c>
      <c r="V66" s="226">
        <f t="shared" si="36"/>
        <v>75.484461676091215</v>
      </c>
      <c r="W66" s="226">
        <f t="shared" si="36"/>
        <v>73.650534941938218</v>
      </c>
      <c r="X66" s="226">
        <f t="shared" si="36"/>
        <v>73.375037890161096</v>
      </c>
      <c r="Y66" s="226">
        <f t="shared" si="36"/>
        <v>73.581721407243933</v>
      </c>
      <c r="Z66" s="226">
        <f t="shared" si="36"/>
        <v>50</v>
      </c>
      <c r="AA66" s="226">
        <f t="shared" si="36"/>
        <v>75.513535982997553</v>
      </c>
      <c r="AB66" s="226">
        <f t="shared" si="36"/>
        <v>75.682113311795021</v>
      </c>
      <c r="AC66" s="226">
        <f t="shared" si="36"/>
        <v>70.400741953243468</v>
      </c>
    </row>
    <row r="67" spans="1:29" x14ac:dyDescent="0.2">
      <c r="A67" s="51"/>
      <c r="B67" s="42" t="s">
        <v>20</v>
      </c>
      <c r="C67" s="226">
        <f t="shared" ref="C67:J67" si="49">C36/C$37*100</f>
        <v>25.20083725614986</v>
      </c>
      <c r="D67" s="226">
        <f t="shared" si="49"/>
        <v>55.205245938802761</v>
      </c>
      <c r="E67" s="226">
        <f t="shared" si="49"/>
        <v>52.435018395748536</v>
      </c>
      <c r="F67" s="226">
        <f t="shared" si="49"/>
        <v>56.862220168373653</v>
      </c>
      <c r="G67" s="226">
        <f t="shared" si="49"/>
        <v>58.868083298945386</v>
      </c>
      <c r="H67" s="226">
        <f t="shared" si="49"/>
        <v>32.951550946771732</v>
      </c>
      <c r="I67" s="226">
        <f t="shared" si="49"/>
        <v>30.967320367354016</v>
      </c>
      <c r="J67" s="226">
        <f t="shared" si="49"/>
        <v>30.437838312814492</v>
      </c>
      <c r="K67" s="226">
        <f t="shared" si="11"/>
        <v>50.048088676946001</v>
      </c>
      <c r="L67" s="226">
        <f t="shared" si="11"/>
        <v>20.119900151273981</v>
      </c>
      <c r="M67" s="226">
        <f t="shared" si="36"/>
        <v>20.172293139749321</v>
      </c>
      <c r="N67" s="226">
        <f t="shared" ref="M67:AC68" si="50">N36/N$37*100</f>
        <v>17.177786696565445</v>
      </c>
      <c r="O67" s="226">
        <f t="shared" si="50"/>
        <v>9.619249215723821</v>
      </c>
      <c r="P67" s="226">
        <f t="shared" si="50"/>
        <v>26.5972850980964</v>
      </c>
      <c r="Q67" s="226">
        <f t="shared" si="50"/>
        <v>30.686923992659082</v>
      </c>
      <c r="R67" s="226">
        <f t="shared" si="50"/>
        <v>46.106911286738836</v>
      </c>
      <c r="S67" s="226">
        <f t="shared" si="50"/>
        <v>21.880813240811058</v>
      </c>
      <c r="T67" s="226">
        <f t="shared" si="50"/>
        <v>19.107121131298555</v>
      </c>
      <c r="U67" s="226">
        <f t="shared" si="50"/>
        <v>21.450314719933051</v>
      </c>
      <c r="V67" s="226">
        <f t="shared" si="50"/>
        <v>24.515538323908775</v>
      </c>
      <c r="W67" s="226">
        <f t="shared" si="50"/>
        <v>26.349465058061789</v>
      </c>
      <c r="X67" s="226">
        <f t="shared" si="50"/>
        <v>26.624962109838901</v>
      </c>
      <c r="Y67" s="226">
        <f t="shared" si="50"/>
        <v>26.418278592756067</v>
      </c>
      <c r="Z67" s="226">
        <f t="shared" si="50"/>
        <v>50</v>
      </c>
      <c r="AA67" s="226">
        <f t="shared" si="50"/>
        <v>24.486464017002444</v>
      </c>
      <c r="AB67" s="226">
        <f t="shared" si="50"/>
        <v>24.317886688204975</v>
      </c>
      <c r="AC67" s="226">
        <f t="shared" si="50"/>
        <v>29.599258046756503</v>
      </c>
    </row>
    <row r="68" spans="1:29" x14ac:dyDescent="0.2">
      <c r="A68" s="51"/>
      <c r="B68" s="42" t="s">
        <v>11</v>
      </c>
      <c r="C68" s="226">
        <f t="shared" ref="C68:J68" si="51">C37/C$37*100</f>
        <v>100</v>
      </c>
      <c r="D68" s="226">
        <f t="shared" si="51"/>
        <v>100</v>
      </c>
      <c r="E68" s="226">
        <f t="shared" si="51"/>
        <v>100</v>
      </c>
      <c r="F68" s="226">
        <f t="shared" si="51"/>
        <v>100</v>
      </c>
      <c r="G68" s="226">
        <f t="shared" si="51"/>
        <v>100</v>
      </c>
      <c r="H68" s="226">
        <f t="shared" si="51"/>
        <v>100</v>
      </c>
      <c r="I68" s="226">
        <f t="shared" si="51"/>
        <v>100</v>
      </c>
      <c r="J68" s="226">
        <f t="shared" si="51"/>
        <v>100</v>
      </c>
      <c r="K68" s="226">
        <f t="shared" si="11"/>
        <v>100</v>
      </c>
      <c r="L68" s="226">
        <f t="shared" si="11"/>
        <v>100</v>
      </c>
      <c r="M68" s="226">
        <f t="shared" si="50"/>
        <v>100</v>
      </c>
      <c r="N68" s="226">
        <f t="shared" si="50"/>
        <v>100</v>
      </c>
      <c r="O68" s="226">
        <f t="shared" si="50"/>
        <v>100</v>
      </c>
      <c r="P68" s="226">
        <f t="shared" si="50"/>
        <v>100</v>
      </c>
      <c r="Q68" s="226">
        <f t="shared" si="50"/>
        <v>100</v>
      </c>
      <c r="R68" s="226">
        <f t="shared" si="50"/>
        <v>100</v>
      </c>
      <c r="S68" s="226">
        <f t="shared" si="50"/>
        <v>100</v>
      </c>
      <c r="T68" s="226">
        <f t="shared" si="50"/>
        <v>100</v>
      </c>
      <c r="U68" s="226">
        <f t="shared" si="50"/>
        <v>100</v>
      </c>
      <c r="V68" s="226">
        <f t="shared" si="50"/>
        <v>100</v>
      </c>
      <c r="W68" s="226">
        <f t="shared" si="50"/>
        <v>100</v>
      </c>
      <c r="X68" s="226">
        <f t="shared" si="50"/>
        <v>100</v>
      </c>
      <c r="Y68" s="226">
        <f t="shared" si="50"/>
        <v>100</v>
      </c>
      <c r="Z68" s="226">
        <f t="shared" si="50"/>
        <v>100</v>
      </c>
      <c r="AA68" s="226">
        <f t="shared" si="50"/>
        <v>100</v>
      </c>
      <c r="AB68" s="226">
        <f t="shared" si="50"/>
        <v>100</v>
      </c>
      <c r="AC68" s="226">
        <f t="shared" si="50"/>
        <v>100</v>
      </c>
    </row>
    <row r="69" spans="1:29" x14ac:dyDescent="0.2">
      <c r="A69" s="51"/>
      <c r="B69" s="42"/>
      <c r="C69" s="42"/>
      <c r="D69" s="224"/>
      <c r="E69" s="224"/>
      <c r="F69" s="224"/>
      <c r="G69" s="224"/>
      <c r="H69" s="44"/>
      <c r="I69" s="44"/>
      <c r="J69" s="44"/>
      <c r="K69" s="226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226"/>
      <c r="AA69" s="226"/>
      <c r="AB69" s="226"/>
      <c r="AC69" s="44"/>
    </row>
    <row r="70" spans="1:29" ht="13.5" thickBot="1" x14ac:dyDescent="0.25">
      <c r="A70" s="51"/>
      <c r="B70" s="42"/>
      <c r="C70" s="268" t="s">
        <v>16</v>
      </c>
      <c r="D70" s="268"/>
      <c r="E70" s="268"/>
      <c r="F70" s="268"/>
      <c r="G70" s="268"/>
      <c r="H70" s="268"/>
      <c r="I70" s="268"/>
      <c r="J70" s="268"/>
      <c r="K70" s="268"/>
      <c r="L70" s="268"/>
      <c r="M70" s="268"/>
      <c r="N70" s="268"/>
      <c r="O70" s="268"/>
      <c r="P70" s="268"/>
      <c r="Q70" s="268"/>
      <c r="R70" s="268"/>
      <c r="S70" s="268"/>
      <c r="T70" s="268"/>
      <c r="U70" s="268"/>
      <c r="V70" s="268"/>
      <c r="W70" s="268"/>
      <c r="X70" s="268"/>
      <c r="Y70" s="268"/>
      <c r="Z70" s="268"/>
      <c r="AA70" s="268"/>
      <c r="AB70" s="268"/>
      <c r="AC70" s="268"/>
    </row>
    <row r="71" spans="1:29" ht="13.5" thickTop="1" x14ac:dyDescent="0.2">
      <c r="A71" s="51"/>
      <c r="B71" s="42"/>
      <c r="C71" s="42"/>
      <c r="D71" s="224"/>
      <c r="E71" s="224"/>
      <c r="F71" s="224"/>
      <c r="G71" s="224"/>
      <c r="H71" s="44"/>
      <c r="I71" s="44"/>
      <c r="J71" s="44"/>
      <c r="K71" s="226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226"/>
      <c r="AA71" s="226"/>
      <c r="AB71" s="226"/>
      <c r="AC71" s="44"/>
    </row>
    <row r="72" spans="1:29" x14ac:dyDescent="0.2">
      <c r="A72" s="51">
        <v>1</v>
      </c>
      <c r="B72" s="34">
        <v>520100</v>
      </c>
      <c r="C72" s="35" t="s">
        <v>12</v>
      </c>
      <c r="D72" s="209">
        <f t="shared" ref="D72:H72" si="52">IF(C10=0,"--",((D10/C10)*100-100))</f>
        <v>-13.252851238644809</v>
      </c>
      <c r="E72" s="209">
        <f t="shared" si="52"/>
        <v>11.16010773970703</v>
      </c>
      <c r="F72" s="209">
        <f t="shared" si="52"/>
        <v>-75.044705441948153</v>
      </c>
      <c r="G72" s="209">
        <f t="shared" si="52"/>
        <v>-79.832308291303235</v>
      </c>
      <c r="H72" s="209">
        <f t="shared" si="52"/>
        <v>10.736609830495624</v>
      </c>
      <c r="I72" s="209">
        <f>IF(H10=0,"--",((I10/H10)*100-100))</f>
        <v>-4.1419036852762332</v>
      </c>
      <c r="J72" s="209">
        <f t="shared" ref="J72:M72" si="53">IF(I10=0,"--",((J10/I10)*100-100))</f>
        <v>192.98668078730947</v>
      </c>
      <c r="K72" s="209">
        <f t="shared" si="53"/>
        <v>415.63035595929648</v>
      </c>
      <c r="L72" s="209">
        <f t="shared" si="53"/>
        <v>194.93305926710082</v>
      </c>
      <c r="M72" s="209">
        <f t="shared" si="53"/>
        <v>0.86781576045925135</v>
      </c>
      <c r="N72" s="209">
        <f t="shared" ref="N72:AB87" si="54">IF(M10=0,"--",((N10/M10)*100-100))</f>
        <v>52.48205937013725</v>
      </c>
      <c r="O72" s="209">
        <f t="shared" si="54"/>
        <v>-28.54549203771947</v>
      </c>
      <c r="P72" s="209">
        <f t="shared" si="54"/>
        <v>0.43747550587656292</v>
      </c>
      <c r="Q72" s="209">
        <f t="shared" si="54"/>
        <v>-39.482411048299646</v>
      </c>
      <c r="R72" s="209">
        <f t="shared" si="54"/>
        <v>31.91864342824914</v>
      </c>
      <c r="S72" s="209">
        <f t="shared" si="54"/>
        <v>239.47334024191503</v>
      </c>
      <c r="T72" s="209">
        <f t="shared" si="54"/>
        <v>24.700546860325389</v>
      </c>
      <c r="U72" s="209">
        <f t="shared" si="54"/>
        <v>-28.480490698700436</v>
      </c>
      <c r="V72" s="209">
        <f t="shared" si="54"/>
        <v>-40.883778230853082</v>
      </c>
      <c r="W72" s="209">
        <f t="shared" si="54"/>
        <v>-48.63716907625566</v>
      </c>
      <c r="X72" s="209">
        <f t="shared" si="54"/>
        <v>-39.109310060872403</v>
      </c>
      <c r="Y72" s="209">
        <f t="shared" si="54"/>
        <v>39.751622272633881</v>
      </c>
      <c r="Z72" s="209">
        <f t="shared" si="54"/>
        <v>45.077139963336379</v>
      </c>
      <c r="AA72" s="209">
        <f t="shared" si="54"/>
        <v>12.565834717405338</v>
      </c>
      <c r="AB72" s="209">
        <f t="shared" si="54"/>
        <v>-2.9567303849930227E-2</v>
      </c>
      <c r="AC72" s="209">
        <f t="shared" ref="AC72:AC79" si="55">IFERROR((POWER(AB10/C10,1/26)*100-100),"--")</f>
        <v>3.7177160611336433</v>
      </c>
    </row>
    <row r="73" spans="1:29" x14ac:dyDescent="0.2">
      <c r="A73" s="51">
        <v>2</v>
      </c>
      <c r="B73" s="34">
        <v>510111</v>
      </c>
      <c r="C73" s="35" t="s">
        <v>12</v>
      </c>
      <c r="D73" s="209">
        <f t="shared" ref="D73:I73" si="56">IF(C11=0,"--",((D11/C11)*100-100))</f>
        <v>-2.7325672584706808</v>
      </c>
      <c r="E73" s="209">
        <f t="shared" si="56"/>
        <v>-12.357193296330209</v>
      </c>
      <c r="F73" s="209">
        <f t="shared" si="56"/>
        <v>-4.6062449365494302</v>
      </c>
      <c r="G73" s="209">
        <f t="shared" si="56"/>
        <v>20.79757468613046</v>
      </c>
      <c r="H73" s="209">
        <f t="shared" si="56"/>
        <v>81.815265643973419</v>
      </c>
      <c r="I73" s="209">
        <f t="shared" si="56"/>
        <v>6.1126725793051264</v>
      </c>
      <c r="J73" s="209">
        <f t="shared" ref="J73:M73" si="57">IF(I11=0,"--",((J11/I11)*100-100))</f>
        <v>7.6997283353217085</v>
      </c>
      <c r="K73" s="209">
        <f t="shared" si="57"/>
        <v>-26.084075684841849</v>
      </c>
      <c r="L73" s="209">
        <f t="shared" si="57"/>
        <v>75.533746334412626</v>
      </c>
      <c r="M73" s="209">
        <f t="shared" si="57"/>
        <v>16.259426930396899</v>
      </c>
      <c r="N73" s="209">
        <f t="shared" ref="N73:AB89" si="58">IF(M11=0,"--",((N11/M11)*100-100))</f>
        <v>3.3167787528393831</v>
      </c>
      <c r="O73" s="209">
        <f t="shared" si="58"/>
        <v>42.910731299359782</v>
      </c>
      <c r="P73" s="209">
        <f t="shared" si="58"/>
        <v>-6.7256401801046621</v>
      </c>
      <c r="Q73" s="209">
        <f t="shared" si="58"/>
        <v>-12.948941010412625</v>
      </c>
      <c r="R73" s="209">
        <f t="shared" si="58"/>
        <v>4.217331578136438</v>
      </c>
      <c r="S73" s="209">
        <f t="shared" si="58"/>
        <v>88.090233265308541</v>
      </c>
      <c r="T73" s="209">
        <f t="shared" si="58"/>
        <v>-8.4603204011542914</v>
      </c>
      <c r="U73" s="209">
        <f t="shared" si="58"/>
        <v>3.7308052639624947</v>
      </c>
      <c r="V73" s="209">
        <f t="shared" si="58"/>
        <v>-14.553528476667282</v>
      </c>
      <c r="W73" s="209">
        <f t="shared" si="58"/>
        <v>0.24258470383135489</v>
      </c>
      <c r="X73" s="209">
        <f t="shared" si="58"/>
        <v>-2.4271684093434942E-2</v>
      </c>
      <c r="Y73" s="209">
        <f t="shared" si="58"/>
        <v>19.134333231783657</v>
      </c>
      <c r="Z73" s="209">
        <f t="shared" si="58"/>
        <v>16.038839850216789</v>
      </c>
      <c r="AA73" s="209">
        <f t="shared" si="58"/>
        <v>-24.066642934314117</v>
      </c>
      <c r="AB73" s="209">
        <f t="shared" si="54"/>
        <v>-30.571309587874481</v>
      </c>
      <c r="AC73" s="209">
        <f t="shared" si="55"/>
        <v>5.7589850331847288</v>
      </c>
    </row>
    <row r="74" spans="1:29" x14ac:dyDescent="0.2">
      <c r="A74" s="51">
        <v>3</v>
      </c>
      <c r="B74" s="34">
        <v>520512</v>
      </c>
      <c r="C74" s="35" t="s">
        <v>12</v>
      </c>
      <c r="D74" s="209">
        <f t="shared" ref="D74:I74" si="59">IF(C12=0,"--",((D12/C12)*100-100))</f>
        <v>41.209309774378795</v>
      </c>
      <c r="E74" s="209">
        <f t="shared" si="59"/>
        <v>26.665134342688134</v>
      </c>
      <c r="F74" s="209">
        <f t="shared" si="59"/>
        <v>4.3988036121976393</v>
      </c>
      <c r="G74" s="209">
        <f t="shared" si="59"/>
        <v>-37.866713699679778</v>
      </c>
      <c r="H74" s="209">
        <f t="shared" si="59"/>
        <v>33.426087135203062</v>
      </c>
      <c r="I74" s="209">
        <f t="shared" si="59"/>
        <v>-6.3338496735824634</v>
      </c>
      <c r="J74" s="209">
        <f t="shared" ref="J74:M74" si="60">IF(I12=0,"--",((J12/I12)*100-100))</f>
        <v>-9.8732738684961419</v>
      </c>
      <c r="K74" s="209">
        <f t="shared" si="60"/>
        <v>-0.27777150624255853</v>
      </c>
      <c r="L74" s="209">
        <f t="shared" si="60"/>
        <v>34.059992278688526</v>
      </c>
      <c r="M74" s="209">
        <f t="shared" si="60"/>
        <v>45.600262921513689</v>
      </c>
      <c r="N74" s="209">
        <f t="shared" si="58"/>
        <v>105.01437730338964</v>
      </c>
      <c r="O74" s="209">
        <f t="shared" si="58"/>
        <v>-14.292550056187778</v>
      </c>
      <c r="P74" s="209">
        <f t="shared" si="58"/>
        <v>11.976661885271781</v>
      </c>
      <c r="Q74" s="209">
        <f t="shared" si="58"/>
        <v>52.374993703708014</v>
      </c>
      <c r="R74" s="209">
        <f t="shared" si="58"/>
        <v>7.2019066538399557</v>
      </c>
      <c r="S74" s="209">
        <f t="shared" si="58"/>
        <v>87.77560953835382</v>
      </c>
      <c r="T74" s="209">
        <f t="shared" si="58"/>
        <v>73.256574608555269</v>
      </c>
      <c r="U74" s="209">
        <f t="shared" si="58"/>
        <v>48.649435632137823</v>
      </c>
      <c r="V74" s="209">
        <f t="shared" si="58"/>
        <v>-9.2635594774636587</v>
      </c>
      <c r="W74" s="209">
        <f t="shared" si="58"/>
        <v>-6.6707975903127448</v>
      </c>
      <c r="X74" s="209">
        <f t="shared" si="58"/>
        <v>-9.805229201150425</v>
      </c>
      <c r="Y74" s="209">
        <f t="shared" si="58"/>
        <v>7.920154203109746</v>
      </c>
      <c r="Z74" s="209">
        <f t="shared" si="58"/>
        <v>7.1066629053177621</v>
      </c>
      <c r="AA74" s="209">
        <f t="shared" si="58"/>
        <v>-15.807916886975775</v>
      </c>
      <c r="AB74" s="209">
        <f t="shared" si="54"/>
        <v>-6.0992113515316362</v>
      </c>
      <c r="AC74" s="209">
        <f t="shared" si="55"/>
        <v>13.610191474287589</v>
      </c>
    </row>
    <row r="75" spans="1:29" x14ac:dyDescent="0.2">
      <c r="A75" s="51">
        <v>4</v>
      </c>
      <c r="B75" s="34">
        <v>520514</v>
      </c>
      <c r="C75" s="35" t="s">
        <v>12</v>
      </c>
      <c r="D75" s="209">
        <f t="shared" ref="D75:I75" si="61">IF(C13=0,"--",((D13/C13)*100-100))</f>
        <v>25.975561980341894</v>
      </c>
      <c r="E75" s="209">
        <f t="shared" si="61"/>
        <v>11.274796463215011</v>
      </c>
      <c r="F75" s="209">
        <f t="shared" si="61"/>
        <v>-21.126521970948957</v>
      </c>
      <c r="G75" s="209">
        <f t="shared" si="61"/>
        <v>-67.37333957533906</v>
      </c>
      <c r="H75" s="209">
        <f t="shared" si="61"/>
        <v>93.24919064791851</v>
      </c>
      <c r="I75" s="209">
        <f t="shared" si="61"/>
        <v>19.54002816154113</v>
      </c>
      <c r="J75" s="209">
        <f t="shared" ref="J75:M75" si="62">IF(I13=0,"--",((J13/I13)*100-100))</f>
        <v>-89.875571983591698</v>
      </c>
      <c r="K75" s="209">
        <f t="shared" si="62"/>
        <v>287.02139581214851</v>
      </c>
      <c r="L75" s="209">
        <f t="shared" si="62"/>
        <v>204.49022488659153</v>
      </c>
      <c r="M75" s="209">
        <f t="shared" si="62"/>
        <v>60.234967139556488</v>
      </c>
      <c r="N75" s="209">
        <f t="shared" si="58"/>
        <v>201.94542527912631</v>
      </c>
      <c r="O75" s="209">
        <f t="shared" si="58"/>
        <v>158.66150908775325</v>
      </c>
      <c r="P75" s="209">
        <f t="shared" si="58"/>
        <v>-12.64831623695504</v>
      </c>
      <c r="Q75" s="209">
        <f t="shared" si="58"/>
        <v>57.434834262197683</v>
      </c>
      <c r="R75" s="209">
        <f t="shared" si="58"/>
        <v>3.3963497236352538</v>
      </c>
      <c r="S75" s="209">
        <f t="shared" si="58"/>
        <v>179.32745913502572</v>
      </c>
      <c r="T75" s="209">
        <f t="shared" si="58"/>
        <v>131.54293884765355</v>
      </c>
      <c r="U75" s="209">
        <f t="shared" si="58"/>
        <v>93.176843322241609</v>
      </c>
      <c r="V75" s="209">
        <f t="shared" si="58"/>
        <v>19.219738484280043</v>
      </c>
      <c r="W75" s="209">
        <f t="shared" si="58"/>
        <v>-1.676950248155805</v>
      </c>
      <c r="X75" s="209">
        <f t="shared" si="58"/>
        <v>-34.222055158973802</v>
      </c>
      <c r="Y75" s="209">
        <f t="shared" si="58"/>
        <v>2.2129547716471194</v>
      </c>
      <c r="Z75" s="209">
        <f t="shared" si="58"/>
        <v>10.805389070351751</v>
      </c>
      <c r="AA75" s="209">
        <f t="shared" si="58"/>
        <v>-18.612229005147995</v>
      </c>
      <c r="AB75" s="209">
        <f t="shared" si="54"/>
        <v>-19.471662737922628</v>
      </c>
      <c r="AC75" s="209">
        <f t="shared" si="55"/>
        <v>20.462516553074892</v>
      </c>
    </row>
    <row r="76" spans="1:29" x14ac:dyDescent="0.2">
      <c r="A76" s="51">
        <v>5</v>
      </c>
      <c r="B76" s="34">
        <v>530121</v>
      </c>
      <c r="C76" s="35" t="s">
        <v>12</v>
      </c>
      <c r="D76" s="209">
        <f t="shared" ref="D76:I76" si="63">IF(C14=0,"--",((D14/C14)*100-100))</f>
        <v>-26.520053445725026</v>
      </c>
      <c r="E76" s="209">
        <f t="shared" si="63"/>
        <v>7.5733806812512654</v>
      </c>
      <c r="F76" s="209">
        <f t="shared" si="63"/>
        <v>20.183812808478081</v>
      </c>
      <c r="G76" s="209">
        <f t="shared" si="63"/>
        <v>75.69182162999968</v>
      </c>
      <c r="H76" s="209">
        <f t="shared" si="63"/>
        <v>60.884244451114455</v>
      </c>
      <c r="I76" s="209">
        <f t="shared" si="63"/>
        <v>-13.685902240127007</v>
      </c>
      <c r="J76" s="209">
        <f t="shared" ref="J76:M76" si="64">IF(I14=0,"--",((J14/I14)*100-100))</f>
        <v>8.674970352371659</v>
      </c>
      <c r="K76" s="209">
        <f t="shared" si="64"/>
        <v>48.824748392367042</v>
      </c>
      <c r="L76" s="209">
        <f t="shared" si="64"/>
        <v>37.099801061551204</v>
      </c>
      <c r="M76" s="209">
        <f t="shared" si="64"/>
        <v>14.549914717163489</v>
      </c>
      <c r="N76" s="209">
        <f t="shared" si="58"/>
        <v>-1.8565587388609401</v>
      </c>
      <c r="O76" s="209">
        <f t="shared" si="58"/>
        <v>11.605897380868569</v>
      </c>
      <c r="P76" s="209">
        <f t="shared" si="58"/>
        <v>-19.985706998751496</v>
      </c>
      <c r="Q76" s="209">
        <f t="shared" si="58"/>
        <v>-21.165060805789608</v>
      </c>
      <c r="R76" s="209">
        <f t="shared" si="58"/>
        <v>8.352802295131184</v>
      </c>
      <c r="S76" s="209">
        <f t="shared" si="58"/>
        <v>102.89290136236079</v>
      </c>
      <c r="T76" s="209">
        <f t="shared" si="58"/>
        <v>-37.078306443068797</v>
      </c>
      <c r="U76" s="209">
        <f t="shared" si="58"/>
        <v>47.723458253967408</v>
      </c>
      <c r="V76" s="209">
        <f t="shared" si="58"/>
        <v>39.043702179241052</v>
      </c>
      <c r="W76" s="209">
        <f t="shared" si="58"/>
        <v>-9.2325613400020501</v>
      </c>
      <c r="X76" s="209">
        <f t="shared" si="58"/>
        <v>1.7988719347516167</v>
      </c>
      <c r="Y76" s="209">
        <f t="shared" si="58"/>
        <v>-9.7405373141961036</v>
      </c>
      <c r="Z76" s="209">
        <f t="shared" si="58"/>
        <v>24.299442073170738</v>
      </c>
      <c r="AA76" s="209">
        <f t="shared" si="58"/>
        <v>42.958291097641194</v>
      </c>
      <c r="AB76" s="209">
        <f t="shared" si="54"/>
        <v>-34.954988431682636</v>
      </c>
      <c r="AC76" s="209">
        <f t="shared" si="55"/>
        <v>9.7148809870089963</v>
      </c>
    </row>
    <row r="77" spans="1:29" x14ac:dyDescent="0.2">
      <c r="A77" s="51">
        <v>6</v>
      </c>
      <c r="B77" s="34">
        <v>520524</v>
      </c>
      <c r="C77" s="35" t="s">
        <v>12</v>
      </c>
      <c r="D77" s="209">
        <f t="shared" ref="D77:I77" si="65">IF(C15=0,"--",((D15/C15)*100-100))</f>
        <v>31.234407113209272</v>
      </c>
      <c r="E77" s="209">
        <f t="shared" si="65"/>
        <v>61.845508565479207</v>
      </c>
      <c r="F77" s="209">
        <f t="shared" si="65"/>
        <v>20.624199377441315</v>
      </c>
      <c r="G77" s="209">
        <f t="shared" si="65"/>
        <v>68.926767825858576</v>
      </c>
      <c r="H77" s="209">
        <f t="shared" si="65"/>
        <v>54.562216898999026</v>
      </c>
      <c r="I77" s="209">
        <f t="shared" si="65"/>
        <v>21.70618493671077</v>
      </c>
      <c r="J77" s="209">
        <f t="shared" ref="J77:M77" si="66">IF(I15=0,"--",((J15/I15)*100-100))</f>
        <v>-48.924115763552123</v>
      </c>
      <c r="K77" s="209">
        <f t="shared" si="66"/>
        <v>1.9031694257394065</v>
      </c>
      <c r="L77" s="209">
        <f t="shared" si="66"/>
        <v>122.70808522605782</v>
      </c>
      <c r="M77" s="209">
        <f t="shared" si="66"/>
        <v>111.10350040095551</v>
      </c>
      <c r="N77" s="209">
        <f t="shared" si="58"/>
        <v>153.21932899112232</v>
      </c>
      <c r="O77" s="209">
        <f t="shared" si="58"/>
        <v>24.670245273904584</v>
      </c>
      <c r="P77" s="209">
        <f t="shared" si="58"/>
        <v>-3.0059236102697042</v>
      </c>
      <c r="Q77" s="209">
        <f t="shared" si="58"/>
        <v>39.684199116248124</v>
      </c>
      <c r="R77" s="209">
        <f t="shared" si="58"/>
        <v>30.012820329539835</v>
      </c>
      <c r="S77" s="209">
        <f t="shared" si="58"/>
        <v>7.0985076050818776</v>
      </c>
      <c r="T77" s="209">
        <f t="shared" si="58"/>
        <v>61.488259936901812</v>
      </c>
      <c r="U77" s="209">
        <f t="shared" si="58"/>
        <v>34.680406072125891</v>
      </c>
      <c r="V77" s="209">
        <f t="shared" si="58"/>
        <v>-10.674898795230888</v>
      </c>
      <c r="W77" s="209">
        <f t="shared" si="58"/>
        <v>57.96902561541711</v>
      </c>
      <c r="X77" s="209">
        <f t="shared" si="58"/>
        <v>-32.837141815018484</v>
      </c>
      <c r="Y77" s="209">
        <f t="shared" si="58"/>
        <v>11.647136022812532</v>
      </c>
      <c r="Z77" s="209">
        <f t="shared" si="58"/>
        <v>-2.5828238429172501</v>
      </c>
      <c r="AA77" s="209">
        <f t="shared" si="58"/>
        <v>-27.445936431293603</v>
      </c>
      <c r="AB77" s="209">
        <f t="shared" si="54"/>
        <v>-32.147429407351723</v>
      </c>
      <c r="AC77" s="209">
        <f t="shared" si="55"/>
        <v>20.621952447873056</v>
      </c>
    </row>
    <row r="78" spans="1:29" x14ac:dyDescent="0.2">
      <c r="A78" s="51">
        <v>7</v>
      </c>
      <c r="B78" s="34">
        <v>520523</v>
      </c>
      <c r="C78" s="35" t="s">
        <v>12</v>
      </c>
      <c r="D78" s="209">
        <f t="shared" ref="D78:I78" si="67">IF(C16=0,"--",((D16/C16)*100-100))</f>
        <v>398.31055753016057</v>
      </c>
      <c r="E78" s="209">
        <f t="shared" si="67"/>
        <v>-15.514701568659376</v>
      </c>
      <c r="F78" s="209">
        <f t="shared" si="67"/>
        <v>118.61442062866115</v>
      </c>
      <c r="G78" s="209">
        <f t="shared" si="67"/>
        <v>-19.906785419778117</v>
      </c>
      <c r="H78" s="209">
        <f t="shared" si="67"/>
        <v>-41.987830574724725</v>
      </c>
      <c r="I78" s="209">
        <f t="shared" si="67"/>
        <v>-0.27774733350432257</v>
      </c>
      <c r="J78" s="209">
        <f t="shared" ref="J78:M78" si="68">IF(I16=0,"--",((J16/I16)*100-100))</f>
        <v>-19.772066176304747</v>
      </c>
      <c r="K78" s="209">
        <f t="shared" si="68"/>
        <v>56.012545793275535</v>
      </c>
      <c r="L78" s="209">
        <f t="shared" si="68"/>
        <v>63.04559374910562</v>
      </c>
      <c r="M78" s="209">
        <f t="shared" si="68"/>
        <v>201.46090841996914</v>
      </c>
      <c r="N78" s="209">
        <f t="shared" si="58"/>
        <v>223.52738300550595</v>
      </c>
      <c r="O78" s="209">
        <f t="shared" si="58"/>
        <v>6.1648405044648484</v>
      </c>
      <c r="P78" s="209">
        <f t="shared" si="58"/>
        <v>-16.133671429476067</v>
      </c>
      <c r="Q78" s="209">
        <f t="shared" si="58"/>
        <v>46.481244026564809</v>
      </c>
      <c r="R78" s="209">
        <f t="shared" si="58"/>
        <v>8.9432822858239973</v>
      </c>
      <c r="S78" s="209">
        <f t="shared" si="58"/>
        <v>27.31953290123414</v>
      </c>
      <c r="T78" s="209">
        <f t="shared" si="58"/>
        <v>36.033574173354509</v>
      </c>
      <c r="U78" s="209">
        <f t="shared" si="58"/>
        <v>25.409564578793066</v>
      </c>
      <c r="V78" s="209">
        <f t="shared" si="58"/>
        <v>-1.7505171676460236</v>
      </c>
      <c r="W78" s="209">
        <f t="shared" si="58"/>
        <v>2.6758488318144202</v>
      </c>
      <c r="X78" s="209">
        <f t="shared" si="58"/>
        <v>-11.422344944586257</v>
      </c>
      <c r="Y78" s="209">
        <f t="shared" si="58"/>
        <v>24.893465370436331</v>
      </c>
      <c r="Z78" s="209">
        <f t="shared" si="58"/>
        <v>10.015613548387094</v>
      </c>
      <c r="AA78" s="209">
        <f t="shared" si="58"/>
        <v>4.5730154161520034</v>
      </c>
      <c r="AB78" s="209">
        <f t="shared" si="54"/>
        <v>-30.165375167129284</v>
      </c>
      <c r="AC78" s="209">
        <f t="shared" si="55"/>
        <v>23.363273915401493</v>
      </c>
    </row>
    <row r="79" spans="1:29" x14ac:dyDescent="0.2">
      <c r="A79" s="51">
        <v>8</v>
      </c>
      <c r="B79" s="34">
        <v>520511</v>
      </c>
      <c r="C79" s="35" t="s">
        <v>12</v>
      </c>
      <c r="D79" s="209">
        <f t="shared" ref="D79:I79" si="69">IF(C17=0,"--",((D17/C17)*100-100))</f>
        <v>90.80561636985621</v>
      </c>
      <c r="E79" s="209">
        <f t="shared" si="69"/>
        <v>4.0242390545245996</v>
      </c>
      <c r="F79" s="209">
        <f t="shared" si="69"/>
        <v>9.939338501092962</v>
      </c>
      <c r="G79" s="209">
        <f t="shared" si="69"/>
        <v>-19.640837598129011</v>
      </c>
      <c r="H79" s="209">
        <f t="shared" si="69"/>
        <v>-14.640532201622875</v>
      </c>
      <c r="I79" s="209">
        <f t="shared" si="69"/>
        <v>5.9051315790315471</v>
      </c>
      <c r="J79" s="209">
        <f t="shared" ref="J79:M79" si="70">IF(I17=0,"--",((J17/I17)*100-100))</f>
        <v>4.5259728665837429</v>
      </c>
      <c r="K79" s="209">
        <f t="shared" si="70"/>
        <v>-7.6695053842406082</v>
      </c>
      <c r="L79" s="209">
        <f t="shared" si="70"/>
        <v>72.236583105477393</v>
      </c>
      <c r="M79" s="209">
        <f t="shared" si="70"/>
        <v>35.803581578879317</v>
      </c>
      <c r="N79" s="209">
        <f t="shared" si="58"/>
        <v>27.617860453208735</v>
      </c>
      <c r="O79" s="209">
        <f t="shared" si="58"/>
        <v>-0.52513482631701436</v>
      </c>
      <c r="P79" s="209">
        <f t="shared" si="58"/>
        <v>-9.0121976122313754</v>
      </c>
      <c r="Q79" s="209">
        <f t="shared" si="58"/>
        <v>77.494091920537159</v>
      </c>
      <c r="R79" s="209">
        <f t="shared" si="58"/>
        <v>4.3677441508797443</v>
      </c>
      <c r="S79" s="209">
        <f t="shared" si="58"/>
        <v>14.503750232681284</v>
      </c>
      <c r="T79" s="209">
        <f t="shared" si="58"/>
        <v>25.163261868398351</v>
      </c>
      <c r="U79" s="209">
        <f t="shared" si="58"/>
        <v>0.31855873683423397</v>
      </c>
      <c r="V79" s="209">
        <f t="shared" si="58"/>
        <v>-44.213226761227808</v>
      </c>
      <c r="W79" s="209">
        <f t="shared" si="58"/>
        <v>-12.824898069918518</v>
      </c>
      <c r="X79" s="209">
        <f t="shared" si="58"/>
        <v>5.8898821937817303</v>
      </c>
      <c r="Y79" s="209">
        <f t="shared" si="58"/>
        <v>7.1298852235020576</v>
      </c>
      <c r="Z79" s="209">
        <f t="shared" si="58"/>
        <v>34.651422522522523</v>
      </c>
      <c r="AA79" s="209">
        <f t="shared" si="58"/>
        <v>-7.4983896190175159</v>
      </c>
      <c r="AB79" s="209">
        <f t="shared" si="54"/>
        <v>13.729844374290209</v>
      </c>
      <c r="AC79" s="209">
        <f t="shared" si="55"/>
        <v>8.6295595611580325</v>
      </c>
    </row>
    <row r="80" spans="1:29" x14ac:dyDescent="0.2">
      <c r="A80" s="51">
        <v>9</v>
      </c>
      <c r="B80" s="34">
        <v>520522</v>
      </c>
      <c r="C80" s="35" t="s">
        <v>12</v>
      </c>
      <c r="D80" s="209">
        <f t="shared" ref="D80:I80" si="71">IF(C18=0,"--",((D18/C18)*100-100))</f>
        <v>8.013789268895394</v>
      </c>
      <c r="E80" s="209">
        <f t="shared" si="71"/>
        <v>48.881884594091787</v>
      </c>
      <c r="F80" s="209">
        <f t="shared" si="71"/>
        <v>2.7785050491965393</v>
      </c>
      <c r="G80" s="209">
        <f t="shared" si="71"/>
        <v>19.679386883282305</v>
      </c>
      <c r="H80" s="209">
        <f t="shared" si="71"/>
        <v>43.704536714531912</v>
      </c>
      <c r="I80" s="209">
        <f t="shared" si="71"/>
        <v>17.858608701917802</v>
      </c>
      <c r="J80" s="209">
        <f t="shared" ref="J80:M80" si="72">IF(I18=0,"--",((J18/I18)*100-100))</f>
        <v>30.619193870567074</v>
      </c>
      <c r="K80" s="209">
        <f t="shared" si="72"/>
        <v>10.009369349553921</v>
      </c>
      <c r="L80" s="209">
        <f t="shared" si="72"/>
        <v>2.5217738903048144</v>
      </c>
      <c r="M80" s="209">
        <f t="shared" si="72"/>
        <v>-10.749849145831107</v>
      </c>
      <c r="N80" s="209">
        <f t="shared" si="58"/>
        <v>-31.34515166646618</v>
      </c>
      <c r="O80" s="209">
        <f t="shared" si="58"/>
        <v>-11.037099026361659</v>
      </c>
      <c r="P80" s="209">
        <f t="shared" si="58"/>
        <v>-24.897413694830362</v>
      </c>
      <c r="Q80" s="209">
        <f t="shared" si="58"/>
        <v>14.130901911547937</v>
      </c>
      <c r="R80" s="209">
        <f t="shared" si="58"/>
        <v>48.097668320939647</v>
      </c>
      <c r="S80" s="209">
        <f t="shared" si="58"/>
        <v>-36.743321568414835</v>
      </c>
      <c r="T80" s="209">
        <f t="shared" si="58"/>
        <v>2.0083813300292093</v>
      </c>
      <c r="U80" s="209">
        <f t="shared" si="58"/>
        <v>23.867484249801123</v>
      </c>
      <c r="V80" s="209">
        <f t="shared" si="58"/>
        <v>-31.387197668851869</v>
      </c>
      <c r="W80" s="209">
        <f t="shared" si="58"/>
        <v>13.449109572156587</v>
      </c>
      <c r="X80" s="209">
        <f t="shared" si="58"/>
        <v>-20.808399625501195</v>
      </c>
      <c r="Y80" s="209">
        <f t="shared" si="58"/>
        <v>2.7574769560989978</v>
      </c>
      <c r="Z80" s="209">
        <f t="shared" si="58"/>
        <v>10.207300746268658</v>
      </c>
      <c r="AA80" s="209">
        <f t="shared" si="58"/>
        <v>-9.3576861862830043</v>
      </c>
      <c r="AB80" s="209">
        <f t="shared" si="54"/>
        <v>-26.440776467492171</v>
      </c>
      <c r="AC80" s="209">
        <f>IFERROR((POWER(AB18/O18,1/14)*100-100),"--")</f>
        <v>-5.2176719023556899</v>
      </c>
    </row>
    <row r="81" spans="1:29" x14ac:dyDescent="0.2">
      <c r="A81" s="51">
        <v>10</v>
      </c>
      <c r="B81" s="34">
        <v>530500</v>
      </c>
      <c r="C81" s="35" t="s">
        <v>12</v>
      </c>
      <c r="D81" s="209" t="str">
        <f t="shared" ref="D81:I81" si="73">IF(C19=0,"--",((D19/C19)*100-100))</f>
        <v>--</v>
      </c>
      <c r="E81" s="209" t="str">
        <f t="shared" si="73"/>
        <v>--</v>
      </c>
      <c r="F81" s="209" t="str">
        <f t="shared" si="73"/>
        <v>--</v>
      </c>
      <c r="G81" s="209" t="str">
        <f t="shared" si="73"/>
        <v>--</v>
      </c>
      <c r="H81" s="209" t="str">
        <f t="shared" si="73"/>
        <v>--</v>
      </c>
      <c r="I81" s="209" t="str">
        <f t="shared" si="73"/>
        <v>--</v>
      </c>
      <c r="J81" s="209" t="str">
        <f t="shared" ref="J81:M81" si="74">IF(I19=0,"--",((J19/I19)*100-100))</f>
        <v>--</v>
      </c>
      <c r="K81" s="209" t="str">
        <f t="shared" si="74"/>
        <v>--</v>
      </c>
      <c r="L81" s="209" t="str">
        <f t="shared" si="74"/>
        <v>--</v>
      </c>
      <c r="M81" s="209" t="str">
        <f t="shared" si="74"/>
        <v>--</v>
      </c>
      <c r="N81" s="209" t="str">
        <f t="shared" si="58"/>
        <v>--</v>
      </c>
      <c r="O81" s="209" t="str">
        <f t="shared" si="58"/>
        <v>--</v>
      </c>
      <c r="P81" s="209">
        <f t="shared" si="58"/>
        <v>-3.2831137459515816</v>
      </c>
      <c r="Q81" s="209">
        <f t="shared" si="58"/>
        <v>62.878228955735182</v>
      </c>
      <c r="R81" s="209">
        <f t="shared" si="58"/>
        <v>1.9595256299461852</v>
      </c>
      <c r="S81" s="209">
        <f t="shared" si="58"/>
        <v>97.208328891195123</v>
      </c>
      <c r="T81" s="209">
        <f t="shared" si="58"/>
        <v>-1.3834989304059775</v>
      </c>
      <c r="U81" s="209">
        <f t="shared" si="58"/>
        <v>-4.2548507182203394</v>
      </c>
      <c r="V81" s="209">
        <f t="shared" si="58"/>
        <v>35.071276414159399</v>
      </c>
      <c r="W81" s="209">
        <f t="shared" si="58"/>
        <v>-10.346811207910818</v>
      </c>
      <c r="X81" s="209">
        <f t="shared" si="58"/>
        <v>-13.780986933563867</v>
      </c>
      <c r="Y81" s="209">
        <f t="shared" si="58"/>
        <v>16.469628525555066</v>
      </c>
      <c r="Z81" s="209">
        <f t="shared" si="58"/>
        <v>-2.9300312500000132</v>
      </c>
      <c r="AA81" s="209">
        <f t="shared" si="58"/>
        <v>-2.2726673639729427</v>
      </c>
      <c r="AB81" s="209">
        <f t="shared" si="54"/>
        <v>-9.2215404281482733</v>
      </c>
      <c r="AC81" s="209">
        <f t="shared" ref="AC81:AC83" si="75">IFERROR((POWER(AB19/O19,1/14)*100-100),"--")</f>
        <v>8.496371562194355</v>
      </c>
    </row>
    <row r="82" spans="1:29" x14ac:dyDescent="0.2">
      <c r="A82" s="51">
        <v>11</v>
      </c>
      <c r="B82" s="34">
        <v>540244</v>
      </c>
      <c r="C82" s="35" t="s">
        <v>12</v>
      </c>
      <c r="D82" s="209" t="str">
        <f t="shared" ref="D82:I82" si="76">IF(C20=0,"--",((D20/C20)*100-100))</f>
        <v>--</v>
      </c>
      <c r="E82" s="209" t="str">
        <f t="shared" si="76"/>
        <v>--</v>
      </c>
      <c r="F82" s="209" t="str">
        <f t="shared" si="76"/>
        <v>--</v>
      </c>
      <c r="G82" s="209" t="str">
        <f t="shared" si="76"/>
        <v>--</v>
      </c>
      <c r="H82" s="209" t="str">
        <f t="shared" si="76"/>
        <v>--</v>
      </c>
      <c r="I82" s="209" t="str">
        <f t="shared" si="76"/>
        <v>--</v>
      </c>
      <c r="J82" s="209" t="str">
        <f t="shared" ref="J82:M82" si="77">IF(I20=0,"--",((J20/I20)*100-100))</f>
        <v>--</v>
      </c>
      <c r="K82" s="209" t="str">
        <f t="shared" si="77"/>
        <v>--</v>
      </c>
      <c r="L82" s="209" t="str">
        <f t="shared" si="77"/>
        <v>--</v>
      </c>
      <c r="M82" s="209" t="str">
        <f t="shared" si="77"/>
        <v>--</v>
      </c>
      <c r="N82" s="209" t="str">
        <f t="shared" si="58"/>
        <v>--</v>
      </c>
      <c r="O82" s="209" t="str">
        <f t="shared" si="58"/>
        <v>--</v>
      </c>
      <c r="P82" s="209">
        <f t="shared" si="58"/>
        <v>-9.4413340247835009</v>
      </c>
      <c r="Q82" s="209">
        <f t="shared" si="58"/>
        <v>0.67423033222384277</v>
      </c>
      <c r="R82" s="209">
        <f t="shared" si="58"/>
        <v>5.7665067422306464</v>
      </c>
      <c r="S82" s="209">
        <f t="shared" si="58"/>
        <v>45.834341135621116</v>
      </c>
      <c r="T82" s="209">
        <f t="shared" si="58"/>
        <v>-15.464514546848037</v>
      </c>
      <c r="U82" s="209">
        <f t="shared" si="58"/>
        <v>7.6118537152908914</v>
      </c>
      <c r="V82" s="209">
        <f t="shared" si="58"/>
        <v>26.291049233209108</v>
      </c>
      <c r="W82" s="209">
        <f t="shared" si="58"/>
        <v>-2.6194044604266509</v>
      </c>
      <c r="X82" s="209">
        <f t="shared" si="58"/>
        <v>-4.1281495431397275</v>
      </c>
      <c r="Y82" s="209">
        <f t="shared" si="58"/>
        <v>-4.4650804727155275</v>
      </c>
      <c r="Z82" s="209">
        <f t="shared" si="58"/>
        <v>26.660779084967317</v>
      </c>
      <c r="AA82" s="209">
        <f t="shared" si="58"/>
        <v>5.331038813197253</v>
      </c>
      <c r="AB82" s="209">
        <f t="shared" si="54"/>
        <v>-13.552527503579753</v>
      </c>
      <c r="AC82" s="209">
        <f t="shared" si="75"/>
        <v>3.6949166282772836</v>
      </c>
    </row>
    <row r="83" spans="1:29" x14ac:dyDescent="0.2">
      <c r="A83" s="51">
        <v>12</v>
      </c>
      <c r="B83" s="34">
        <v>540245</v>
      </c>
      <c r="C83" s="35" t="s">
        <v>12</v>
      </c>
      <c r="D83" s="209" t="str">
        <f t="shared" ref="D83:I83" si="78">IF(C21=0,"--",((D21/C21)*100-100))</f>
        <v>--</v>
      </c>
      <c r="E83" s="209" t="str">
        <f t="shared" si="78"/>
        <v>--</v>
      </c>
      <c r="F83" s="209" t="str">
        <f t="shared" si="78"/>
        <v>--</v>
      </c>
      <c r="G83" s="209" t="str">
        <f t="shared" si="78"/>
        <v>--</v>
      </c>
      <c r="H83" s="209" t="str">
        <f t="shared" si="78"/>
        <v>--</v>
      </c>
      <c r="I83" s="209" t="str">
        <f t="shared" si="78"/>
        <v>--</v>
      </c>
      <c r="J83" s="209" t="str">
        <f t="shared" ref="J83:M83" si="79">IF(I21=0,"--",((J21/I21)*100-100))</f>
        <v>--</v>
      </c>
      <c r="K83" s="209" t="str">
        <f t="shared" si="79"/>
        <v>--</v>
      </c>
      <c r="L83" s="209" t="str">
        <f t="shared" si="79"/>
        <v>--</v>
      </c>
      <c r="M83" s="209" t="str">
        <f t="shared" si="79"/>
        <v>--</v>
      </c>
      <c r="N83" s="209" t="str">
        <f t="shared" si="58"/>
        <v>--</v>
      </c>
      <c r="O83" s="209" t="str">
        <f t="shared" si="58"/>
        <v>--</v>
      </c>
      <c r="P83" s="209">
        <f t="shared" si="58"/>
        <v>-17.492704739885937</v>
      </c>
      <c r="Q83" s="209">
        <f t="shared" si="58"/>
        <v>-4.5582149581581888</v>
      </c>
      <c r="R83" s="209">
        <f t="shared" si="58"/>
        <v>7.2398920688707165</v>
      </c>
      <c r="S83" s="209">
        <f t="shared" si="58"/>
        <v>40.225775730132</v>
      </c>
      <c r="T83" s="209">
        <f t="shared" si="58"/>
        <v>-1.9950448432566787</v>
      </c>
      <c r="U83" s="209">
        <f t="shared" si="58"/>
        <v>-4.3800942562267551</v>
      </c>
      <c r="V83" s="209">
        <f t="shared" si="58"/>
        <v>-24.899184585436586</v>
      </c>
      <c r="W83" s="209">
        <f t="shared" si="58"/>
        <v>-27.213732283267959</v>
      </c>
      <c r="X83" s="209">
        <f t="shared" si="58"/>
        <v>-20.2861373806264</v>
      </c>
      <c r="Y83" s="209">
        <f t="shared" si="58"/>
        <v>5.5764897052258817</v>
      </c>
      <c r="Z83" s="209">
        <f t="shared" si="58"/>
        <v>18.317652261306534</v>
      </c>
      <c r="AA83" s="209">
        <f t="shared" si="58"/>
        <v>-33.344374785179227</v>
      </c>
      <c r="AB83" s="209">
        <f t="shared" si="54"/>
        <v>-41.403507388024593</v>
      </c>
      <c r="AC83" s="209">
        <f t="shared" si="75"/>
        <v>-9.8018827301111884</v>
      </c>
    </row>
    <row r="84" spans="1:29" x14ac:dyDescent="0.2">
      <c r="A84" s="51">
        <v>13</v>
      </c>
      <c r="B84" s="34">
        <v>510121</v>
      </c>
      <c r="C84" s="35" t="s">
        <v>12</v>
      </c>
      <c r="D84" s="209">
        <f t="shared" ref="D84:I84" si="80">IF(C22=0,"--",((D22/C22)*100-100))</f>
        <v>22.131103944134082</v>
      </c>
      <c r="E84" s="209">
        <f t="shared" si="80"/>
        <v>-38.355190696364858</v>
      </c>
      <c r="F84" s="209">
        <f t="shared" si="80"/>
        <v>-21.09136733158789</v>
      </c>
      <c r="G84" s="209">
        <f t="shared" si="80"/>
        <v>-35.466176283391832</v>
      </c>
      <c r="H84" s="209">
        <f t="shared" si="80"/>
        <v>57.908242350175129</v>
      </c>
      <c r="I84" s="209">
        <f t="shared" si="80"/>
        <v>25.311400934815481</v>
      </c>
      <c r="J84" s="209">
        <f t="shared" ref="J84:M84" si="81">IF(I22=0,"--",((J22/I22)*100-100))</f>
        <v>55.637905271023413</v>
      </c>
      <c r="K84" s="209">
        <f t="shared" si="81"/>
        <v>13.244311755143841</v>
      </c>
      <c r="L84" s="209">
        <f t="shared" si="81"/>
        <v>-22.042306141424675</v>
      </c>
      <c r="M84" s="209">
        <f t="shared" si="81"/>
        <v>-7.0017550352715432</v>
      </c>
      <c r="N84" s="209">
        <f t="shared" si="58"/>
        <v>34.482923097948998</v>
      </c>
      <c r="O84" s="209">
        <f t="shared" si="58"/>
        <v>58.767330876815151</v>
      </c>
      <c r="P84" s="209">
        <f t="shared" si="58"/>
        <v>8.1277301266621862</v>
      </c>
      <c r="Q84" s="209">
        <f t="shared" si="58"/>
        <v>-19.700919633485341</v>
      </c>
      <c r="R84" s="209">
        <f t="shared" si="58"/>
        <v>9.7786336665324001</v>
      </c>
      <c r="S84" s="209">
        <f t="shared" si="58"/>
        <v>87.868198192360381</v>
      </c>
      <c r="T84" s="209">
        <f t="shared" si="58"/>
        <v>-0.54877433852318802</v>
      </c>
      <c r="U84" s="209">
        <f t="shared" si="58"/>
        <v>14.861677615873489</v>
      </c>
      <c r="V84" s="209">
        <f t="shared" si="58"/>
        <v>14.871167640438017</v>
      </c>
      <c r="W84" s="209">
        <f t="shared" si="58"/>
        <v>15.691024428311678</v>
      </c>
      <c r="X84" s="209">
        <f t="shared" si="58"/>
        <v>-36.659032265716917</v>
      </c>
      <c r="Y84" s="209">
        <f t="shared" si="58"/>
        <v>-0.97674767817882469</v>
      </c>
      <c r="Z84" s="209">
        <f t="shared" si="58"/>
        <v>21.888079081632668</v>
      </c>
      <c r="AA84" s="209">
        <f t="shared" si="58"/>
        <v>-37.104023185204184</v>
      </c>
      <c r="AB84" s="209">
        <f t="shared" si="54"/>
        <v>-55.579582753201258</v>
      </c>
      <c r="AC84" s="209">
        <f>IFERROR((POWER(AB22/C22,1/26)*100-100),"--")</f>
        <v>0.70946268123451262</v>
      </c>
    </row>
    <row r="85" spans="1:29" x14ac:dyDescent="0.2">
      <c r="A85" s="51">
        <v>14</v>
      </c>
      <c r="B85" s="34">
        <v>540233</v>
      </c>
      <c r="C85" s="35" t="s">
        <v>12</v>
      </c>
      <c r="D85" s="209">
        <f t="shared" ref="D85:I85" si="82">IF(C23=0,"--",((D23/C23)*100-100))</f>
        <v>-10.65264704788683</v>
      </c>
      <c r="E85" s="209">
        <f t="shared" si="82"/>
        <v>39.441015745863638</v>
      </c>
      <c r="F85" s="209">
        <f t="shared" si="82"/>
        <v>3.910236094364052</v>
      </c>
      <c r="G85" s="209">
        <f t="shared" si="82"/>
        <v>-62.474470044870692</v>
      </c>
      <c r="H85" s="209">
        <f t="shared" si="82"/>
        <v>-30.076629931189899</v>
      </c>
      <c r="I85" s="209">
        <f t="shared" si="82"/>
        <v>6.7302696790050049</v>
      </c>
      <c r="J85" s="209">
        <f t="shared" ref="J85:M85" si="83">IF(I23=0,"--",((J23/I23)*100-100))</f>
        <v>34.314558697590201</v>
      </c>
      <c r="K85" s="209">
        <f t="shared" si="83"/>
        <v>5.6241861750687718</v>
      </c>
      <c r="L85" s="209">
        <f t="shared" si="83"/>
        <v>12.887325024395693</v>
      </c>
      <c r="M85" s="209">
        <f t="shared" si="83"/>
        <v>-14.100015499174702</v>
      </c>
      <c r="N85" s="209">
        <f t="shared" si="58"/>
        <v>-2.9951985209955154</v>
      </c>
      <c r="O85" s="209">
        <f t="shared" si="58"/>
        <v>12.830875065089316</v>
      </c>
      <c r="P85" s="209">
        <f t="shared" si="58"/>
        <v>-12.700111801760812</v>
      </c>
      <c r="Q85" s="209">
        <f t="shared" si="58"/>
        <v>18.51938936086583</v>
      </c>
      <c r="R85" s="209">
        <f t="shared" si="58"/>
        <v>0.84641237793196922</v>
      </c>
      <c r="S85" s="209">
        <f t="shared" si="58"/>
        <v>0.27670023462822257</v>
      </c>
      <c r="T85" s="209">
        <f t="shared" si="58"/>
        <v>-9.6376467459237745</v>
      </c>
      <c r="U85" s="209">
        <f t="shared" si="58"/>
        <v>15.352183828737026</v>
      </c>
      <c r="V85" s="209">
        <f t="shared" si="58"/>
        <v>-12.057420467048672</v>
      </c>
      <c r="W85" s="209">
        <f t="shared" si="58"/>
        <v>-14.395379513783297</v>
      </c>
      <c r="X85" s="209">
        <f t="shared" si="58"/>
        <v>-9.1032798871355425</v>
      </c>
      <c r="Y85" s="209">
        <f t="shared" si="58"/>
        <v>15.459695366390335</v>
      </c>
      <c r="Z85" s="209">
        <f t="shared" si="58"/>
        <v>-1.1301588652482337</v>
      </c>
      <c r="AA85" s="209">
        <f t="shared" si="58"/>
        <v>-10.270827733999965</v>
      </c>
      <c r="AB85" s="209">
        <f t="shared" si="54"/>
        <v>-11.787031809543578</v>
      </c>
      <c r="AC85" s="209">
        <f>IFERROR((POWER(AB23/C23,1/26)*100-100),"--")</f>
        <v>-3.7706601711523007</v>
      </c>
    </row>
    <row r="86" spans="1:29" x14ac:dyDescent="0.2">
      <c r="A86" s="51">
        <v>15</v>
      </c>
      <c r="B86" s="34">
        <v>540219</v>
      </c>
      <c r="C86" s="35" t="s">
        <v>12</v>
      </c>
      <c r="D86" s="209" t="str">
        <f t="shared" ref="D86:I86" si="84">IF(C24=0,"--",((D24/C24)*100-100))</f>
        <v>--</v>
      </c>
      <c r="E86" s="209" t="str">
        <f t="shared" si="84"/>
        <v>--</v>
      </c>
      <c r="F86" s="209" t="str">
        <f t="shared" si="84"/>
        <v>--</v>
      </c>
      <c r="G86" s="209" t="str">
        <f t="shared" si="84"/>
        <v>--</v>
      </c>
      <c r="H86" s="209" t="str">
        <f t="shared" si="84"/>
        <v>--</v>
      </c>
      <c r="I86" s="209" t="str">
        <f t="shared" si="84"/>
        <v>--</v>
      </c>
      <c r="J86" s="209" t="str">
        <f t="shared" ref="J86:M86" si="85">IF(I24=0,"--",((J24/I24)*100-100))</f>
        <v>--</v>
      </c>
      <c r="K86" s="209" t="str">
        <f t="shared" si="85"/>
        <v>--</v>
      </c>
      <c r="L86" s="209" t="str">
        <f t="shared" si="85"/>
        <v>--</v>
      </c>
      <c r="M86" s="209" t="str">
        <f t="shared" si="85"/>
        <v>--</v>
      </c>
      <c r="N86" s="209" t="str">
        <f t="shared" si="58"/>
        <v>--</v>
      </c>
      <c r="O86" s="209" t="str">
        <f t="shared" si="58"/>
        <v>--</v>
      </c>
      <c r="P86" s="209">
        <f t="shared" si="58"/>
        <v>18.924869729971846</v>
      </c>
      <c r="Q86" s="209">
        <f t="shared" si="58"/>
        <v>-7.4355821294454216</v>
      </c>
      <c r="R86" s="209">
        <f t="shared" si="58"/>
        <v>-0.28237554141539079</v>
      </c>
      <c r="S86" s="209">
        <f t="shared" si="58"/>
        <v>41.068275738357357</v>
      </c>
      <c r="T86" s="209">
        <f t="shared" si="58"/>
        <v>-8.6859295042289375</v>
      </c>
      <c r="U86" s="209">
        <f t="shared" si="58"/>
        <v>12.33981033912724</v>
      </c>
      <c r="V86" s="209">
        <f t="shared" si="58"/>
        <v>13.770495791537755</v>
      </c>
      <c r="W86" s="209">
        <f t="shared" si="58"/>
        <v>-5.4068629119151126</v>
      </c>
      <c r="X86" s="209">
        <f t="shared" si="58"/>
        <v>-1.203155368416077</v>
      </c>
      <c r="Y86" s="209">
        <f t="shared" si="58"/>
        <v>3.5106779599649371</v>
      </c>
      <c r="Z86" s="209">
        <f t="shared" si="58"/>
        <v>9.1511378947368485</v>
      </c>
      <c r="AA86" s="209">
        <f t="shared" si="58"/>
        <v>-5.5889004354088172</v>
      </c>
      <c r="AB86" s="209">
        <f t="shared" si="54"/>
        <v>-11.164695998140971</v>
      </c>
      <c r="AC86" s="209">
        <f>IFERROR((POWER(AB24/O24,1/14)*100-100),"--")</f>
        <v>3.4162645095217101</v>
      </c>
    </row>
    <row r="87" spans="1:29" x14ac:dyDescent="0.2">
      <c r="A87" s="51">
        <v>16</v>
      </c>
      <c r="B87" s="34">
        <v>510529</v>
      </c>
      <c r="C87" s="35" t="s">
        <v>12</v>
      </c>
      <c r="D87" s="209">
        <f t="shared" ref="D87:I87" si="86">IF(C25=0,"--",((D25/C25)*100-100))</f>
        <v>-11.078894657414551</v>
      </c>
      <c r="E87" s="209">
        <f t="shared" si="86"/>
        <v>10.458940528539301</v>
      </c>
      <c r="F87" s="209">
        <f t="shared" si="86"/>
        <v>-33.640807026418813</v>
      </c>
      <c r="G87" s="209">
        <f t="shared" si="86"/>
        <v>9.3435089162635165</v>
      </c>
      <c r="H87" s="209">
        <f t="shared" si="86"/>
        <v>48.640617315452118</v>
      </c>
      <c r="I87" s="209">
        <f t="shared" si="86"/>
        <v>-11.195198233196734</v>
      </c>
      <c r="J87" s="209">
        <f t="shared" ref="J87:M87" si="87">IF(I25=0,"--",((J25/I25)*100-100))</f>
        <v>-9.7958595418519963</v>
      </c>
      <c r="K87" s="209">
        <f t="shared" si="87"/>
        <v>-39.805437968458982</v>
      </c>
      <c r="L87" s="209">
        <f t="shared" si="87"/>
        <v>-9.8656132930052536</v>
      </c>
      <c r="M87" s="209">
        <f t="shared" si="87"/>
        <v>-17.571896819092089</v>
      </c>
      <c r="N87" s="209">
        <f t="shared" si="58"/>
        <v>-6.7119443633096125</v>
      </c>
      <c r="O87" s="209">
        <f t="shared" si="58"/>
        <v>14.813101334384399</v>
      </c>
      <c r="P87" s="209">
        <f t="shared" si="58"/>
        <v>-7.0882456685852731</v>
      </c>
      <c r="Q87" s="209">
        <f t="shared" si="58"/>
        <v>-27.579848665354447</v>
      </c>
      <c r="R87" s="209">
        <f t="shared" si="58"/>
        <v>19.786243562323349</v>
      </c>
      <c r="S87" s="209">
        <f t="shared" si="58"/>
        <v>-26.741993234066712</v>
      </c>
      <c r="T87" s="209">
        <f t="shared" si="58"/>
        <v>10.705837093429864</v>
      </c>
      <c r="U87" s="209">
        <f t="shared" si="58"/>
        <v>8.9580494450667771</v>
      </c>
      <c r="V87" s="209">
        <f t="shared" si="58"/>
        <v>2.4974295432818536</v>
      </c>
      <c r="W87" s="209">
        <f t="shared" si="58"/>
        <v>16.417149792868571</v>
      </c>
      <c r="X87" s="209">
        <f t="shared" si="58"/>
        <v>-59.60411415406363</v>
      </c>
      <c r="Y87" s="209">
        <f t="shared" si="58"/>
        <v>15.945829686749136</v>
      </c>
      <c r="Z87" s="209">
        <f t="shared" si="58"/>
        <v>24.367263636363631</v>
      </c>
      <c r="AA87" s="209">
        <f t="shared" si="58"/>
        <v>45.004178971680602</v>
      </c>
      <c r="AB87" s="209">
        <f t="shared" si="54"/>
        <v>-75.06807460915411</v>
      </c>
      <c r="AC87" s="209">
        <f>IFERROR((POWER(AB25/C25,1/26)*100-100),"--")</f>
        <v>-9.5884049784457801</v>
      </c>
    </row>
    <row r="88" spans="1:29" x14ac:dyDescent="0.2">
      <c r="A88" s="51">
        <v>17</v>
      </c>
      <c r="B88" s="34">
        <v>510710</v>
      </c>
      <c r="C88" s="35" t="s">
        <v>12</v>
      </c>
      <c r="D88" s="209">
        <f t="shared" ref="D88:I88" si="88">IF(C26=0,"--",((D26/C26)*100-100))</f>
        <v>-1.4320700379640527</v>
      </c>
      <c r="E88" s="209">
        <f t="shared" si="88"/>
        <v>27.969698499392081</v>
      </c>
      <c r="F88" s="209">
        <f t="shared" si="88"/>
        <v>-13.128534817161423</v>
      </c>
      <c r="G88" s="209">
        <f t="shared" si="88"/>
        <v>-12.254947068387779</v>
      </c>
      <c r="H88" s="209">
        <f t="shared" si="88"/>
        <v>20.971889326006533</v>
      </c>
      <c r="I88" s="209">
        <f t="shared" si="88"/>
        <v>10.745023403292024</v>
      </c>
      <c r="J88" s="209">
        <f t="shared" ref="J88:M88" si="89">IF(I26=0,"--",((J26/I26)*100-100))</f>
        <v>19.542281879797713</v>
      </c>
      <c r="K88" s="209">
        <f t="shared" si="89"/>
        <v>-22.518535072500228</v>
      </c>
      <c r="L88" s="209">
        <f t="shared" si="89"/>
        <v>9.4241966759812641</v>
      </c>
      <c r="M88" s="209">
        <f t="shared" si="89"/>
        <v>-5.3082340100691141</v>
      </c>
      <c r="N88" s="209">
        <f t="shared" si="58"/>
        <v>-9.9491563650693138</v>
      </c>
      <c r="O88" s="209">
        <f t="shared" si="58"/>
        <v>-2.6165616786466614</v>
      </c>
      <c r="P88" s="209">
        <f t="shared" si="58"/>
        <v>-3.2912493143609112</v>
      </c>
      <c r="Q88" s="209">
        <f t="shared" si="58"/>
        <v>-13.174495639807333</v>
      </c>
      <c r="R88" s="209">
        <f t="shared" si="58"/>
        <v>4.057203425283177</v>
      </c>
      <c r="S88" s="209">
        <f t="shared" si="58"/>
        <v>4.9752578509395136</v>
      </c>
      <c r="T88" s="209">
        <f t="shared" si="58"/>
        <v>-10.024054217816982</v>
      </c>
      <c r="U88" s="209">
        <f t="shared" si="58"/>
        <v>1.8051838436993819</v>
      </c>
      <c r="V88" s="209">
        <f t="shared" si="58"/>
        <v>-9.4971869876474102E-2</v>
      </c>
      <c r="W88" s="209">
        <f t="shared" si="58"/>
        <v>24.514432298418726</v>
      </c>
      <c r="X88" s="209">
        <f t="shared" si="58"/>
        <v>-20.69145559887825</v>
      </c>
      <c r="Y88" s="209">
        <f t="shared" si="58"/>
        <v>-14.124272518534525</v>
      </c>
      <c r="Z88" s="209">
        <f t="shared" si="58"/>
        <v>8.5120989583333397</v>
      </c>
      <c r="AA88" s="209">
        <f t="shared" si="58"/>
        <v>-26.961212994537959</v>
      </c>
      <c r="AB88" s="209">
        <f t="shared" si="58"/>
        <v>-23.444667987738612</v>
      </c>
      <c r="AC88" s="209">
        <f>IFERROR((POWER(AB26/C26,1/26)*100-100),"--")</f>
        <v>-2.8764160373527403</v>
      </c>
    </row>
    <row r="89" spans="1:29" x14ac:dyDescent="0.2">
      <c r="A89" s="51">
        <v>18</v>
      </c>
      <c r="B89" s="34">
        <v>540247</v>
      </c>
      <c r="C89" s="35" t="s">
        <v>12</v>
      </c>
      <c r="D89" s="209" t="str">
        <f t="shared" ref="D89:I89" si="90">IF(C27=0,"--",((D27/C27)*100-100))</f>
        <v>--</v>
      </c>
      <c r="E89" s="209" t="str">
        <f t="shared" si="90"/>
        <v>--</v>
      </c>
      <c r="F89" s="209" t="str">
        <f t="shared" si="90"/>
        <v>--</v>
      </c>
      <c r="G89" s="209" t="str">
        <f t="shared" si="90"/>
        <v>--</v>
      </c>
      <c r="H89" s="209" t="str">
        <f t="shared" si="90"/>
        <v>--</v>
      </c>
      <c r="I89" s="209" t="str">
        <f t="shared" si="90"/>
        <v>--</v>
      </c>
      <c r="J89" s="209" t="str">
        <f t="shared" ref="J89:M89" si="91">IF(I27=0,"--",((J27/I27)*100-100))</f>
        <v>--</v>
      </c>
      <c r="K89" s="209" t="str">
        <f t="shared" si="91"/>
        <v>--</v>
      </c>
      <c r="L89" s="209" t="str">
        <f t="shared" si="91"/>
        <v>--</v>
      </c>
      <c r="M89" s="209" t="str">
        <f t="shared" si="91"/>
        <v>--</v>
      </c>
      <c r="N89" s="209" t="str">
        <f t="shared" si="58"/>
        <v>--</v>
      </c>
      <c r="O89" s="209" t="str">
        <f t="shared" si="58"/>
        <v>--</v>
      </c>
      <c r="P89" s="209">
        <f t="shared" si="58"/>
        <v>-33.55928734736176</v>
      </c>
      <c r="Q89" s="209">
        <f t="shared" si="58"/>
        <v>-23.219648987029089</v>
      </c>
      <c r="R89" s="209">
        <f t="shared" ref="N89:AB99" si="92">IF(Q27=0,"--",((R27/Q27)*100-100))</f>
        <v>37.266242032354256</v>
      </c>
      <c r="S89" s="209">
        <f t="shared" si="92"/>
        <v>-15.394014700699685</v>
      </c>
      <c r="T89" s="209">
        <f t="shared" si="92"/>
        <v>-22.882892183854793</v>
      </c>
      <c r="U89" s="209">
        <f t="shared" si="92"/>
        <v>2.9033412792344109</v>
      </c>
      <c r="V89" s="209">
        <f t="shared" si="92"/>
        <v>-19.181407137313514</v>
      </c>
      <c r="W89" s="209">
        <f t="shared" si="92"/>
        <v>10.368440194368361</v>
      </c>
      <c r="X89" s="209">
        <f t="shared" si="92"/>
        <v>19.991398897419927</v>
      </c>
      <c r="Y89" s="209">
        <f t="shared" si="92"/>
        <v>13.823963988683417</v>
      </c>
      <c r="Z89" s="209">
        <f t="shared" si="92"/>
        <v>-12.128128395061736</v>
      </c>
      <c r="AA89" s="209">
        <f t="shared" si="92"/>
        <v>-1.6940237452352847</v>
      </c>
      <c r="AB89" s="209">
        <f t="shared" si="58"/>
        <v>-27.240860194830233</v>
      </c>
      <c r="AC89" s="209">
        <f>IFERROR((POWER(AB27/O27,1/14)*100-100),"--")</f>
        <v>-7.0378415806759591</v>
      </c>
    </row>
    <row r="90" spans="1:29" x14ac:dyDescent="0.2">
      <c r="A90" s="51">
        <v>19</v>
      </c>
      <c r="B90" s="34">
        <v>540231</v>
      </c>
      <c r="C90" s="35" t="s">
        <v>12</v>
      </c>
      <c r="D90" s="209">
        <f t="shared" ref="D90:I90" si="93">IF(C28=0,"--",((D28/C28)*100-100))</f>
        <v>27.399030694668795</v>
      </c>
      <c r="E90" s="209">
        <f t="shared" si="93"/>
        <v>6.092128370416745</v>
      </c>
      <c r="F90" s="209">
        <f t="shared" si="93"/>
        <v>-9.8576911521060566</v>
      </c>
      <c r="G90" s="209">
        <f t="shared" si="93"/>
        <v>-9.70666070954384</v>
      </c>
      <c r="H90" s="209">
        <f t="shared" si="93"/>
        <v>5.3506207057112363</v>
      </c>
      <c r="I90" s="209">
        <f t="shared" si="93"/>
        <v>-17.619918118264877</v>
      </c>
      <c r="J90" s="209">
        <f t="shared" ref="J90:M90" si="94">IF(I28=0,"--",((J28/I28)*100-100))</f>
        <v>7.7843998240973775</v>
      </c>
      <c r="K90" s="209">
        <f t="shared" si="94"/>
        <v>15.685340125466425</v>
      </c>
      <c r="L90" s="209">
        <f t="shared" si="94"/>
        <v>22.893694180902656</v>
      </c>
      <c r="M90" s="209">
        <f t="shared" si="94"/>
        <v>23.065304965664168</v>
      </c>
      <c r="N90" s="209">
        <f t="shared" si="92"/>
        <v>-9.8363479578782318</v>
      </c>
      <c r="O90" s="209">
        <f t="shared" si="92"/>
        <v>3.7131532504463394</v>
      </c>
      <c r="P90" s="209">
        <f t="shared" si="92"/>
        <v>6.1859655451660416</v>
      </c>
      <c r="Q90" s="209">
        <f t="shared" si="92"/>
        <v>-15.777947093099669</v>
      </c>
      <c r="R90" s="209">
        <f t="shared" si="92"/>
        <v>5.7194756915259291</v>
      </c>
      <c r="S90" s="209">
        <f t="shared" si="92"/>
        <v>45.367756669650447</v>
      </c>
      <c r="T90" s="209">
        <f t="shared" si="92"/>
        <v>-14.200700486039452</v>
      </c>
      <c r="U90" s="209">
        <f t="shared" si="92"/>
        <v>8.5652146428131033</v>
      </c>
      <c r="V90" s="209">
        <f t="shared" si="92"/>
        <v>3.6373460741554027</v>
      </c>
      <c r="W90" s="209">
        <f t="shared" si="92"/>
        <v>-24.133898915868471</v>
      </c>
      <c r="X90" s="209">
        <f t="shared" si="92"/>
        <v>4.7669803882996291</v>
      </c>
      <c r="Y90" s="209">
        <f t="shared" si="92"/>
        <v>3.3012434504831702</v>
      </c>
      <c r="Z90" s="209">
        <f t="shared" si="92"/>
        <v>2.9361402597402702</v>
      </c>
      <c r="AA90" s="209">
        <f t="shared" si="92"/>
        <v>-21.556403624751454</v>
      </c>
      <c r="AB90" s="209">
        <f t="shared" si="92"/>
        <v>-29.645104875197148</v>
      </c>
      <c r="AC90" s="209">
        <f>IFERROR((POWER(AB28/C28,1/26)*100-100),"--")</f>
        <v>0.15831266147961287</v>
      </c>
    </row>
    <row r="91" spans="1:29" x14ac:dyDescent="0.2">
      <c r="A91" s="51">
        <v>20</v>
      </c>
      <c r="B91" s="34">
        <v>520542</v>
      </c>
      <c r="C91" s="35" t="s">
        <v>12</v>
      </c>
      <c r="D91" s="209">
        <f t="shared" ref="D91:I91" si="95">IF(C29=0,"--",((D29/C29)*100-100))</f>
        <v>134.53032512435871</v>
      </c>
      <c r="E91" s="209">
        <f t="shared" si="95"/>
        <v>-20.744104164305071</v>
      </c>
      <c r="F91" s="209">
        <f t="shared" si="95"/>
        <v>12.827863895412747</v>
      </c>
      <c r="G91" s="209">
        <f t="shared" si="95"/>
        <v>22.944237069831615</v>
      </c>
      <c r="H91" s="209">
        <f t="shared" si="95"/>
        <v>73.354129724716501</v>
      </c>
      <c r="I91" s="209">
        <f t="shared" si="95"/>
        <v>55.419852626209831</v>
      </c>
      <c r="J91" s="209">
        <f t="shared" ref="J91:M91" si="96">IF(I29=0,"--",((J29/I29)*100-100))</f>
        <v>44.455816643301318</v>
      </c>
      <c r="K91" s="209">
        <f t="shared" si="96"/>
        <v>2.2280672726470812</v>
      </c>
      <c r="L91" s="209">
        <f t="shared" si="96"/>
        <v>-1.1431326483109245</v>
      </c>
      <c r="M91" s="209">
        <f t="shared" si="96"/>
        <v>16.295462191021983</v>
      </c>
      <c r="N91" s="209">
        <f t="shared" si="92"/>
        <v>13.021321242828691</v>
      </c>
      <c r="O91" s="209">
        <f t="shared" si="92"/>
        <v>0.8714229167193821</v>
      </c>
      <c r="P91" s="209">
        <f t="shared" si="92"/>
        <v>-1.2457409811988924</v>
      </c>
      <c r="Q91" s="209">
        <f t="shared" si="92"/>
        <v>-9.8602017993802633</v>
      </c>
      <c r="R91" s="209">
        <f t="shared" si="92"/>
        <v>16.163982808417728</v>
      </c>
      <c r="S91" s="209">
        <f t="shared" si="92"/>
        <v>-32.543690324314838</v>
      </c>
      <c r="T91" s="209">
        <f t="shared" si="92"/>
        <v>6.432546058094843</v>
      </c>
      <c r="U91" s="209">
        <f t="shared" si="92"/>
        <v>-2.6037785583718431</v>
      </c>
      <c r="V91" s="209">
        <f t="shared" si="92"/>
        <v>-18.243302991947388</v>
      </c>
      <c r="W91" s="209">
        <f t="shared" si="92"/>
        <v>-7.4676621619009182</v>
      </c>
      <c r="X91" s="209">
        <f t="shared" si="92"/>
        <v>-37.740885149741224</v>
      </c>
      <c r="Y91" s="209">
        <f t="shared" si="92"/>
        <v>-35.150963258892503</v>
      </c>
      <c r="Z91" s="209">
        <f t="shared" si="92"/>
        <v>4.0489731707317134</v>
      </c>
      <c r="AA91" s="209">
        <f t="shared" si="92"/>
        <v>-37.375730129332382</v>
      </c>
      <c r="AB91" s="209">
        <f t="shared" si="92"/>
        <v>-45.505198599033847</v>
      </c>
      <c r="AC91" s="209">
        <f t="shared" ref="AC91:AC94" si="97">IFERROR((POWER(AB29/C29,1/26)*100-100),"--")</f>
        <v>0.20426233093154167</v>
      </c>
    </row>
    <row r="92" spans="1:29" x14ac:dyDescent="0.2">
      <c r="A92" s="51">
        <v>21</v>
      </c>
      <c r="B92" s="34">
        <v>540220</v>
      </c>
      <c r="C92" s="35" t="s">
        <v>12</v>
      </c>
      <c r="D92" s="209">
        <f t="shared" ref="D92:I92" si="98">IF(C30=0,"--",((D30/C30)*100-100))</f>
        <v>-41.261826405538883</v>
      </c>
      <c r="E92" s="209">
        <f t="shared" si="98"/>
        <v>85.102139710883733</v>
      </c>
      <c r="F92" s="209">
        <f t="shared" si="98"/>
        <v>32.72356001529505</v>
      </c>
      <c r="G92" s="209">
        <f t="shared" si="98"/>
        <v>-19.700508597149479</v>
      </c>
      <c r="H92" s="209">
        <f t="shared" si="98"/>
        <v>26.687687783669944</v>
      </c>
      <c r="I92" s="209">
        <f t="shared" si="98"/>
        <v>-48.500473931204432</v>
      </c>
      <c r="J92" s="209">
        <f t="shared" ref="J92:M92" si="99">IF(I30=0,"--",((J30/I30)*100-100))</f>
        <v>42.825167045443607</v>
      </c>
      <c r="K92" s="209">
        <f t="shared" si="99"/>
        <v>47.875378942625161</v>
      </c>
      <c r="L92" s="209">
        <f t="shared" si="99"/>
        <v>71.75524491693028</v>
      </c>
      <c r="M92" s="209">
        <f t="shared" si="99"/>
        <v>-4.7689067744286291</v>
      </c>
      <c r="N92" s="209">
        <f t="shared" si="92"/>
        <v>4.8434512579898552</v>
      </c>
      <c r="O92" s="209">
        <f t="shared" si="92"/>
        <v>46.076596988870676</v>
      </c>
      <c r="P92" s="209">
        <f t="shared" si="92"/>
        <v>9.4534457800024256</v>
      </c>
      <c r="Q92" s="209">
        <f t="shared" si="92"/>
        <v>-25.183064075007408</v>
      </c>
      <c r="R92" s="209">
        <f t="shared" si="92"/>
        <v>-8.8142296745203623</v>
      </c>
      <c r="S92" s="209">
        <f t="shared" si="92"/>
        <v>35.192539339535159</v>
      </c>
      <c r="T92" s="209">
        <f t="shared" si="92"/>
        <v>-23.886966805669601</v>
      </c>
      <c r="U92" s="209">
        <f t="shared" si="92"/>
        <v>-7.9673969192381833</v>
      </c>
      <c r="V92" s="209">
        <f t="shared" si="92"/>
        <v>10.37729096377285</v>
      </c>
      <c r="W92" s="209">
        <f t="shared" si="92"/>
        <v>-24.783137268219392</v>
      </c>
      <c r="X92" s="209">
        <f t="shared" si="92"/>
        <v>18.361133699447478</v>
      </c>
      <c r="Y92" s="209">
        <f t="shared" si="92"/>
        <v>4.5090535166110612E-2</v>
      </c>
      <c r="Z92" s="209">
        <f t="shared" si="92"/>
        <v>23.005868085106385</v>
      </c>
      <c r="AA92" s="209">
        <f t="shared" si="92"/>
        <v>-14.100389398478455</v>
      </c>
      <c r="AB92" s="209">
        <f t="shared" si="92"/>
        <v>22.334354404208341</v>
      </c>
      <c r="AC92" s="209">
        <f t="shared" si="97"/>
        <v>5.0436682918996212</v>
      </c>
    </row>
    <row r="93" spans="1:29" x14ac:dyDescent="0.2">
      <c r="A93" s="51">
        <v>22</v>
      </c>
      <c r="B93" s="34">
        <v>540110</v>
      </c>
      <c r="C93" s="35" t="s">
        <v>12</v>
      </c>
      <c r="D93" s="209">
        <f t="shared" ref="D93:I93" si="100">IF(C31=0,"--",((D31/C31)*100-100))</f>
        <v>34.119903812863896</v>
      </c>
      <c r="E93" s="209">
        <f t="shared" si="100"/>
        <v>-19.666396778159012</v>
      </c>
      <c r="F93" s="209">
        <f t="shared" si="100"/>
        <v>-24.705170075777616</v>
      </c>
      <c r="G93" s="209">
        <f t="shared" si="100"/>
        <v>31.262228850431313</v>
      </c>
      <c r="H93" s="209">
        <f t="shared" si="100"/>
        <v>34.363296354893805</v>
      </c>
      <c r="I93" s="209">
        <f t="shared" si="100"/>
        <v>-0.5103647948150325</v>
      </c>
      <c r="J93" s="209">
        <f t="shared" ref="J93:M93" si="101">IF(I31=0,"--",((J31/I31)*100-100))</f>
        <v>-3.2667871923049034</v>
      </c>
      <c r="K93" s="209">
        <f t="shared" si="101"/>
        <v>8.7459690885045376</v>
      </c>
      <c r="L93" s="209">
        <f t="shared" si="101"/>
        <v>22.293157324420093</v>
      </c>
      <c r="M93" s="209">
        <f t="shared" si="101"/>
        <v>1.89586712404666</v>
      </c>
      <c r="N93" s="209">
        <f t="shared" si="92"/>
        <v>1.5196753120269051</v>
      </c>
      <c r="O93" s="209">
        <f t="shared" si="92"/>
        <v>-3.7446326979617766</v>
      </c>
      <c r="P93" s="209">
        <f t="shared" si="92"/>
        <v>-9.4284965556507387</v>
      </c>
      <c r="Q93" s="209">
        <f t="shared" si="92"/>
        <v>-20.29693244051245</v>
      </c>
      <c r="R93" s="209">
        <f t="shared" si="92"/>
        <v>8.4628561219878691</v>
      </c>
      <c r="S93" s="209">
        <f t="shared" si="92"/>
        <v>10.17001509606159</v>
      </c>
      <c r="T93" s="209">
        <f t="shared" si="92"/>
        <v>-1.2782814176620718</v>
      </c>
      <c r="U93" s="209">
        <f t="shared" si="92"/>
        <v>-4.6329726129846591</v>
      </c>
      <c r="V93" s="209">
        <f t="shared" si="92"/>
        <v>-1.8201362984251404</v>
      </c>
      <c r="W93" s="209">
        <f t="shared" si="92"/>
        <v>-6.511453235999582</v>
      </c>
      <c r="X93" s="209">
        <f t="shared" si="92"/>
        <v>-3.4892860830288583</v>
      </c>
      <c r="Y93" s="209">
        <f t="shared" si="92"/>
        <v>-4.7546382535238934</v>
      </c>
      <c r="Z93" s="209">
        <f t="shared" si="92"/>
        <v>3.7451642857142815</v>
      </c>
      <c r="AA93" s="209">
        <f t="shared" si="92"/>
        <v>-16.564087014589219</v>
      </c>
      <c r="AB93" s="209">
        <f t="shared" si="92"/>
        <v>-24.093170677909384</v>
      </c>
      <c r="AC93" s="209">
        <f t="shared" si="97"/>
        <v>-0.75608994448239741</v>
      </c>
    </row>
    <row r="94" spans="1:29" x14ac:dyDescent="0.2">
      <c r="A94" s="51">
        <v>23</v>
      </c>
      <c r="B94" s="34">
        <v>520532</v>
      </c>
      <c r="C94" s="35" t="s">
        <v>12</v>
      </c>
      <c r="D94" s="209">
        <f t="shared" ref="D94:I94" si="102">IF(C32=0,"--",((D32/C32)*100-100))</f>
        <v>57.841431151560187</v>
      </c>
      <c r="E94" s="209">
        <f t="shared" si="102"/>
        <v>23.228512583016354</v>
      </c>
      <c r="F94" s="209">
        <f t="shared" si="102"/>
        <v>17.215717328138339</v>
      </c>
      <c r="G94" s="209">
        <f t="shared" si="102"/>
        <v>-1.3478335011735396</v>
      </c>
      <c r="H94" s="209">
        <f t="shared" si="102"/>
        <v>7.5193432998308793</v>
      </c>
      <c r="I94" s="209">
        <f t="shared" si="102"/>
        <v>15.769749673609155</v>
      </c>
      <c r="J94" s="209">
        <f t="shared" ref="J94:M94" si="103">IF(I32=0,"--",((J32/I32)*100-100))</f>
        <v>7.4035538131643079</v>
      </c>
      <c r="K94" s="209">
        <f t="shared" si="103"/>
        <v>-19.915297836273155</v>
      </c>
      <c r="L94" s="209">
        <f t="shared" si="103"/>
        <v>6.8871186319656204</v>
      </c>
      <c r="M94" s="209">
        <f t="shared" si="103"/>
        <v>-2.3294255770780978</v>
      </c>
      <c r="N94" s="209">
        <f t="shared" si="92"/>
        <v>22.816243824461637</v>
      </c>
      <c r="O94" s="209">
        <f t="shared" si="92"/>
        <v>-26.667075799930046</v>
      </c>
      <c r="P94" s="209">
        <f t="shared" si="92"/>
        <v>-14.972688478074275</v>
      </c>
      <c r="Q94" s="209">
        <f t="shared" si="92"/>
        <v>-2.5889757070493857</v>
      </c>
      <c r="R94" s="209">
        <f t="shared" si="92"/>
        <v>-3.0736999066259614</v>
      </c>
      <c r="S94" s="209">
        <f t="shared" si="92"/>
        <v>4.3167734260923538</v>
      </c>
      <c r="T94" s="209">
        <f t="shared" si="92"/>
        <v>-1.3321860802432184</v>
      </c>
      <c r="U94" s="209">
        <f t="shared" si="92"/>
        <v>23.960571649113177</v>
      </c>
      <c r="V94" s="209">
        <f t="shared" si="92"/>
        <v>-21.887529791522624</v>
      </c>
      <c r="W94" s="209">
        <f t="shared" si="92"/>
        <v>-41.668751917209299</v>
      </c>
      <c r="X94" s="209">
        <f t="shared" si="92"/>
        <v>14.465217824315005</v>
      </c>
      <c r="Y94" s="209">
        <f t="shared" si="92"/>
        <v>24.492947716581483</v>
      </c>
      <c r="Z94" s="209">
        <f t="shared" si="92"/>
        <v>16.378631481481492</v>
      </c>
      <c r="AA94" s="209">
        <f t="shared" si="92"/>
        <v>-43.038015713111157</v>
      </c>
      <c r="AB94" s="209">
        <f t="shared" si="92"/>
        <v>-35.74787110546302</v>
      </c>
      <c r="AC94" s="209">
        <f t="shared" si="97"/>
        <v>-1.6936073853753868</v>
      </c>
    </row>
    <row r="95" spans="1:29" x14ac:dyDescent="0.2">
      <c r="A95" s="51">
        <v>24</v>
      </c>
      <c r="B95" s="34">
        <v>540246</v>
      </c>
      <c r="C95" s="35" t="s">
        <v>12</v>
      </c>
      <c r="D95" s="209" t="str">
        <f t="shared" ref="D95:I95" si="104">IF(C33=0,"--",((D33/C33)*100-100))</f>
        <v>--</v>
      </c>
      <c r="E95" s="209" t="str">
        <f t="shared" si="104"/>
        <v>--</v>
      </c>
      <c r="F95" s="209" t="str">
        <f t="shared" si="104"/>
        <v>--</v>
      </c>
      <c r="G95" s="209" t="str">
        <f t="shared" si="104"/>
        <v>--</v>
      </c>
      <c r="H95" s="209" t="str">
        <f t="shared" si="104"/>
        <v>--</v>
      </c>
      <c r="I95" s="209" t="str">
        <f t="shared" si="104"/>
        <v>--</v>
      </c>
      <c r="J95" s="209" t="str">
        <f t="shared" ref="J95:M95" si="105">IF(I33=0,"--",((J33/I33)*100-100))</f>
        <v>--</v>
      </c>
      <c r="K95" s="209" t="str">
        <f t="shared" si="105"/>
        <v>--</v>
      </c>
      <c r="L95" s="209" t="str">
        <f t="shared" si="105"/>
        <v>--</v>
      </c>
      <c r="M95" s="209" t="str">
        <f t="shared" si="105"/>
        <v>--</v>
      </c>
      <c r="N95" s="209" t="str">
        <f t="shared" si="92"/>
        <v>--</v>
      </c>
      <c r="O95" s="209" t="str">
        <f t="shared" si="92"/>
        <v>--</v>
      </c>
      <c r="P95" s="209">
        <f t="shared" si="92"/>
        <v>-22.553042562898611</v>
      </c>
      <c r="Q95" s="209">
        <f t="shared" si="92"/>
        <v>-15.533027980476476</v>
      </c>
      <c r="R95" s="209">
        <f t="shared" si="92"/>
        <v>7.6426551192499801</v>
      </c>
      <c r="S95" s="209">
        <f t="shared" si="92"/>
        <v>90.078483298528113</v>
      </c>
      <c r="T95" s="209">
        <f t="shared" si="92"/>
        <v>-27.862546284662727</v>
      </c>
      <c r="U95" s="209">
        <f t="shared" si="92"/>
        <v>-16.670292087521744</v>
      </c>
      <c r="V95" s="209">
        <f t="shared" si="92"/>
        <v>-6.605258967407849</v>
      </c>
      <c r="W95" s="209">
        <f t="shared" si="92"/>
        <v>-11.927450736723358</v>
      </c>
      <c r="X95" s="209">
        <f t="shared" si="92"/>
        <v>0.48074643353453439</v>
      </c>
      <c r="Y95" s="209">
        <f t="shared" si="92"/>
        <v>17.511069609524867</v>
      </c>
      <c r="Z95" s="209">
        <f t="shared" si="92"/>
        <v>-1.2647954545454638</v>
      </c>
      <c r="AA95" s="209">
        <f t="shared" si="92"/>
        <v>-21.542092958001291</v>
      </c>
      <c r="AB95" s="209">
        <f t="shared" si="92"/>
        <v>-48.115756873001622</v>
      </c>
      <c r="AC95" s="209">
        <f>IFERROR((POWER(AB33/O33,1/14)*100-100),"--")</f>
        <v>-7.9393249678033584</v>
      </c>
    </row>
    <row r="96" spans="1:29" x14ac:dyDescent="0.2">
      <c r="A96" s="51">
        <v>25</v>
      </c>
      <c r="B96" s="34">
        <v>540269</v>
      </c>
      <c r="C96" s="35" t="s">
        <v>12</v>
      </c>
      <c r="D96" s="209">
        <f t="shared" ref="D96:I96" si="106">IF(C34=0,"--",((D34/C34)*100-100))</f>
        <v>7.8155187802261992</v>
      </c>
      <c r="E96" s="209">
        <f t="shared" si="106"/>
        <v>2.9118553076870484</v>
      </c>
      <c r="F96" s="209">
        <f t="shared" si="106"/>
        <v>-3.723831108820292</v>
      </c>
      <c r="G96" s="209">
        <f t="shared" si="106"/>
        <v>-24.199417386885187</v>
      </c>
      <c r="H96" s="209">
        <f t="shared" si="106"/>
        <v>18.920009910323259</v>
      </c>
      <c r="I96" s="209">
        <f t="shared" si="106"/>
        <v>2.668305345233108</v>
      </c>
      <c r="J96" s="209">
        <f t="shared" ref="J96:M96" si="107">IF(I34=0,"--",((J34/I34)*100-100))</f>
        <v>70.79061316049399</v>
      </c>
      <c r="K96" s="209">
        <f t="shared" si="107"/>
        <v>29.053746392440729</v>
      </c>
      <c r="L96" s="209">
        <f t="shared" si="107"/>
        <v>21.614343190535834</v>
      </c>
      <c r="M96" s="209">
        <f t="shared" si="107"/>
        <v>-9.9566059095694754</v>
      </c>
      <c r="N96" s="209">
        <f t="shared" si="92"/>
        <v>37.362169328922761</v>
      </c>
      <c r="O96" s="209">
        <f t="shared" si="92"/>
        <v>4.5667745882194168</v>
      </c>
      <c r="P96" s="209">
        <f t="shared" si="92"/>
        <v>-0.91385128660115811</v>
      </c>
      <c r="Q96" s="209">
        <f t="shared" si="92"/>
        <v>-3.9733174771486262</v>
      </c>
      <c r="R96" s="209">
        <f t="shared" si="92"/>
        <v>13.753274371136285</v>
      </c>
      <c r="S96" s="209">
        <f t="shared" si="92"/>
        <v>6.2781403494582548</v>
      </c>
      <c r="T96" s="209">
        <f t="shared" si="92"/>
        <v>1.7765424700961745</v>
      </c>
      <c r="U96" s="209">
        <f t="shared" si="92"/>
        <v>23.795209234717902</v>
      </c>
      <c r="V96" s="209">
        <f t="shared" si="92"/>
        <v>-22.524581509865129</v>
      </c>
      <c r="W96" s="209">
        <f t="shared" si="92"/>
        <v>-5.3295564450053661</v>
      </c>
      <c r="X96" s="209">
        <f t="shared" si="92"/>
        <v>-13.014590697995715</v>
      </c>
      <c r="Y96" s="209">
        <f t="shared" si="92"/>
        <v>12.876195422629962</v>
      </c>
      <c r="Z96" s="209">
        <f t="shared" si="92"/>
        <v>-17.226943548387098</v>
      </c>
      <c r="AA96" s="209">
        <f t="shared" si="92"/>
        <v>-79.601378000223889</v>
      </c>
      <c r="AB96" s="209">
        <f t="shared" si="92"/>
        <v>-22.847038462027101</v>
      </c>
      <c r="AC96" s="209">
        <f>IFERROR((POWER(AB34/C34,1/26)*100-100),"--")</f>
        <v>-2.8940207195819312</v>
      </c>
    </row>
    <row r="97" spans="1:29" x14ac:dyDescent="0.2">
      <c r="A97" s="51"/>
      <c r="B97" s="42" t="s">
        <v>19</v>
      </c>
      <c r="C97" s="35" t="s">
        <v>12</v>
      </c>
      <c r="D97" s="209">
        <f t="shared" ref="D97:I97" si="108">IF(C35=0,"--",((D35/C35)*100-100))</f>
        <v>-3.1210360976741214</v>
      </c>
      <c r="E97" s="209">
        <f t="shared" si="108"/>
        <v>11.927049553368533</v>
      </c>
      <c r="F97" s="209">
        <f t="shared" si="108"/>
        <v>-33.407268081462249</v>
      </c>
      <c r="G97" s="209">
        <f t="shared" si="108"/>
        <v>-20.452337671881153</v>
      </c>
      <c r="H97" s="209">
        <f t="shared" si="108"/>
        <v>38.659304598527058</v>
      </c>
      <c r="I97" s="209">
        <f t="shared" si="108"/>
        <v>6.8862311449987743</v>
      </c>
      <c r="J97" s="209">
        <f t="shared" ref="J97:M97" si="109">IF(I35=0,"--",((J35/I35)*100-100))</f>
        <v>20.162876208786386</v>
      </c>
      <c r="K97" s="209">
        <f t="shared" si="109"/>
        <v>22.180137466495566</v>
      </c>
      <c r="L97" s="209">
        <f t="shared" si="109"/>
        <v>73.068670415831605</v>
      </c>
      <c r="M97" s="209">
        <f t="shared" si="109"/>
        <v>4.0229204489591126</v>
      </c>
      <c r="N97" s="209">
        <f t="shared" si="92"/>
        <v>28.964901477609402</v>
      </c>
      <c r="O97" s="209">
        <f t="shared" si="92"/>
        <v>-0.26123375712418806</v>
      </c>
      <c r="P97" s="209">
        <f t="shared" si="92"/>
        <v>-4.8187643243542198</v>
      </c>
      <c r="Q97" s="209">
        <f t="shared" si="92"/>
        <v>-15.528520571907151</v>
      </c>
      <c r="R97" s="209">
        <f t="shared" si="92"/>
        <v>17.266066871828329</v>
      </c>
      <c r="S97" s="209">
        <f t="shared" si="92"/>
        <v>110.10166503350041</v>
      </c>
      <c r="T97" s="209">
        <f t="shared" si="92"/>
        <v>19.399112327991546</v>
      </c>
      <c r="U97" s="209">
        <f t="shared" si="92"/>
        <v>-6.823186850735695</v>
      </c>
      <c r="V97" s="209">
        <f t="shared" si="92"/>
        <v>-22.230971114664214</v>
      </c>
      <c r="W97" s="209">
        <f t="shared" si="92"/>
        <v>-16.457313177189619</v>
      </c>
      <c r="X97" s="209">
        <f t="shared" si="92"/>
        <v>-19.389630253094467</v>
      </c>
      <c r="Y97" s="209">
        <f t="shared" si="92"/>
        <v>13.80279463358363</v>
      </c>
      <c r="Z97" s="209">
        <f t="shared" si="92"/>
        <v>17.491820562808783</v>
      </c>
      <c r="AA97" s="209">
        <f t="shared" si="92"/>
        <v>-9.3652895834151195</v>
      </c>
      <c r="AB97" s="209">
        <f t="shared" si="92"/>
        <v>-15.340194837642187</v>
      </c>
      <c r="AC97" s="209">
        <f t="shared" ref="AC97:AC99" si="110">IFERROR((POWER(AB35/C35,1/26)*100-100),"--")</f>
        <v>4.851623743951734</v>
      </c>
    </row>
    <row r="98" spans="1:29" x14ac:dyDescent="0.2">
      <c r="A98" s="51"/>
      <c r="B98" s="42" t="s">
        <v>20</v>
      </c>
      <c r="C98" s="35" t="s">
        <v>12</v>
      </c>
      <c r="D98" s="209">
        <f t="shared" ref="D98:I98" si="111">IF(C36=0,"--",((D36/C36)*100-100))</f>
        <v>254.37611680329002</v>
      </c>
      <c r="E98" s="209">
        <f t="shared" si="111"/>
        <v>0.11887358371028256</v>
      </c>
      <c r="F98" s="209">
        <f t="shared" si="111"/>
        <v>-20.373291591212919</v>
      </c>
      <c r="G98" s="209">
        <f t="shared" si="111"/>
        <v>-13.630113951321292</v>
      </c>
      <c r="H98" s="209">
        <f t="shared" si="111"/>
        <v>-52.38594229757846</v>
      </c>
      <c r="I98" s="209">
        <f t="shared" si="111"/>
        <v>-2.4373619176753323</v>
      </c>
      <c r="J98" s="209">
        <f t="shared" ref="J98:M98" si="112">IF(I36=0,"--",((J36/I36)*100-100))</f>
        <v>17.209322560150213</v>
      </c>
      <c r="K98" s="209">
        <f t="shared" si="112"/>
        <v>179.76620991772785</v>
      </c>
      <c r="L98" s="209">
        <f t="shared" si="112"/>
        <v>-56.491882454986786</v>
      </c>
      <c r="M98" s="209">
        <f t="shared" si="112"/>
        <v>4.3622508251757779</v>
      </c>
      <c r="N98" s="209">
        <f t="shared" si="92"/>
        <v>5.84985985743225</v>
      </c>
      <c r="O98" s="209">
        <f t="shared" si="92"/>
        <v>-48.818990199192754</v>
      </c>
      <c r="P98" s="209">
        <f t="shared" si="92"/>
        <v>224.04945253062954</v>
      </c>
      <c r="Q98" s="209">
        <f t="shared" si="92"/>
        <v>3.2103141990686765</v>
      </c>
      <c r="R98" s="209">
        <f t="shared" si="92"/>
        <v>126.60376908996591</v>
      </c>
      <c r="S98" s="209">
        <f t="shared" si="92"/>
        <v>-31.21364689079941</v>
      </c>
      <c r="T98" s="209">
        <f t="shared" si="92"/>
        <v>0.68860350271688731</v>
      </c>
      <c r="U98" s="209">
        <f t="shared" si="92"/>
        <v>7.723909546913859</v>
      </c>
      <c r="V98" s="209">
        <f t="shared" si="92"/>
        <v>-7.5086052433313171</v>
      </c>
      <c r="W98" s="209">
        <f t="shared" si="92"/>
        <v>-7.9718983155756149</v>
      </c>
      <c r="X98" s="209">
        <f t="shared" si="92"/>
        <v>-18.240980224768293</v>
      </c>
      <c r="Y98" s="209">
        <f t="shared" si="92"/>
        <v>12.60219051681122</v>
      </c>
      <c r="Z98" s="209">
        <f t="shared" si="92"/>
        <v>227.24503142506148</v>
      </c>
      <c r="AA98" s="209">
        <f t="shared" si="92"/>
        <v>-70.610254884543622</v>
      </c>
      <c r="AB98" s="209">
        <f t="shared" si="92"/>
        <v>-16.110312540764497</v>
      </c>
      <c r="AC98" s="209">
        <f t="shared" si="110"/>
        <v>4.6606444273090233</v>
      </c>
    </row>
    <row r="99" spans="1:29" x14ac:dyDescent="0.2">
      <c r="A99" s="51"/>
      <c r="B99" s="42" t="s">
        <v>11</v>
      </c>
      <c r="C99" s="35" t="s">
        <v>12</v>
      </c>
      <c r="D99" s="209">
        <f t="shared" ref="D99:I99" si="113">IF(C37=0,"--",((D37/C37)*100-100))</f>
        <v>61.77040234411723</v>
      </c>
      <c r="E99" s="209">
        <f t="shared" si="113"/>
        <v>5.4083169684320893</v>
      </c>
      <c r="F99" s="209">
        <f t="shared" si="113"/>
        <v>-26.57290011110247</v>
      </c>
      <c r="G99" s="209">
        <f t="shared" si="113"/>
        <v>-16.573069799517398</v>
      </c>
      <c r="H99" s="209">
        <f t="shared" si="113"/>
        <v>-14.937287184002827</v>
      </c>
      <c r="I99" s="209">
        <f t="shared" si="113"/>
        <v>3.813962626882045</v>
      </c>
      <c r="J99" s="209">
        <f t="shared" ref="J99:M99" si="114">IF(I37=0,"--",((J37/I37)*100-100))</f>
        <v>19.24823978819154</v>
      </c>
      <c r="K99" s="209">
        <f t="shared" si="114"/>
        <v>70.145931402716371</v>
      </c>
      <c r="L99" s="209">
        <f t="shared" si="114"/>
        <v>8.2260900247029127</v>
      </c>
      <c r="M99" s="209">
        <f t="shared" si="114"/>
        <v>4.0911933818368595</v>
      </c>
      <c r="N99" s="209">
        <f t="shared" si="92"/>
        <v>24.302067522612219</v>
      </c>
      <c r="O99" s="209">
        <f t="shared" si="92"/>
        <v>-8.6023815833804917</v>
      </c>
      <c r="P99" s="209">
        <f t="shared" si="92"/>
        <v>17.196639830509895</v>
      </c>
      <c r="Q99" s="209">
        <f t="shared" si="92"/>
        <v>-10.544499263809499</v>
      </c>
      <c r="R99" s="209">
        <f t="shared" si="92"/>
        <v>50.818444446828124</v>
      </c>
      <c r="S99" s="209">
        <f t="shared" si="92"/>
        <v>44.94553952998524</v>
      </c>
      <c r="T99" s="209">
        <f t="shared" si="92"/>
        <v>15.305100835527739</v>
      </c>
      <c r="U99" s="209">
        <f t="shared" si="92"/>
        <v>-4.0436555209500256</v>
      </c>
      <c r="V99" s="209">
        <f t="shared" si="92"/>
        <v>-19.072977301043281</v>
      </c>
      <c r="W99" s="209">
        <f t="shared" si="92"/>
        <v>-14.377068044847988</v>
      </c>
      <c r="X99" s="209">
        <f t="shared" si="92"/>
        <v>-19.086967115241237</v>
      </c>
      <c r="Y99" s="209">
        <f t="shared" si="92"/>
        <v>13.483134242403793</v>
      </c>
      <c r="Z99" s="209">
        <f t="shared" si="92"/>
        <v>72.905008165649775</v>
      </c>
      <c r="AA99" s="209">
        <f t="shared" si="92"/>
        <v>-39.987772233979378</v>
      </c>
      <c r="AB99" s="209">
        <f t="shared" si="92"/>
        <v>-15.528769431905801</v>
      </c>
      <c r="AC99" s="209">
        <f t="shared" si="110"/>
        <v>4.8043094121837555</v>
      </c>
    </row>
    <row r="100" spans="1:29" ht="13.5" thickBot="1" x14ac:dyDescent="0.25">
      <c r="A100" s="17"/>
      <c r="B100" s="23"/>
      <c r="C100" s="23"/>
      <c r="D100" s="220"/>
      <c r="E100" s="220"/>
      <c r="F100" s="220"/>
      <c r="G100" s="220"/>
      <c r="H100" s="24"/>
      <c r="I100" s="24"/>
      <c r="J100" s="24"/>
      <c r="K100" s="221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1"/>
      <c r="AA100" s="221"/>
      <c r="AB100" s="221"/>
      <c r="AC100" s="24"/>
    </row>
    <row r="101" spans="1:29" ht="13.5" thickTop="1" x14ac:dyDescent="0.2">
      <c r="A101" s="222" t="s">
        <v>1030</v>
      </c>
      <c r="B101" s="44"/>
      <c r="C101" s="44"/>
      <c r="D101" s="226"/>
      <c r="E101" s="226"/>
      <c r="F101" s="226"/>
      <c r="G101" s="226"/>
      <c r="H101" s="44"/>
      <c r="I101" s="44"/>
      <c r="J101" s="44"/>
      <c r="K101" s="226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226"/>
      <c r="AA101" s="226"/>
      <c r="AB101" s="226"/>
      <c r="AC101" s="16"/>
    </row>
    <row r="102" spans="1:29" x14ac:dyDescent="0.2">
      <c r="A102" s="51"/>
      <c r="B102" s="42"/>
      <c r="C102" s="42"/>
      <c r="D102" s="224"/>
      <c r="E102" s="224"/>
      <c r="F102" s="224"/>
      <c r="G102" s="224"/>
      <c r="H102" s="44"/>
      <c r="I102" s="44"/>
      <c r="J102" s="44"/>
      <c r="K102" s="226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226"/>
      <c r="AA102" s="226"/>
      <c r="AB102" s="226"/>
      <c r="AC102" s="44"/>
    </row>
    <row r="103" spans="1:29" x14ac:dyDescent="0.2">
      <c r="B103" s="42"/>
      <c r="C103" s="42"/>
      <c r="D103" s="224"/>
      <c r="E103" s="224"/>
      <c r="F103" s="224"/>
      <c r="G103" s="224"/>
      <c r="H103" s="44"/>
      <c r="I103" s="44"/>
      <c r="J103" s="44"/>
      <c r="K103" s="226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226"/>
      <c r="AA103" s="226"/>
      <c r="AB103" s="226"/>
      <c r="AC103" s="44"/>
    </row>
    <row r="104" spans="1:29" x14ac:dyDescent="0.2">
      <c r="A104" s="9"/>
      <c r="B104" s="42"/>
      <c r="C104" s="42"/>
      <c r="D104" s="224"/>
      <c r="E104" s="224"/>
      <c r="F104" s="224"/>
      <c r="G104" s="224"/>
      <c r="H104" s="44"/>
      <c r="I104" s="44"/>
      <c r="J104" s="44"/>
      <c r="K104" s="226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226"/>
      <c r="AA104" s="226"/>
      <c r="AB104" s="226"/>
      <c r="AC104" s="44"/>
    </row>
    <row r="105" spans="1:29" x14ac:dyDescent="0.2">
      <c r="A105" s="51"/>
      <c r="B105" s="42"/>
      <c r="C105" s="42"/>
      <c r="D105" s="224"/>
      <c r="E105" s="224"/>
      <c r="F105" s="224"/>
      <c r="G105" s="224"/>
      <c r="H105" s="44"/>
      <c r="I105" s="44"/>
      <c r="J105" s="44"/>
      <c r="K105" s="226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226"/>
      <c r="AA105" s="226"/>
      <c r="AB105" s="226"/>
      <c r="AC105" s="44"/>
    </row>
  </sheetData>
  <sortState ref="B10:AA34">
    <sortCondition descending="1" ref="AA10:AA34"/>
  </sortState>
  <mergeCells count="5">
    <mergeCell ref="A2:AC2"/>
    <mergeCell ref="A4:AC4"/>
    <mergeCell ref="C39:AC39"/>
    <mergeCell ref="C70:AC70"/>
    <mergeCell ref="C8:AC8"/>
  </mergeCells>
  <phoneticPr fontId="0" type="noConversion"/>
  <hyperlinks>
    <hyperlink ref="A1" location="ÍNDICE!A1" display="INDICE"/>
  </hyperlinks>
  <pageMargins left="0.75" right="0.75" top="1" bottom="1" header="0" footer="0"/>
  <ignoredErrors>
    <ignoredError sqref="AC86 AC89 AC95" formula="1"/>
    <ignoredError sqref="AC10:AC37" formulaRange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05"/>
  <sheetViews>
    <sheetView zoomScaleNormal="100" workbookViewId="0"/>
  </sheetViews>
  <sheetFormatPr baseColWidth="10" defaultColWidth="11.42578125" defaultRowHeight="12.75" x14ac:dyDescent="0.2"/>
  <cols>
    <col min="1" max="1" width="5.28515625" style="41" customWidth="1"/>
    <col min="2" max="2" width="8.7109375" style="41" bestFit="1" customWidth="1"/>
    <col min="3" max="3" width="11.42578125" style="41"/>
    <col min="4" max="7" width="11.42578125" style="223"/>
    <col min="8" max="10" width="11.42578125" style="41"/>
    <col min="11" max="11" width="11.42578125" style="223"/>
    <col min="12" max="18" width="11.42578125" style="41"/>
    <col min="19" max="25" width="12.28515625" style="41" customWidth="1"/>
    <col min="26" max="28" width="12.28515625" style="223" customWidth="1"/>
    <col min="29" max="16384" width="11.42578125" style="41"/>
  </cols>
  <sheetData>
    <row r="1" spans="1:42" x14ac:dyDescent="0.2">
      <c r="A1" s="9" t="s">
        <v>59</v>
      </c>
    </row>
    <row r="2" spans="1:42" x14ac:dyDescent="0.2">
      <c r="A2" s="267" t="s">
        <v>955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7"/>
      <c r="U2" s="267"/>
      <c r="V2" s="267"/>
      <c r="W2" s="267"/>
      <c r="X2" s="267"/>
      <c r="Y2" s="267"/>
      <c r="Z2" s="267"/>
      <c r="AA2" s="267"/>
      <c r="AB2" s="267"/>
      <c r="AC2" s="267"/>
    </row>
    <row r="3" spans="1:42" x14ac:dyDescent="0.2">
      <c r="A3" s="51"/>
      <c r="B3" s="51"/>
      <c r="C3" s="51"/>
      <c r="D3" s="260"/>
      <c r="E3" s="260"/>
      <c r="F3" s="260"/>
      <c r="G3" s="260"/>
      <c r="H3" s="51"/>
      <c r="I3" s="51"/>
      <c r="J3" s="51"/>
      <c r="K3" s="259"/>
      <c r="L3" s="51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217"/>
      <c r="AA3" s="217"/>
      <c r="AB3" s="217"/>
      <c r="AC3" s="16"/>
    </row>
    <row r="4" spans="1:42" x14ac:dyDescent="0.2">
      <c r="A4" s="267" t="s">
        <v>1045</v>
      </c>
      <c r="B4" s="267"/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267"/>
      <c r="U4" s="267"/>
      <c r="V4" s="267"/>
      <c r="W4" s="267"/>
      <c r="X4" s="267"/>
      <c r="Y4" s="267"/>
      <c r="Z4" s="267"/>
      <c r="AA4" s="267"/>
      <c r="AB4" s="267"/>
      <c r="AC4" s="267"/>
    </row>
    <row r="5" spans="1:42" x14ac:dyDescent="0.2">
      <c r="A5" s="51"/>
      <c r="B5" s="51"/>
      <c r="C5" s="51"/>
      <c r="D5" s="260"/>
      <c r="E5" s="260"/>
      <c r="F5" s="260"/>
      <c r="G5" s="260"/>
      <c r="H5" s="51"/>
      <c r="I5" s="51"/>
      <c r="J5" s="51"/>
      <c r="K5" s="259"/>
      <c r="L5" s="51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217"/>
      <c r="AA5" s="217"/>
      <c r="AB5" s="217"/>
      <c r="AC5" s="16"/>
    </row>
    <row r="6" spans="1:42" ht="13.5" thickBot="1" x14ac:dyDescent="0.25">
      <c r="A6" s="17"/>
      <c r="B6" s="18"/>
      <c r="C6" s="18"/>
      <c r="D6" s="219"/>
      <c r="E6" s="219"/>
      <c r="F6" s="219"/>
      <c r="G6" s="219"/>
      <c r="H6" s="18"/>
      <c r="I6" s="18"/>
      <c r="J6" s="18"/>
      <c r="K6" s="219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219"/>
      <c r="AA6" s="219"/>
      <c r="AB6" s="219"/>
      <c r="AC6" s="18"/>
    </row>
    <row r="7" spans="1:42" ht="13.5" thickTop="1" x14ac:dyDescent="0.2">
      <c r="A7" s="19"/>
      <c r="C7" s="19">
        <v>1995</v>
      </c>
      <c r="D7" s="89">
        <v>1996</v>
      </c>
      <c r="E7" s="89">
        <v>1997</v>
      </c>
      <c r="F7" s="89">
        <v>1998</v>
      </c>
      <c r="G7" s="89">
        <v>1999</v>
      </c>
      <c r="H7" s="89">
        <v>2000</v>
      </c>
      <c r="I7" s="89">
        <v>2001</v>
      </c>
      <c r="J7" s="89">
        <v>2002</v>
      </c>
      <c r="K7" s="89">
        <v>2003</v>
      </c>
      <c r="L7" s="19">
        <v>2004</v>
      </c>
      <c r="M7" s="19">
        <v>2005</v>
      </c>
      <c r="N7" s="19">
        <v>2006</v>
      </c>
      <c r="O7" s="19">
        <v>2007</v>
      </c>
      <c r="P7" s="19">
        <v>2008</v>
      </c>
      <c r="Q7" s="19">
        <v>2009</v>
      </c>
      <c r="R7" s="19">
        <v>2010</v>
      </c>
      <c r="S7" s="19">
        <v>2011</v>
      </c>
      <c r="T7" s="19">
        <v>2012</v>
      </c>
      <c r="U7" s="19">
        <v>2013</v>
      </c>
      <c r="V7" s="19">
        <v>2014</v>
      </c>
      <c r="W7" s="19">
        <v>2015</v>
      </c>
      <c r="X7" s="19">
        <v>2016</v>
      </c>
      <c r="Y7" s="89">
        <v>2017</v>
      </c>
      <c r="Z7" s="89">
        <v>2018</v>
      </c>
      <c r="AA7" s="89">
        <v>2019</v>
      </c>
      <c r="AB7" s="89">
        <v>2020</v>
      </c>
      <c r="AC7" s="10" t="s">
        <v>1028</v>
      </c>
    </row>
    <row r="8" spans="1:42" ht="13.5" thickBot="1" x14ac:dyDescent="0.25">
      <c r="A8" s="19"/>
      <c r="C8" s="268" t="s">
        <v>14</v>
      </c>
      <c r="D8" s="268"/>
      <c r="E8" s="268"/>
      <c r="F8" s="268"/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68"/>
      <c r="W8" s="268"/>
      <c r="X8" s="268"/>
      <c r="Y8" s="268"/>
      <c r="Z8" s="268"/>
      <c r="AA8" s="268"/>
      <c r="AB8" s="268"/>
      <c r="AC8" s="268"/>
    </row>
    <row r="9" spans="1:42" ht="13.5" thickTop="1" x14ac:dyDescent="0.2">
      <c r="A9" s="19"/>
      <c r="H9" s="51"/>
      <c r="I9" s="51"/>
      <c r="J9" s="51"/>
      <c r="K9" s="259"/>
      <c r="L9" s="51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217"/>
      <c r="AA9" s="217"/>
      <c r="AB9" s="217"/>
      <c r="AC9" s="16"/>
    </row>
    <row r="10" spans="1:42" x14ac:dyDescent="0.2">
      <c r="A10" s="51">
        <v>1</v>
      </c>
      <c r="B10" s="34">
        <v>540752</v>
      </c>
      <c r="C10" s="43">
        <v>15.421392000000001</v>
      </c>
      <c r="D10" s="225">
        <v>59.495393</v>
      </c>
      <c r="E10" s="225">
        <v>135.186498</v>
      </c>
      <c r="F10" s="225">
        <v>129.95536999999999</v>
      </c>
      <c r="G10" s="225">
        <v>140.77755099999999</v>
      </c>
      <c r="H10" s="43">
        <v>347.25252899999998</v>
      </c>
      <c r="I10" s="43">
        <v>497.58520199999998</v>
      </c>
      <c r="J10" s="43">
        <v>924.018957</v>
      </c>
      <c r="K10" s="225">
        <v>1430.828528</v>
      </c>
      <c r="L10" s="43">
        <v>2205.8331549999998</v>
      </c>
      <c r="M10" s="43">
        <v>2488.7220710000001</v>
      </c>
      <c r="N10" s="43">
        <v>2467.0700069999998</v>
      </c>
      <c r="O10" s="43">
        <v>2712.8923679999998</v>
      </c>
      <c r="P10" s="43">
        <v>3025.0264790000001</v>
      </c>
      <c r="Q10" s="43">
        <v>2706.8803200000002</v>
      </c>
      <c r="R10" s="43">
        <v>3034.9481000000001</v>
      </c>
      <c r="S10" s="43">
        <v>4479.9453119999998</v>
      </c>
      <c r="T10" s="43">
        <v>4751.2061640000002</v>
      </c>
      <c r="U10" s="22">
        <v>5254.0219219999999</v>
      </c>
      <c r="V10" s="22">
        <v>5116.700186</v>
      </c>
      <c r="W10" s="22">
        <v>5022.6716249999999</v>
      </c>
      <c r="X10" s="22">
        <v>5078.1781979999996</v>
      </c>
      <c r="Y10" s="108">
        <v>5174.58</v>
      </c>
      <c r="Z10" s="108">
        <v>5797.7687420000002</v>
      </c>
      <c r="AA10" s="108">
        <v>6805.6640070000021</v>
      </c>
      <c r="AB10" s="108">
        <v>5432.337273000001</v>
      </c>
      <c r="AC10" s="43">
        <f>SUM(C10:AB10)</f>
        <v>75234.967349000013</v>
      </c>
    </row>
    <row r="11" spans="1:42" x14ac:dyDescent="0.2">
      <c r="A11" s="51">
        <v>2</v>
      </c>
      <c r="B11" s="34">
        <v>600632</v>
      </c>
      <c r="C11" s="43">
        <v>0</v>
      </c>
      <c r="D11" s="225">
        <v>0</v>
      </c>
      <c r="E11" s="225">
        <v>0</v>
      </c>
      <c r="F11" s="225">
        <v>0</v>
      </c>
      <c r="G11" s="225">
        <v>0</v>
      </c>
      <c r="H11" s="225">
        <v>0</v>
      </c>
      <c r="I11" s="43">
        <v>0</v>
      </c>
      <c r="J11" s="43">
        <v>171.665662</v>
      </c>
      <c r="K11" s="225">
        <v>240.63861600000001</v>
      </c>
      <c r="L11" s="43">
        <v>302.76767699999999</v>
      </c>
      <c r="M11" s="43">
        <v>364.23091199999999</v>
      </c>
      <c r="N11" s="43">
        <v>412.19222100000002</v>
      </c>
      <c r="O11" s="43">
        <v>486.54344700000001</v>
      </c>
      <c r="P11" s="43">
        <v>716.64757799999995</v>
      </c>
      <c r="Q11" s="43">
        <v>808.40432499999997</v>
      </c>
      <c r="R11" s="43">
        <v>811.1422</v>
      </c>
      <c r="S11" s="43">
        <v>1784.3636859999999</v>
      </c>
      <c r="T11" s="43">
        <v>2131.2877979999998</v>
      </c>
      <c r="U11" s="22">
        <v>2627.0887590000002</v>
      </c>
      <c r="V11" s="22">
        <v>2988.8242100000002</v>
      </c>
      <c r="W11" s="22">
        <v>3242.3956600000001</v>
      </c>
      <c r="X11" s="22">
        <v>3395.7511960000002</v>
      </c>
      <c r="Y11" s="108">
        <v>4137.17</v>
      </c>
      <c r="Z11" s="108">
        <v>4388.825433</v>
      </c>
      <c r="AA11" s="108">
        <v>4346.8351269999985</v>
      </c>
      <c r="AB11" s="108">
        <v>3349.5647870000012</v>
      </c>
      <c r="AC11" s="225">
        <f t="shared" ref="AC11:AC37" si="0">SUM(C11:AB11)</f>
        <v>36706.339294000005</v>
      </c>
    </row>
    <row r="12" spans="1:42" x14ac:dyDescent="0.2">
      <c r="A12" s="109">
        <v>3</v>
      </c>
      <c r="B12" s="34">
        <v>600410</v>
      </c>
      <c r="C12" s="43">
        <v>0</v>
      </c>
      <c r="D12" s="225">
        <v>0</v>
      </c>
      <c r="E12" s="225">
        <v>0</v>
      </c>
      <c r="F12" s="225">
        <v>0</v>
      </c>
      <c r="G12" s="225">
        <v>0</v>
      </c>
      <c r="H12" s="225">
        <v>0</v>
      </c>
      <c r="I12" s="43">
        <v>0</v>
      </c>
      <c r="J12" s="43">
        <v>110.28556399999999</v>
      </c>
      <c r="K12" s="225">
        <v>161.000429</v>
      </c>
      <c r="L12" s="43">
        <v>242.815684</v>
      </c>
      <c r="M12" s="43">
        <v>365.680316</v>
      </c>
      <c r="N12" s="43">
        <v>567.30963099999997</v>
      </c>
      <c r="O12" s="43">
        <v>826.02115700000002</v>
      </c>
      <c r="P12" s="43">
        <v>961.84416099999999</v>
      </c>
      <c r="Q12" s="43">
        <v>1034.106835</v>
      </c>
      <c r="R12" s="43">
        <v>1182.3421000000001</v>
      </c>
      <c r="S12" s="43">
        <v>1641.625088</v>
      </c>
      <c r="T12" s="43">
        <v>1732.525999</v>
      </c>
      <c r="U12" s="22">
        <v>2055.4428210000001</v>
      </c>
      <c r="V12" s="22">
        <v>2277.2084540000001</v>
      </c>
      <c r="W12" s="22">
        <v>2396.7878019999998</v>
      </c>
      <c r="X12" s="22">
        <v>2412.5045730000002</v>
      </c>
      <c r="Y12" s="108">
        <v>2826.1</v>
      </c>
      <c r="Z12" s="108">
        <v>3141.6538790000004</v>
      </c>
      <c r="AA12" s="108">
        <v>3218.4717079999982</v>
      </c>
      <c r="AB12" s="108">
        <v>3046.5557369999988</v>
      </c>
      <c r="AC12" s="225">
        <f t="shared" si="0"/>
        <v>30200.281937999993</v>
      </c>
    </row>
    <row r="13" spans="1:42" x14ac:dyDescent="0.2">
      <c r="A13" s="109">
        <v>4</v>
      </c>
      <c r="B13" s="34">
        <v>600192</v>
      </c>
      <c r="C13" s="43">
        <v>5.2655190000000003</v>
      </c>
      <c r="D13" s="225">
        <v>6.8514280000000003</v>
      </c>
      <c r="E13" s="225">
        <v>18.338809000000001</v>
      </c>
      <c r="F13" s="225">
        <v>32.111607999999997</v>
      </c>
      <c r="G13" s="225">
        <v>45.898240999999999</v>
      </c>
      <c r="H13" s="43">
        <v>110.890174</v>
      </c>
      <c r="I13" s="43">
        <v>125.30729100000001</v>
      </c>
      <c r="J13" s="43">
        <v>233.76907199999999</v>
      </c>
      <c r="K13" s="225">
        <v>268.179169</v>
      </c>
      <c r="L13" s="43">
        <v>344.72961199999997</v>
      </c>
      <c r="M13" s="43">
        <v>474.84046999999998</v>
      </c>
      <c r="N13" s="43">
        <v>596.03794000000005</v>
      </c>
      <c r="O13" s="43">
        <v>635.78805</v>
      </c>
      <c r="P13" s="43">
        <v>864.14423499999998</v>
      </c>
      <c r="Q13" s="43">
        <v>859.85781799999995</v>
      </c>
      <c r="R13" s="43">
        <v>899.02319999999997</v>
      </c>
      <c r="S13" s="43">
        <v>1628.127835</v>
      </c>
      <c r="T13" s="43">
        <v>1622.022714</v>
      </c>
      <c r="U13" s="22">
        <v>1848.4208550000001</v>
      </c>
      <c r="V13" s="22">
        <v>2096.9917639999999</v>
      </c>
      <c r="W13" s="22">
        <v>2299.0749930000002</v>
      </c>
      <c r="X13" s="22">
        <v>2188.307366</v>
      </c>
      <c r="Y13" s="108">
        <v>2567.92</v>
      </c>
      <c r="Z13" s="108">
        <v>2971.120504</v>
      </c>
      <c r="AA13" s="108">
        <v>3130.6276170000024</v>
      </c>
      <c r="AB13" s="108">
        <v>2869.5508089999994</v>
      </c>
      <c r="AC13" s="225">
        <f t="shared" si="0"/>
        <v>28743.197092999999</v>
      </c>
    </row>
    <row r="14" spans="1:42" x14ac:dyDescent="0.2">
      <c r="A14" s="109">
        <v>5</v>
      </c>
      <c r="B14" s="34">
        <v>540754</v>
      </c>
      <c r="C14" s="43">
        <v>1.7287440000000001</v>
      </c>
      <c r="D14" s="225">
        <v>25.193366000000001</v>
      </c>
      <c r="E14" s="225">
        <v>46.293284999999997</v>
      </c>
      <c r="F14" s="225">
        <v>19.189022999999999</v>
      </c>
      <c r="G14" s="225">
        <v>19.908922</v>
      </c>
      <c r="H14" s="43">
        <v>45.788741999999999</v>
      </c>
      <c r="I14" s="43">
        <v>108.142179</v>
      </c>
      <c r="J14" s="43">
        <v>307.64710000000002</v>
      </c>
      <c r="K14" s="225">
        <v>513.77490899999998</v>
      </c>
      <c r="L14" s="43">
        <v>690.14110700000003</v>
      </c>
      <c r="M14" s="43">
        <v>485.73348199999998</v>
      </c>
      <c r="N14" s="43">
        <v>515.94314899999995</v>
      </c>
      <c r="O14" s="43">
        <v>585.82798700000001</v>
      </c>
      <c r="P14" s="43">
        <v>684.49595999999997</v>
      </c>
      <c r="Q14" s="43">
        <v>643.08980799999995</v>
      </c>
      <c r="R14" s="43">
        <v>692.38430000000005</v>
      </c>
      <c r="S14" s="43">
        <v>1105.0742270000001</v>
      </c>
      <c r="T14" s="43">
        <v>1181.217226</v>
      </c>
      <c r="U14" s="22">
        <v>1391.887817</v>
      </c>
      <c r="V14" s="22">
        <v>1585.0708239999999</v>
      </c>
      <c r="W14" s="22">
        <v>1479.6406609999999</v>
      </c>
      <c r="X14" s="22">
        <v>1463.7654319999999</v>
      </c>
      <c r="Y14" s="108">
        <v>1654.54</v>
      </c>
      <c r="Z14" s="108">
        <v>2062.2403730000001</v>
      </c>
      <c r="AA14" s="108">
        <v>2379.9379789999989</v>
      </c>
      <c r="AB14" s="108">
        <v>2129.5271579999999</v>
      </c>
      <c r="AC14" s="225">
        <f t="shared" si="0"/>
        <v>21818.18376</v>
      </c>
    </row>
    <row r="15" spans="1:42" x14ac:dyDescent="0.2">
      <c r="A15" s="109">
        <v>6</v>
      </c>
      <c r="B15" s="34">
        <v>590320</v>
      </c>
      <c r="C15" s="43">
        <v>71.901263999999998</v>
      </c>
      <c r="D15" s="225">
        <v>19.112895000000002</v>
      </c>
      <c r="E15" s="225">
        <v>36.757562</v>
      </c>
      <c r="F15" s="225">
        <v>19.894598999999999</v>
      </c>
      <c r="G15" s="225">
        <v>33.683481</v>
      </c>
      <c r="H15" s="43">
        <v>73.985052999999994</v>
      </c>
      <c r="I15" s="43">
        <v>128.730863</v>
      </c>
      <c r="J15" s="43">
        <v>194.90301199999999</v>
      </c>
      <c r="K15" s="225">
        <v>233.46942000000001</v>
      </c>
      <c r="L15" s="43">
        <v>323.57769100000002</v>
      </c>
      <c r="M15" s="43">
        <v>414.42821199999997</v>
      </c>
      <c r="N15" s="43">
        <v>502.88529799999998</v>
      </c>
      <c r="O15" s="43">
        <v>711.65261999999996</v>
      </c>
      <c r="P15" s="43">
        <v>1010.68755</v>
      </c>
      <c r="Q15" s="43">
        <v>1126.1057370000001</v>
      </c>
      <c r="R15" s="43">
        <v>1028.1931999999999</v>
      </c>
      <c r="S15" s="43">
        <v>2309.6168910000001</v>
      </c>
      <c r="T15" s="43">
        <v>1968.8600489999999</v>
      </c>
      <c r="U15" s="22">
        <v>2161.4842509999999</v>
      </c>
      <c r="V15" s="22">
        <v>2177.0940839999998</v>
      </c>
      <c r="W15" s="22">
        <v>2147.2632629999998</v>
      </c>
      <c r="X15" s="22">
        <v>2060.1969119999999</v>
      </c>
      <c r="Y15" s="108">
        <v>2148.85</v>
      </c>
      <c r="Z15" s="108">
        <v>2233.7026109999997</v>
      </c>
      <c r="AA15" s="108">
        <v>2305.5991850000009</v>
      </c>
      <c r="AB15" s="108">
        <v>2011.9471279999998</v>
      </c>
      <c r="AC15" s="225">
        <f t="shared" si="0"/>
        <v>27454.582831</v>
      </c>
    </row>
    <row r="16" spans="1:42" s="101" customFormat="1" x14ac:dyDescent="0.2">
      <c r="A16" s="109">
        <v>7</v>
      </c>
      <c r="B16" s="34">
        <v>540761</v>
      </c>
      <c r="C16" s="225">
        <v>0</v>
      </c>
      <c r="D16" s="225">
        <v>42.600579000000003</v>
      </c>
      <c r="E16" s="225">
        <v>99.640118999999999</v>
      </c>
      <c r="F16" s="225">
        <v>149.754245</v>
      </c>
      <c r="G16" s="225">
        <v>157.457143</v>
      </c>
      <c r="H16" s="225">
        <v>233.27032500000001</v>
      </c>
      <c r="I16" s="225">
        <v>303.15484400000003</v>
      </c>
      <c r="J16" s="225">
        <v>301.15883500000001</v>
      </c>
      <c r="K16" s="225">
        <v>378.507364</v>
      </c>
      <c r="L16" s="225">
        <v>548.71302400000002</v>
      </c>
      <c r="M16" s="225">
        <v>599.44959500000004</v>
      </c>
      <c r="N16" s="225">
        <v>621.55361100000005</v>
      </c>
      <c r="O16" s="225">
        <v>653.58056999999997</v>
      </c>
      <c r="P16" s="225">
        <v>752.90529700000002</v>
      </c>
      <c r="Q16" s="225">
        <v>688.43959600000005</v>
      </c>
      <c r="R16" s="225">
        <v>711.29240000000004</v>
      </c>
      <c r="S16" s="225">
        <v>1495.085902</v>
      </c>
      <c r="T16" s="225">
        <v>1538.219034</v>
      </c>
      <c r="U16" s="22">
        <v>1663.7721630000001</v>
      </c>
      <c r="V16" s="22">
        <v>1794.052416</v>
      </c>
      <c r="W16" s="22">
        <v>1861.0874020000001</v>
      </c>
      <c r="X16" s="22">
        <v>1950.347671</v>
      </c>
      <c r="Y16" s="108">
        <v>1982</v>
      </c>
      <c r="Z16" s="108">
        <v>2201.7869719999999</v>
      </c>
      <c r="AA16" s="108">
        <v>2250.893020999998</v>
      </c>
      <c r="AB16" s="108">
        <v>1732.5949210000001</v>
      </c>
      <c r="AC16" s="225">
        <f t="shared" si="0"/>
        <v>24711.317048999994</v>
      </c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</row>
    <row r="17" spans="1:29" x14ac:dyDescent="0.2">
      <c r="A17" s="109">
        <v>8</v>
      </c>
      <c r="B17" s="34">
        <v>600622</v>
      </c>
      <c r="C17" s="43">
        <v>0</v>
      </c>
      <c r="D17" s="225">
        <v>0</v>
      </c>
      <c r="E17" s="225">
        <v>0</v>
      </c>
      <c r="F17" s="225">
        <v>0</v>
      </c>
      <c r="G17" s="225">
        <v>0</v>
      </c>
      <c r="H17" s="43">
        <v>0</v>
      </c>
      <c r="I17" s="43">
        <v>0</v>
      </c>
      <c r="J17" s="43">
        <v>788.60855100000003</v>
      </c>
      <c r="K17" s="225">
        <v>813.04652899999996</v>
      </c>
      <c r="L17" s="43">
        <v>999.35273900000004</v>
      </c>
      <c r="M17" s="43">
        <v>1190.3724420000001</v>
      </c>
      <c r="N17" s="43">
        <v>1542.1014170000001</v>
      </c>
      <c r="O17" s="43">
        <v>1777.069829</v>
      </c>
      <c r="P17" s="43">
        <v>1676.1243239999999</v>
      </c>
      <c r="Q17" s="43">
        <v>1552.6467479999999</v>
      </c>
      <c r="R17" s="43">
        <v>1702.0393999999999</v>
      </c>
      <c r="S17" s="43">
        <v>2018.4104749999999</v>
      </c>
      <c r="T17" s="43">
        <v>1790.1384069999999</v>
      </c>
      <c r="U17" s="22">
        <v>1788.409962</v>
      </c>
      <c r="V17" s="22">
        <v>1700.713528</v>
      </c>
      <c r="W17" s="22">
        <v>1665.9329270000001</v>
      </c>
      <c r="X17" s="22">
        <v>1499.379899</v>
      </c>
      <c r="Y17" s="108">
        <v>1665.55</v>
      </c>
      <c r="Z17" s="108">
        <v>1879.246206</v>
      </c>
      <c r="AA17" s="108">
        <v>2059.1997379999993</v>
      </c>
      <c r="AB17" s="108">
        <v>1754.1640899999998</v>
      </c>
      <c r="AC17" s="225">
        <f t="shared" si="0"/>
        <v>29862.507211</v>
      </c>
    </row>
    <row r="18" spans="1:29" x14ac:dyDescent="0.2">
      <c r="A18" s="109">
        <v>9</v>
      </c>
      <c r="B18" s="34">
        <v>590310</v>
      </c>
      <c r="C18" s="43">
        <v>78.472240999999997</v>
      </c>
      <c r="D18" s="225">
        <v>40.546123000000001</v>
      </c>
      <c r="E18" s="225">
        <v>44.399394999999998</v>
      </c>
      <c r="F18" s="225">
        <v>36.437044</v>
      </c>
      <c r="G18" s="225">
        <v>54.236913999999999</v>
      </c>
      <c r="H18" s="43">
        <v>111.900535</v>
      </c>
      <c r="I18" s="43">
        <v>111.86093700000001</v>
      </c>
      <c r="J18" s="43">
        <v>146.499087</v>
      </c>
      <c r="K18" s="225">
        <v>209.784526</v>
      </c>
      <c r="L18" s="43">
        <v>356.43741299999999</v>
      </c>
      <c r="M18" s="43">
        <v>516.94945700000005</v>
      </c>
      <c r="N18" s="43">
        <v>694.70561599999996</v>
      </c>
      <c r="O18" s="43">
        <v>919.80815199999995</v>
      </c>
      <c r="P18" s="43">
        <v>1225.259358</v>
      </c>
      <c r="Q18" s="43">
        <v>1176.4609989999999</v>
      </c>
      <c r="R18" s="43">
        <v>1893.1421</v>
      </c>
      <c r="S18" s="43">
        <v>2201.161478</v>
      </c>
      <c r="T18" s="43">
        <v>2267.3193200000001</v>
      </c>
      <c r="U18" s="22">
        <v>2337.7955099999999</v>
      </c>
      <c r="V18" s="22">
        <v>2256.7426460000001</v>
      </c>
      <c r="W18" s="22">
        <v>2053.3807299999999</v>
      </c>
      <c r="X18" s="22">
        <v>1936.7514590000001</v>
      </c>
      <c r="Y18" s="108">
        <v>2035.76</v>
      </c>
      <c r="Z18" s="108">
        <v>2194.7564179999999</v>
      </c>
      <c r="AA18" s="108">
        <v>2020.0428820000018</v>
      </c>
      <c r="AB18" s="108">
        <v>1554.4800550000009</v>
      </c>
      <c r="AC18" s="225">
        <f t="shared" si="0"/>
        <v>28475.090395000003</v>
      </c>
    </row>
    <row r="19" spans="1:29" x14ac:dyDescent="0.2">
      <c r="A19" s="109">
        <v>10</v>
      </c>
      <c r="B19" s="34">
        <v>520852</v>
      </c>
      <c r="C19" s="43">
        <v>96.446156000000002</v>
      </c>
      <c r="D19" s="225">
        <v>75.615795000000006</v>
      </c>
      <c r="E19" s="225">
        <v>96.499016999999995</v>
      </c>
      <c r="F19" s="225">
        <v>60.845233999999998</v>
      </c>
      <c r="G19" s="225">
        <v>58.408397999999998</v>
      </c>
      <c r="H19" s="43">
        <v>118.12041499999999</v>
      </c>
      <c r="I19" s="43">
        <v>155.580377</v>
      </c>
      <c r="J19" s="43">
        <v>213.450174</v>
      </c>
      <c r="K19" s="225">
        <v>349.96920899999998</v>
      </c>
      <c r="L19" s="43">
        <v>484.35049199999997</v>
      </c>
      <c r="M19" s="43">
        <v>572.45864300000005</v>
      </c>
      <c r="N19" s="43">
        <v>721.08441600000003</v>
      </c>
      <c r="O19" s="43">
        <v>1026.584989</v>
      </c>
      <c r="P19" s="43">
        <v>1496.5216419999999</v>
      </c>
      <c r="Q19" s="43">
        <v>1233.8529249999999</v>
      </c>
      <c r="R19" s="43">
        <v>1420.91823</v>
      </c>
      <c r="S19" s="43">
        <v>1924.3540210000001</v>
      </c>
      <c r="T19" s="43">
        <v>1921.4905329999999</v>
      </c>
      <c r="U19" s="22">
        <v>2155.143642</v>
      </c>
      <c r="V19" s="22">
        <v>2202.4351790000001</v>
      </c>
      <c r="W19" s="22">
        <v>1755.169817</v>
      </c>
      <c r="X19" s="22">
        <v>1561.5963919999999</v>
      </c>
      <c r="Y19" s="108">
        <v>1674.06</v>
      </c>
      <c r="Z19" s="108">
        <v>1888.8016700000001</v>
      </c>
      <c r="AA19" s="108">
        <v>1864.032087000001</v>
      </c>
      <c r="AB19" s="108">
        <v>1445.9682360000002</v>
      </c>
      <c r="AC19" s="225">
        <f t="shared" si="0"/>
        <v>26573.757689000002</v>
      </c>
    </row>
    <row r="20" spans="1:29" x14ac:dyDescent="0.2">
      <c r="A20" s="109">
        <v>11</v>
      </c>
      <c r="B20" s="34">
        <v>520832</v>
      </c>
      <c r="C20" s="43">
        <v>298.338571</v>
      </c>
      <c r="D20" s="225">
        <v>182.333043</v>
      </c>
      <c r="E20" s="225">
        <v>192.162893</v>
      </c>
      <c r="F20" s="225">
        <v>151.86242899999999</v>
      </c>
      <c r="G20" s="225">
        <v>153.22246799999999</v>
      </c>
      <c r="H20" s="43">
        <v>238.117829</v>
      </c>
      <c r="I20" s="43">
        <v>152.25784100000001</v>
      </c>
      <c r="J20" s="43">
        <v>175.962909</v>
      </c>
      <c r="K20" s="225">
        <v>202.70374000000001</v>
      </c>
      <c r="L20" s="43">
        <v>247.261458</v>
      </c>
      <c r="M20" s="43">
        <v>273.11991699999999</v>
      </c>
      <c r="N20" s="43">
        <v>342.65192200000001</v>
      </c>
      <c r="O20" s="43">
        <v>371.14617500000003</v>
      </c>
      <c r="P20" s="43">
        <v>396.47606000000002</v>
      </c>
      <c r="Q20" s="43">
        <v>294.36903599999999</v>
      </c>
      <c r="R20" s="43">
        <v>302.48559999999998</v>
      </c>
      <c r="S20" s="43">
        <v>366.68518799999998</v>
      </c>
      <c r="T20" s="43">
        <v>303.964674</v>
      </c>
      <c r="U20" s="22">
        <v>337.60548199999999</v>
      </c>
      <c r="V20" s="22">
        <v>473.791382</v>
      </c>
      <c r="W20" s="22">
        <v>514.69151099999999</v>
      </c>
      <c r="X20" s="22">
        <v>438.04582799999997</v>
      </c>
      <c r="Y20" s="108">
        <v>439</v>
      </c>
      <c r="Z20" s="108">
        <v>640.750359</v>
      </c>
      <c r="AA20" s="108">
        <v>1348.927832000001</v>
      </c>
      <c r="AB20" s="108">
        <v>1010.6498590000003</v>
      </c>
      <c r="AC20" s="225">
        <f t="shared" si="0"/>
        <v>9848.5840060000028</v>
      </c>
    </row>
    <row r="21" spans="1:29" x14ac:dyDescent="0.2">
      <c r="A21" s="109">
        <v>12</v>
      </c>
      <c r="B21" s="34">
        <v>551511</v>
      </c>
      <c r="C21" s="43">
        <v>299.66371900000001</v>
      </c>
      <c r="D21" s="225">
        <v>295.42415999999997</v>
      </c>
      <c r="E21" s="225">
        <v>360.04430000000002</v>
      </c>
      <c r="F21" s="225">
        <v>285.44824699999998</v>
      </c>
      <c r="G21" s="225">
        <v>215.39259200000001</v>
      </c>
      <c r="H21" s="43">
        <v>203.058279</v>
      </c>
      <c r="I21" s="43">
        <v>211.129536</v>
      </c>
      <c r="J21" s="43">
        <v>205.82973899999999</v>
      </c>
      <c r="K21" s="225">
        <v>217.91012699999999</v>
      </c>
      <c r="L21" s="43">
        <v>291.765963</v>
      </c>
      <c r="M21" s="43">
        <v>440.57476100000002</v>
      </c>
      <c r="N21" s="43">
        <v>671.55554199999995</v>
      </c>
      <c r="O21" s="43">
        <v>554.09080900000004</v>
      </c>
      <c r="P21" s="43">
        <v>226.32575800000001</v>
      </c>
      <c r="Q21" s="43">
        <v>530.18631600000003</v>
      </c>
      <c r="R21" s="43">
        <v>593.29340000000002</v>
      </c>
      <c r="S21" s="43">
        <v>986.52106100000003</v>
      </c>
      <c r="T21" s="43">
        <v>978.41160100000002</v>
      </c>
      <c r="U21" s="22">
        <v>1067.932933</v>
      </c>
      <c r="V21" s="22">
        <v>1053.483694</v>
      </c>
      <c r="W21" s="22">
        <v>1087.002896</v>
      </c>
      <c r="X21" s="22">
        <v>1081.959075</v>
      </c>
      <c r="Y21" s="108">
        <v>1080.24</v>
      </c>
      <c r="Z21" s="108">
        <v>1196.657222</v>
      </c>
      <c r="AA21" s="108">
        <v>1325.6767880000007</v>
      </c>
      <c r="AB21" s="108">
        <v>892.44964000000027</v>
      </c>
      <c r="AC21" s="225">
        <f t="shared" si="0"/>
        <v>16352.028158000001</v>
      </c>
    </row>
    <row r="22" spans="1:29" x14ac:dyDescent="0.2">
      <c r="A22" s="109">
        <v>13</v>
      </c>
      <c r="B22" s="34">
        <v>590390</v>
      </c>
      <c r="C22" s="43">
        <v>65.904458000000005</v>
      </c>
      <c r="D22" s="225">
        <v>34.631574000000001</v>
      </c>
      <c r="E22" s="225">
        <v>82.087230000000005</v>
      </c>
      <c r="F22" s="225">
        <v>70.129795000000001</v>
      </c>
      <c r="G22" s="225">
        <v>67.120921999999993</v>
      </c>
      <c r="H22" s="43">
        <v>69.569967000000005</v>
      </c>
      <c r="I22" s="43">
        <v>62.200122999999998</v>
      </c>
      <c r="J22" s="43">
        <v>71.996475000000004</v>
      </c>
      <c r="K22" s="225">
        <v>78.641175000000004</v>
      </c>
      <c r="L22" s="43">
        <v>130.71623299999999</v>
      </c>
      <c r="M22" s="43">
        <v>189.21231700000001</v>
      </c>
      <c r="N22" s="43">
        <v>231.11666299999999</v>
      </c>
      <c r="O22" s="43">
        <v>315.474107</v>
      </c>
      <c r="P22" s="43">
        <v>403.98489599999999</v>
      </c>
      <c r="Q22" s="43">
        <v>492.00694600000003</v>
      </c>
      <c r="R22" s="43">
        <v>503.1182</v>
      </c>
      <c r="S22" s="43">
        <v>726.22085400000003</v>
      </c>
      <c r="T22" s="43">
        <v>624.91559800000005</v>
      </c>
      <c r="U22" s="22">
        <v>746.97003400000006</v>
      </c>
      <c r="V22" s="22">
        <v>848.23981300000003</v>
      </c>
      <c r="W22" s="22">
        <v>856.64297399999998</v>
      </c>
      <c r="X22" s="22">
        <v>888.53006000000005</v>
      </c>
      <c r="Y22" s="108">
        <v>956.45</v>
      </c>
      <c r="Z22" s="108">
        <v>1045.464389</v>
      </c>
      <c r="AA22" s="108">
        <v>1083.8025900000002</v>
      </c>
      <c r="AB22" s="108">
        <v>885.82117699999958</v>
      </c>
      <c r="AC22" s="225">
        <f t="shared" si="0"/>
        <v>11530.968570000003</v>
      </c>
    </row>
    <row r="23" spans="1:29" x14ac:dyDescent="0.2">
      <c r="A23" s="109">
        <v>14</v>
      </c>
      <c r="B23" s="34">
        <v>520939</v>
      </c>
      <c r="C23" s="43">
        <v>46.996377000000003</v>
      </c>
      <c r="D23" s="225">
        <v>56.412019000000001</v>
      </c>
      <c r="E23" s="225">
        <v>46.555134000000002</v>
      </c>
      <c r="F23" s="225">
        <v>74.115515000000002</v>
      </c>
      <c r="G23" s="225">
        <v>83.867447999999996</v>
      </c>
      <c r="H23" s="43">
        <v>65.245962000000006</v>
      </c>
      <c r="I23" s="43">
        <v>72.070939999999993</v>
      </c>
      <c r="J23" s="43">
        <v>161.569638</v>
      </c>
      <c r="K23" s="225">
        <v>289.64389299999999</v>
      </c>
      <c r="L23" s="43">
        <v>398.70874800000001</v>
      </c>
      <c r="M23" s="43">
        <v>501.87039700000003</v>
      </c>
      <c r="N23" s="43">
        <v>612.86889399999995</v>
      </c>
      <c r="O23" s="43">
        <v>625.10709699999995</v>
      </c>
      <c r="P23" s="43">
        <v>620.08785499999999</v>
      </c>
      <c r="Q23" s="43">
        <v>483.98276299999998</v>
      </c>
      <c r="R23" s="43">
        <v>500.00229999999999</v>
      </c>
      <c r="S23" s="43">
        <v>801.94263599999999</v>
      </c>
      <c r="T23" s="43">
        <v>824.62853099999995</v>
      </c>
      <c r="U23" s="22">
        <v>926.96368700000005</v>
      </c>
      <c r="V23" s="22">
        <v>869.23211400000002</v>
      </c>
      <c r="W23" s="22">
        <v>816.43416300000001</v>
      </c>
      <c r="X23" s="22">
        <v>809.53938000000005</v>
      </c>
      <c r="Y23" s="108">
        <v>850.14</v>
      </c>
      <c r="Z23" s="108">
        <v>899.26130000000001</v>
      </c>
      <c r="AA23" s="108">
        <v>716.99788299999989</v>
      </c>
      <c r="AB23" s="108">
        <v>466.68516099999994</v>
      </c>
      <c r="AC23" s="225">
        <f t="shared" si="0"/>
        <v>12620.929835000001</v>
      </c>
    </row>
    <row r="24" spans="1:29" x14ac:dyDescent="0.2">
      <c r="A24" s="109">
        <v>15</v>
      </c>
      <c r="B24" s="34">
        <v>520942</v>
      </c>
      <c r="C24" s="43">
        <v>373.27005300000002</v>
      </c>
      <c r="D24" s="225">
        <v>334.42038300000002</v>
      </c>
      <c r="E24" s="225">
        <v>264.77563400000003</v>
      </c>
      <c r="F24" s="225">
        <v>245.57848899999999</v>
      </c>
      <c r="G24" s="225">
        <v>206.44263599999999</v>
      </c>
      <c r="H24" s="43">
        <v>260.17455000000001</v>
      </c>
      <c r="I24" s="43">
        <v>377.58109899999999</v>
      </c>
      <c r="J24" s="43">
        <v>622.83932700000003</v>
      </c>
      <c r="K24" s="225">
        <v>461.71117600000002</v>
      </c>
      <c r="L24" s="43">
        <v>530.75602600000002</v>
      </c>
      <c r="M24" s="43">
        <v>670.52877699999999</v>
      </c>
      <c r="N24" s="43">
        <v>659.84404900000004</v>
      </c>
      <c r="O24" s="43">
        <v>679.67527600000005</v>
      </c>
      <c r="P24" s="43">
        <v>820.73398199999997</v>
      </c>
      <c r="Q24" s="43">
        <v>676.12831600000004</v>
      </c>
      <c r="R24" s="43">
        <v>726.03409999999997</v>
      </c>
      <c r="S24" s="43">
        <v>827.79108799999995</v>
      </c>
      <c r="T24" s="43">
        <v>665.11044500000003</v>
      </c>
      <c r="U24" s="22">
        <v>666.89825499999995</v>
      </c>
      <c r="V24" s="22">
        <v>577.97555</v>
      </c>
      <c r="W24" s="22">
        <v>518.47528499999999</v>
      </c>
      <c r="X24" s="22">
        <v>500.21896400000003</v>
      </c>
      <c r="Y24" s="108">
        <v>517.5</v>
      </c>
      <c r="Z24" s="108">
        <v>591.27148599999998</v>
      </c>
      <c r="AA24" s="108">
        <v>558.96945400000016</v>
      </c>
      <c r="AB24" s="108">
        <v>436.94037699999984</v>
      </c>
      <c r="AC24" s="225">
        <f t="shared" si="0"/>
        <v>13771.644777</v>
      </c>
    </row>
    <row r="25" spans="1:29" x14ac:dyDescent="0.2">
      <c r="A25" s="109">
        <v>16</v>
      </c>
      <c r="B25" s="34">
        <v>520842</v>
      </c>
      <c r="C25" s="43">
        <v>322.437772</v>
      </c>
      <c r="D25" s="225">
        <v>240.034053</v>
      </c>
      <c r="E25" s="225">
        <v>251.227216</v>
      </c>
      <c r="F25" s="225">
        <v>245.10437899999999</v>
      </c>
      <c r="G25" s="225">
        <v>259.00118099999997</v>
      </c>
      <c r="H25" s="43">
        <v>318.49579899999998</v>
      </c>
      <c r="I25" s="43">
        <v>362.32915800000001</v>
      </c>
      <c r="J25" s="43">
        <v>411.94561900000002</v>
      </c>
      <c r="K25" s="225">
        <v>444.24302699999998</v>
      </c>
      <c r="L25" s="43">
        <v>638.15055700000005</v>
      </c>
      <c r="M25" s="43">
        <v>751.17928500000005</v>
      </c>
      <c r="N25" s="43">
        <v>791.46827199999996</v>
      </c>
      <c r="O25" s="43">
        <v>908.132341</v>
      </c>
      <c r="P25" s="43">
        <v>983.91545199999996</v>
      </c>
      <c r="Q25" s="43">
        <v>837.87136499999997</v>
      </c>
      <c r="R25" s="43">
        <v>1002.1923</v>
      </c>
      <c r="S25" s="43">
        <v>1410.5549940000001</v>
      </c>
      <c r="T25" s="43">
        <v>1270.2553809999999</v>
      </c>
      <c r="U25" s="22">
        <v>1298.832533</v>
      </c>
      <c r="V25" s="22">
        <v>1084.563218</v>
      </c>
      <c r="W25" s="22">
        <v>956.54467199999999</v>
      </c>
      <c r="X25" s="22">
        <v>790.85667899999999</v>
      </c>
      <c r="Y25" s="108">
        <v>689.11</v>
      </c>
      <c r="Z25" s="108">
        <v>668.01999599999999</v>
      </c>
      <c r="AA25" s="108">
        <v>546.99502200000063</v>
      </c>
      <c r="AB25" s="108">
        <v>353.1094080000002</v>
      </c>
      <c r="AC25" s="225">
        <f t="shared" si="0"/>
        <v>17836.569679</v>
      </c>
    </row>
    <row r="26" spans="1:29" x14ac:dyDescent="0.2">
      <c r="A26" s="109">
        <v>17</v>
      </c>
      <c r="B26" s="34">
        <v>520812</v>
      </c>
      <c r="C26" s="43">
        <v>349.75948399999999</v>
      </c>
      <c r="D26" s="225">
        <v>390.68930799999998</v>
      </c>
      <c r="E26" s="225">
        <v>468.53269799999998</v>
      </c>
      <c r="F26" s="225">
        <v>370.74969900000002</v>
      </c>
      <c r="G26" s="225">
        <v>435.11569800000001</v>
      </c>
      <c r="H26" s="43">
        <v>422.00612899999999</v>
      </c>
      <c r="I26" s="43">
        <v>336.77572900000001</v>
      </c>
      <c r="J26" s="43">
        <v>351.40895499999999</v>
      </c>
      <c r="K26" s="225">
        <v>381.29520000000002</v>
      </c>
      <c r="L26" s="43">
        <v>417.14013</v>
      </c>
      <c r="M26" s="43">
        <v>426.99116299999997</v>
      </c>
      <c r="N26" s="43">
        <v>413.03799400000003</v>
      </c>
      <c r="O26" s="43">
        <v>431.78547500000002</v>
      </c>
      <c r="P26" s="43">
        <v>400.52692999999999</v>
      </c>
      <c r="Q26" s="43">
        <v>351.870744</v>
      </c>
      <c r="R26" s="43">
        <v>423.03942000000001</v>
      </c>
      <c r="S26" s="43">
        <v>612.57758999999999</v>
      </c>
      <c r="T26" s="43">
        <v>510.60517800000002</v>
      </c>
      <c r="U26" s="22">
        <v>671.79185099999995</v>
      </c>
      <c r="V26" s="22">
        <v>571.25677599999995</v>
      </c>
      <c r="W26" s="22">
        <v>1021.938234</v>
      </c>
      <c r="X26" s="22">
        <v>1281.8511779999999</v>
      </c>
      <c r="Y26" s="108">
        <v>1595.1</v>
      </c>
      <c r="Z26" s="108">
        <v>1403.3547249999999</v>
      </c>
      <c r="AA26" s="108">
        <v>513.40770700000019</v>
      </c>
      <c r="AB26" s="108">
        <v>763.27946499999985</v>
      </c>
      <c r="AC26" s="225">
        <f t="shared" si="0"/>
        <v>15315.887459999996</v>
      </c>
    </row>
    <row r="27" spans="1:29" x14ac:dyDescent="0.2">
      <c r="A27" s="109">
        <v>18</v>
      </c>
      <c r="B27" s="34">
        <v>520839</v>
      </c>
      <c r="C27" s="43">
        <v>73.061177000000001</v>
      </c>
      <c r="D27" s="225">
        <v>34.927639999999997</v>
      </c>
      <c r="E27" s="225">
        <v>39.116231999999997</v>
      </c>
      <c r="F27" s="225">
        <v>43.380934000000003</v>
      </c>
      <c r="G27" s="225">
        <v>56.128892999999998</v>
      </c>
      <c r="H27" s="43">
        <v>71.907797000000002</v>
      </c>
      <c r="I27" s="43">
        <v>106.018232</v>
      </c>
      <c r="J27" s="43">
        <v>195.19159200000001</v>
      </c>
      <c r="K27" s="225">
        <v>256.07540399999999</v>
      </c>
      <c r="L27" s="43">
        <v>273.61747400000002</v>
      </c>
      <c r="M27" s="43">
        <v>352.547639</v>
      </c>
      <c r="N27" s="43">
        <v>455.42812500000002</v>
      </c>
      <c r="O27" s="43">
        <v>475.60750400000001</v>
      </c>
      <c r="P27" s="43">
        <v>614.28762800000004</v>
      </c>
      <c r="Q27" s="43">
        <v>510.11160999999998</v>
      </c>
      <c r="R27" s="43">
        <v>589.56489999999997</v>
      </c>
      <c r="S27" s="43">
        <v>783.95478500000002</v>
      </c>
      <c r="T27" s="43">
        <v>709.41124400000001</v>
      </c>
      <c r="U27" s="22">
        <v>681.32909600000005</v>
      </c>
      <c r="V27" s="22">
        <v>719.51729499999999</v>
      </c>
      <c r="W27" s="22">
        <v>686.69537100000002</v>
      </c>
      <c r="X27" s="22">
        <v>579.27751499999999</v>
      </c>
      <c r="Y27" s="108">
        <v>516.30999999999995</v>
      </c>
      <c r="Z27" s="108">
        <v>526.92237399999999</v>
      </c>
      <c r="AA27" s="108">
        <v>483.24817699999988</v>
      </c>
      <c r="AB27" s="108">
        <v>545.74903399999994</v>
      </c>
      <c r="AC27" s="225">
        <f t="shared" si="0"/>
        <v>10379.387671999999</v>
      </c>
    </row>
    <row r="28" spans="1:29" x14ac:dyDescent="0.2">
      <c r="A28" s="109">
        <v>19</v>
      </c>
      <c r="B28" s="34">
        <v>600623</v>
      </c>
      <c r="C28" s="43">
        <v>0</v>
      </c>
      <c r="D28" s="225">
        <v>0</v>
      </c>
      <c r="E28" s="225">
        <v>0</v>
      </c>
      <c r="F28" s="225">
        <v>0</v>
      </c>
      <c r="G28" s="225">
        <v>0</v>
      </c>
      <c r="H28" s="225">
        <v>0</v>
      </c>
      <c r="I28" s="43">
        <v>0</v>
      </c>
      <c r="J28" s="43">
        <v>110.086197</v>
      </c>
      <c r="K28" s="225">
        <v>107.47564800000001</v>
      </c>
      <c r="L28" s="43">
        <v>135.34109699999999</v>
      </c>
      <c r="M28" s="43">
        <v>175.54058599999999</v>
      </c>
      <c r="N28" s="43">
        <v>218.14501300000001</v>
      </c>
      <c r="O28" s="43">
        <v>268.45853299999999</v>
      </c>
      <c r="P28" s="43">
        <v>228.32778999999999</v>
      </c>
      <c r="Q28" s="43">
        <v>195.554575</v>
      </c>
      <c r="R28" s="43">
        <v>232.1267</v>
      </c>
      <c r="S28" s="43">
        <v>278.959339</v>
      </c>
      <c r="T28" s="43">
        <v>302.55678799999998</v>
      </c>
      <c r="U28" s="22">
        <v>361.150217</v>
      </c>
      <c r="V28" s="22">
        <v>417.522109</v>
      </c>
      <c r="W28" s="22">
        <v>399.403323</v>
      </c>
      <c r="X28" s="22">
        <v>362.59137099999998</v>
      </c>
      <c r="Y28" s="108">
        <v>414.2</v>
      </c>
      <c r="Z28" s="108">
        <v>432.11971</v>
      </c>
      <c r="AA28" s="108">
        <v>385.01653400000026</v>
      </c>
      <c r="AB28" s="108">
        <v>278.14341099999984</v>
      </c>
      <c r="AC28" s="225">
        <f t="shared" si="0"/>
        <v>5302.7189410000001</v>
      </c>
    </row>
    <row r="29" spans="1:29" x14ac:dyDescent="0.2">
      <c r="A29" s="109">
        <v>20</v>
      </c>
      <c r="B29" s="34">
        <v>551321</v>
      </c>
      <c r="C29" s="43">
        <v>220.81103400000001</v>
      </c>
      <c r="D29" s="225">
        <v>234.21915000000001</v>
      </c>
      <c r="E29" s="225">
        <v>274.55563799999999</v>
      </c>
      <c r="F29" s="225">
        <v>279.6277</v>
      </c>
      <c r="G29" s="225">
        <v>212.37807100000001</v>
      </c>
      <c r="H29" s="43">
        <v>233.94365300000001</v>
      </c>
      <c r="I29" s="43">
        <v>216.905934</v>
      </c>
      <c r="J29" s="43">
        <v>187.76566700000001</v>
      </c>
      <c r="K29" s="225">
        <v>181.95773399999999</v>
      </c>
      <c r="L29" s="43">
        <v>259.05878999999999</v>
      </c>
      <c r="M29" s="43">
        <v>332.265646</v>
      </c>
      <c r="N29" s="43">
        <v>413.30971799999998</v>
      </c>
      <c r="O29" s="43">
        <v>425.01326399999999</v>
      </c>
      <c r="P29" s="43">
        <v>469.28469899999999</v>
      </c>
      <c r="Q29" s="43">
        <v>401.63117399999999</v>
      </c>
      <c r="R29" s="43">
        <v>434.29840000000002</v>
      </c>
      <c r="S29" s="43">
        <v>669.93852700000002</v>
      </c>
      <c r="T29" s="43">
        <v>535.28571199999999</v>
      </c>
      <c r="U29" s="22">
        <v>584.68321100000003</v>
      </c>
      <c r="V29" s="22">
        <v>572.95324600000004</v>
      </c>
      <c r="W29" s="22">
        <v>611.08528000000001</v>
      </c>
      <c r="X29" s="22">
        <v>453.34306500000002</v>
      </c>
      <c r="Y29" s="108">
        <v>372.06</v>
      </c>
      <c r="Z29" s="108">
        <v>322.20157999999998</v>
      </c>
      <c r="AA29" s="108">
        <v>336.35362899999996</v>
      </c>
      <c r="AB29" s="108">
        <v>355.76707199999987</v>
      </c>
      <c r="AC29" s="225">
        <f t="shared" si="0"/>
        <v>9590.6975939999993</v>
      </c>
    </row>
    <row r="30" spans="1:29" x14ac:dyDescent="0.2">
      <c r="A30" s="109">
        <v>21</v>
      </c>
      <c r="B30" s="34">
        <v>520932</v>
      </c>
      <c r="C30" s="43">
        <v>137.049611</v>
      </c>
      <c r="D30" s="225">
        <v>143.904582</v>
      </c>
      <c r="E30" s="225">
        <v>159.60235700000001</v>
      </c>
      <c r="F30" s="225">
        <v>256.75450000000001</v>
      </c>
      <c r="G30" s="225">
        <v>307.410819</v>
      </c>
      <c r="H30" s="43">
        <v>375.58069399999999</v>
      </c>
      <c r="I30" s="43">
        <v>330.77090099999998</v>
      </c>
      <c r="J30" s="43">
        <v>343.31954100000002</v>
      </c>
      <c r="K30" s="225">
        <v>339.83540799999997</v>
      </c>
      <c r="L30" s="43">
        <v>386.14020599999998</v>
      </c>
      <c r="M30" s="43">
        <v>356.28967999999998</v>
      </c>
      <c r="N30" s="43">
        <v>367.64981399999999</v>
      </c>
      <c r="O30" s="43">
        <v>333.99143900000001</v>
      </c>
      <c r="P30" s="43">
        <v>292.93539299999998</v>
      </c>
      <c r="Q30" s="43">
        <v>234.87595400000001</v>
      </c>
      <c r="R30" s="43">
        <v>275.28449999999998</v>
      </c>
      <c r="S30" s="43">
        <v>283.34515099999999</v>
      </c>
      <c r="T30" s="43">
        <v>293.45938999999998</v>
      </c>
      <c r="U30" s="22">
        <v>320.90770300000003</v>
      </c>
      <c r="V30" s="22">
        <v>284.30967600000002</v>
      </c>
      <c r="W30" s="22">
        <v>231.98781299999999</v>
      </c>
      <c r="X30" s="22">
        <v>222.22343499999999</v>
      </c>
      <c r="Y30" s="108">
        <v>229.21</v>
      </c>
      <c r="Z30" s="108">
        <v>270.56732399999999</v>
      </c>
      <c r="AA30" s="108">
        <v>255.89087899999993</v>
      </c>
      <c r="AB30" s="108">
        <v>203.56252300000003</v>
      </c>
      <c r="AC30" s="225">
        <f t="shared" si="0"/>
        <v>7236.8592929999968</v>
      </c>
    </row>
    <row r="31" spans="1:29" x14ac:dyDescent="0.2">
      <c r="A31" s="109">
        <v>22</v>
      </c>
      <c r="B31" s="34">
        <v>551311</v>
      </c>
      <c r="C31" s="43">
        <v>263.78842800000001</v>
      </c>
      <c r="D31" s="225">
        <v>274.21446199999997</v>
      </c>
      <c r="E31" s="225">
        <v>300.70779299999998</v>
      </c>
      <c r="F31" s="225">
        <v>287.013351</v>
      </c>
      <c r="G31" s="225">
        <v>422.07000099999999</v>
      </c>
      <c r="H31" s="43">
        <v>481.32678199999998</v>
      </c>
      <c r="I31" s="43">
        <v>361.78720800000002</v>
      </c>
      <c r="J31" s="43">
        <v>314.14653199999998</v>
      </c>
      <c r="K31" s="225">
        <v>286.44547699999998</v>
      </c>
      <c r="L31" s="43">
        <v>342.91060399999998</v>
      </c>
      <c r="M31" s="43">
        <v>348.59613999999999</v>
      </c>
      <c r="N31" s="43">
        <v>411.31669199999999</v>
      </c>
      <c r="O31" s="43">
        <v>397.32697400000001</v>
      </c>
      <c r="P31" s="43">
        <v>433.04694699999999</v>
      </c>
      <c r="Q31" s="43">
        <v>294.886031</v>
      </c>
      <c r="R31" s="43">
        <v>293.39530000000002</v>
      </c>
      <c r="S31" s="43">
        <v>485.98058700000001</v>
      </c>
      <c r="T31" s="43">
        <v>402.56579099999999</v>
      </c>
      <c r="U31" s="22">
        <v>397.76632999999998</v>
      </c>
      <c r="V31" s="22">
        <v>382.33239600000002</v>
      </c>
      <c r="W31" s="22">
        <v>389.53214600000001</v>
      </c>
      <c r="X31" s="22">
        <v>324.986963</v>
      </c>
      <c r="Y31" s="108">
        <v>276.27</v>
      </c>
      <c r="Z31" s="108">
        <v>256.87093900000002</v>
      </c>
      <c r="AA31" s="108">
        <v>244.32510600000001</v>
      </c>
      <c r="AB31" s="108">
        <v>197.57166200000017</v>
      </c>
      <c r="AC31" s="225">
        <f t="shared" si="0"/>
        <v>8871.1806420000012</v>
      </c>
    </row>
    <row r="32" spans="1:29" x14ac:dyDescent="0.2">
      <c r="A32" s="109">
        <v>23</v>
      </c>
      <c r="B32" s="34">
        <v>580122</v>
      </c>
      <c r="C32" s="43">
        <v>116.533784</v>
      </c>
      <c r="D32" s="225">
        <v>184.15532300000001</v>
      </c>
      <c r="E32" s="225">
        <v>349.13227699999999</v>
      </c>
      <c r="F32" s="225">
        <v>287.17882900000001</v>
      </c>
      <c r="G32" s="225">
        <v>193.814224</v>
      </c>
      <c r="H32" s="43">
        <v>237.31700499999999</v>
      </c>
      <c r="I32" s="43">
        <v>297.55787400000003</v>
      </c>
      <c r="J32" s="43">
        <v>450.76074399999999</v>
      </c>
      <c r="K32" s="225">
        <v>614.48860200000001</v>
      </c>
      <c r="L32" s="43">
        <v>709.60016700000006</v>
      </c>
      <c r="M32" s="43">
        <v>814.18384100000003</v>
      </c>
      <c r="N32" s="43">
        <v>677.801737</v>
      </c>
      <c r="O32" s="43">
        <v>429.25174399999997</v>
      </c>
      <c r="P32" s="43">
        <v>334.31539099999998</v>
      </c>
      <c r="Q32" s="43">
        <v>248.898428</v>
      </c>
      <c r="R32" s="43">
        <v>298.38472000000002</v>
      </c>
      <c r="S32" s="43">
        <v>328.74870700000002</v>
      </c>
      <c r="T32" s="43">
        <v>339.64667400000002</v>
      </c>
      <c r="U32" s="22">
        <v>306.26045299999998</v>
      </c>
      <c r="V32" s="22">
        <v>241.44719699999999</v>
      </c>
      <c r="W32" s="22">
        <v>174.636785</v>
      </c>
      <c r="X32" s="22">
        <v>145.27950100000001</v>
      </c>
      <c r="Y32" s="108">
        <v>126.39</v>
      </c>
      <c r="Z32" s="108">
        <v>184.677176</v>
      </c>
      <c r="AA32" s="108">
        <v>215.67698199999998</v>
      </c>
      <c r="AB32" s="108">
        <v>164.14201000000006</v>
      </c>
      <c r="AC32" s="225">
        <f t="shared" si="0"/>
        <v>8470.2801749999999</v>
      </c>
    </row>
    <row r="33" spans="1:29" x14ac:dyDescent="0.2">
      <c r="A33" s="109">
        <v>24</v>
      </c>
      <c r="B33" s="34">
        <v>580123</v>
      </c>
      <c r="C33" s="43">
        <v>30.039169000000001</v>
      </c>
      <c r="D33" s="225">
        <v>22.003945000000002</v>
      </c>
      <c r="E33" s="225">
        <v>28.155094999999999</v>
      </c>
      <c r="F33" s="225">
        <v>20.550203</v>
      </c>
      <c r="G33" s="225">
        <v>15.115432999999999</v>
      </c>
      <c r="H33" s="43">
        <v>26.991814999999999</v>
      </c>
      <c r="I33" s="43">
        <v>24.719636999999999</v>
      </c>
      <c r="J33" s="43">
        <v>34.500490999999997</v>
      </c>
      <c r="K33" s="225">
        <v>47.218876999999999</v>
      </c>
      <c r="L33" s="43">
        <v>40.460720999999999</v>
      </c>
      <c r="M33" s="43">
        <v>62.908807000000003</v>
      </c>
      <c r="N33" s="43">
        <v>112.16186399999999</v>
      </c>
      <c r="O33" s="43">
        <v>610.86579800000004</v>
      </c>
      <c r="P33" s="43">
        <v>767.52566400000001</v>
      </c>
      <c r="Q33" s="43">
        <v>221.572743</v>
      </c>
      <c r="R33" s="43">
        <v>283.1728</v>
      </c>
      <c r="S33" s="43">
        <v>255.710576</v>
      </c>
      <c r="T33" s="43">
        <v>101.100534</v>
      </c>
      <c r="U33" s="22">
        <v>48.213357000000002</v>
      </c>
      <c r="V33" s="22">
        <v>21.537837</v>
      </c>
      <c r="W33" s="22">
        <v>16.634567000000001</v>
      </c>
      <c r="X33" s="22">
        <v>18.632321999999998</v>
      </c>
      <c r="Y33" s="108">
        <v>17.2</v>
      </c>
      <c r="Z33" s="108">
        <v>27.082318000000001</v>
      </c>
      <c r="AA33" s="108">
        <v>198.59995000000001</v>
      </c>
      <c r="AB33" s="108">
        <v>49.661498999999992</v>
      </c>
      <c r="AC33" s="225">
        <f t="shared" si="0"/>
        <v>3102.3360219999995</v>
      </c>
    </row>
    <row r="34" spans="1:29" x14ac:dyDescent="0.2">
      <c r="A34" s="109">
        <v>25</v>
      </c>
      <c r="B34" s="100">
        <v>500710</v>
      </c>
      <c r="C34" s="43">
        <v>647.50569599999994</v>
      </c>
      <c r="D34" s="225">
        <v>5.3368089999999997</v>
      </c>
      <c r="E34" s="225">
        <v>6.263693</v>
      </c>
      <c r="F34" s="225">
        <v>5.5992789999999992</v>
      </c>
      <c r="G34" s="225">
        <v>6.8494220000000006</v>
      </c>
      <c r="H34" s="43">
        <v>333.87533500000001</v>
      </c>
      <c r="I34" s="43">
        <v>323.78270199999997</v>
      </c>
      <c r="J34" s="43">
        <v>323.06937599999998</v>
      </c>
      <c r="K34" s="225">
        <v>404.66850599999998</v>
      </c>
      <c r="L34" s="43">
        <v>555.93703600000003</v>
      </c>
      <c r="M34" s="43">
        <v>685.38395100000002</v>
      </c>
      <c r="N34" s="43">
        <v>738.34404199999994</v>
      </c>
      <c r="O34" s="43">
        <v>729.38262199999997</v>
      </c>
      <c r="P34" s="43" t="s">
        <v>12</v>
      </c>
      <c r="Q34" s="43" t="s">
        <v>12</v>
      </c>
      <c r="R34" s="43" t="s">
        <v>12</v>
      </c>
      <c r="S34" s="43" t="s">
        <v>12</v>
      </c>
      <c r="T34" s="43" t="s">
        <v>12</v>
      </c>
      <c r="U34" s="225" t="s">
        <v>12</v>
      </c>
      <c r="V34" s="225" t="s">
        <v>12</v>
      </c>
      <c r="W34" s="225" t="s">
        <v>12</v>
      </c>
      <c r="X34" s="225" t="s">
        <v>12</v>
      </c>
      <c r="Y34" s="225">
        <v>1.92</v>
      </c>
      <c r="Z34" s="225">
        <v>1.729222</v>
      </c>
      <c r="AA34" s="225">
        <v>1.7654509999999999</v>
      </c>
      <c r="AB34" s="225">
        <v>1.0488879999999996</v>
      </c>
      <c r="AC34" s="225">
        <f t="shared" si="0"/>
        <v>4772.4620299999997</v>
      </c>
    </row>
    <row r="35" spans="1:29" x14ac:dyDescent="0.2">
      <c r="A35" s="51"/>
      <c r="B35" s="42" t="s">
        <v>19</v>
      </c>
      <c r="C35" s="43">
        <f>SUM(C10:C34)</f>
        <v>3514.3946489999998</v>
      </c>
      <c r="D35" s="225">
        <f t="shared" ref="D35:H35" si="1">SUM(D10:D34)</f>
        <v>2702.12203</v>
      </c>
      <c r="E35" s="225">
        <f t="shared" si="1"/>
        <v>3300.0328749999999</v>
      </c>
      <c r="F35" s="225">
        <f t="shared" si="1"/>
        <v>3071.2804719999995</v>
      </c>
      <c r="G35" s="225">
        <f t="shared" si="1"/>
        <v>3144.3004580000002</v>
      </c>
      <c r="H35" s="225">
        <f t="shared" si="1"/>
        <v>4378.8193689999998</v>
      </c>
      <c r="I35" s="225">
        <f t="shared" ref="I35:AB35" si="2">SUM(I10:I34)</f>
        <v>4666.2486069999995</v>
      </c>
      <c r="J35" s="225">
        <f t="shared" si="2"/>
        <v>7352.398815999999</v>
      </c>
      <c r="K35" s="225">
        <f t="shared" ref="K35" si="3">SUM(K10:K34)</f>
        <v>8913.5126929999988</v>
      </c>
      <c r="L35" s="225">
        <f t="shared" si="2"/>
        <v>11856.283803999999</v>
      </c>
      <c r="M35" s="225">
        <f t="shared" si="2"/>
        <v>13854.058506999998</v>
      </c>
      <c r="N35" s="225">
        <f t="shared" si="2"/>
        <v>15757.583647000001</v>
      </c>
      <c r="O35" s="225">
        <f t="shared" si="2"/>
        <v>17891.078326999999</v>
      </c>
      <c r="P35" s="225">
        <f t="shared" si="2"/>
        <v>19405.431028999999</v>
      </c>
      <c r="Q35" s="225">
        <f t="shared" si="2"/>
        <v>17603.791111999995</v>
      </c>
      <c r="R35" s="225">
        <f t="shared" si="2"/>
        <v>19831.817870000006</v>
      </c>
      <c r="S35" s="225">
        <f t="shared" si="2"/>
        <v>29406.695997999999</v>
      </c>
      <c r="T35" s="225">
        <f t="shared" si="2"/>
        <v>28766.204784999998</v>
      </c>
      <c r="U35" s="225">
        <f t="shared" si="2"/>
        <v>31700.772843999999</v>
      </c>
      <c r="V35" s="225">
        <f t="shared" si="2"/>
        <v>32313.995594</v>
      </c>
      <c r="W35" s="225">
        <f t="shared" si="2"/>
        <v>32205.109900000007</v>
      </c>
      <c r="X35" s="225">
        <f t="shared" si="2"/>
        <v>31444.114433999996</v>
      </c>
      <c r="Y35" s="225">
        <f t="shared" si="2"/>
        <v>33947.62999999999</v>
      </c>
      <c r="Z35" s="225">
        <f t="shared" si="2"/>
        <v>37226.852928000008</v>
      </c>
      <c r="AA35" s="225">
        <f t="shared" si="2"/>
        <v>38596.957334999992</v>
      </c>
      <c r="AB35" s="225">
        <f t="shared" si="2"/>
        <v>31931.271379999998</v>
      </c>
      <c r="AC35" s="225">
        <f t="shared" si="0"/>
        <v>484782.75946299999</v>
      </c>
    </row>
    <row r="36" spans="1:29" x14ac:dyDescent="0.2">
      <c r="A36" s="51"/>
      <c r="B36" s="42" t="s">
        <v>20</v>
      </c>
      <c r="C36" s="43">
        <f>C37-C35</f>
        <v>5112.864114</v>
      </c>
      <c r="D36" s="225">
        <f t="shared" ref="D36:H36" si="4">D37-D35</f>
        <v>4117.7137949999942</v>
      </c>
      <c r="E36" s="225">
        <f t="shared" si="4"/>
        <v>4518.4901439999976</v>
      </c>
      <c r="F36" s="225">
        <f t="shared" si="4"/>
        <v>4199.8077410000051</v>
      </c>
      <c r="G36" s="225">
        <f t="shared" si="4"/>
        <v>4080.1548480000006</v>
      </c>
      <c r="H36" s="225">
        <f t="shared" si="4"/>
        <v>5270.0106994999996</v>
      </c>
      <c r="I36" s="225">
        <f t="shared" ref="I36:AB36" si="5">I37-I35</f>
        <v>5238.968238999998</v>
      </c>
      <c r="J36" s="225">
        <f t="shared" si="5"/>
        <v>5181.529106</v>
      </c>
      <c r="K36" s="225">
        <f t="shared" ref="K36" si="6">K37-K35</f>
        <v>5823.5718159999942</v>
      </c>
      <c r="L36" s="225">
        <f t="shared" si="5"/>
        <v>8570.7147029999978</v>
      </c>
      <c r="M36" s="225">
        <f t="shared" si="5"/>
        <v>10436.762361999998</v>
      </c>
      <c r="N36" s="225">
        <f t="shared" si="5"/>
        <v>12366.263639000021</v>
      </c>
      <c r="O36" s="225">
        <f t="shared" si="5"/>
        <v>14154.954873000021</v>
      </c>
      <c r="P36" s="225">
        <f t="shared" si="5"/>
        <v>17645.763562000015</v>
      </c>
      <c r="Q36" s="225">
        <f t="shared" si="5"/>
        <v>15524.872977000003</v>
      </c>
      <c r="R36" s="225">
        <f t="shared" si="5"/>
        <v>21261.221614999995</v>
      </c>
      <c r="S36" s="225">
        <f t="shared" si="5"/>
        <v>26429.283852999997</v>
      </c>
      <c r="T36" s="225">
        <f t="shared" si="5"/>
        <v>27293.664850000005</v>
      </c>
      <c r="U36" s="225">
        <f t="shared" si="5"/>
        <v>31980.627398999997</v>
      </c>
      <c r="V36" s="225">
        <f t="shared" si="5"/>
        <v>34743.106658000012</v>
      </c>
      <c r="W36" s="225">
        <f t="shared" si="5"/>
        <v>35417.255368999991</v>
      </c>
      <c r="X36" s="225">
        <f t="shared" si="5"/>
        <v>34158.075228999987</v>
      </c>
      <c r="Y36" s="225">
        <f t="shared" si="5"/>
        <v>33930.37000000001</v>
      </c>
      <c r="Z36" s="225">
        <f t="shared" si="5"/>
        <v>35816.447126999992</v>
      </c>
      <c r="AA36" s="225">
        <f t="shared" si="5"/>
        <v>36152.590617000016</v>
      </c>
      <c r="AB36" s="225">
        <f t="shared" si="5"/>
        <v>32943.369155999972</v>
      </c>
      <c r="AC36" s="225">
        <f t="shared" si="0"/>
        <v>472368.45449150004</v>
      </c>
    </row>
    <row r="37" spans="1:29" x14ac:dyDescent="0.2">
      <c r="A37" s="51"/>
      <c r="B37" s="42" t="s">
        <v>11</v>
      </c>
      <c r="C37" s="43">
        <v>8627.2587629999998</v>
      </c>
      <c r="D37" s="225">
        <v>6819.8358249999937</v>
      </c>
      <c r="E37" s="225">
        <v>7818.5230189999975</v>
      </c>
      <c r="F37" s="225">
        <v>7271.0882130000045</v>
      </c>
      <c r="G37" s="225">
        <v>7224.4553060000007</v>
      </c>
      <c r="H37" s="43">
        <v>9648.8300684999995</v>
      </c>
      <c r="I37" s="43">
        <v>9905.2168459999975</v>
      </c>
      <c r="J37" s="43">
        <v>12533.927921999999</v>
      </c>
      <c r="K37" s="225">
        <v>14737.084508999993</v>
      </c>
      <c r="L37" s="43">
        <v>20426.998506999997</v>
      </c>
      <c r="M37" s="43">
        <v>24290.820868999996</v>
      </c>
      <c r="N37" s="43">
        <v>28123.847286000022</v>
      </c>
      <c r="O37" s="43">
        <v>32046.03320000002</v>
      </c>
      <c r="P37" s="43">
        <v>37051.194591000014</v>
      </c>
      <c r="Q37" s="43">
        <v>33128.664088999998</v>
      </c>
      <c r="R37" s="225">
        <v>41093.039485000001</v>
      </c>
      <c r="S37" s="225">
        <v>55835.979850999996</v>
      </c>
      <c r="T37" s="225">
        <v>56059.869635000003</v>
      </c>
      <c r="U37" s="225">
        <v>63681.400242999996</v>
      </c>
      <c r="V37" s="225">
        <v>67057.102252000012</v>
      </c>
      <c r="W37" s="225">
        <v>67622.365269000002</v>
      </c>
      <c r="X37" s="225">
        <v>65602.189662999983</v>
      </c>
      <c r="Y37" s="225">
        <v>67878</v>
      </c>
      <c r="Z37" s="225">
        <v>73043.300055</v>
      </c>
      <c r="AA37" s="225">
        <v>74749.547952000008</v>
      </c>
      <c r="AB37" s="225">
        <v>64874.64053599997</v>
      </c>
      <c r="AC37" s="225">
        <f t="shared" si="0"/>
        <v>957151.21395450016</v>
      </c>
    </row>
    <row r="38" spans="1:29" x14ac:dyDescent="0.2">
      <c r="A38" s="51"/>
      <c r="B38" s="42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61"/>
    </row>
    <row r="39" spans="1:29" ht="13.5" thickBot="1" x14ac:dyDescent="0.25">
      <c r="A39" s="51"/>
      <c r="B39" s="42"/>
      <c r="C39" s="268" t="s">
        <v>15</v>
      </c>
      <c r="D39" s="268"/>
      <c r="E39" s="268"/>
      <c r="F39" s="268"/>
      <c r="G39" s="268"/>
      <c r="H39" s="268"/>
      <c r="I39" s="268"/>
      <c r="J39" s="268"/>
      <c r="K39" s="268"/>
      <c r="L39" s="268"/>
      <c r="M39" s="268"/>
      <c r="N39" s="268"/>
      <c r="O39" s="268"/>
      <c r="P39" s="268"/>
      <c r="Q39" s="268"/>
      <c r="R39" s="268"/>
      <c r="S39" s="268"/>
      <c r="T39" s="268"/>
      <c r="U39" s="268"/>
      <c r="V39" s="268"/>
      <c r="W39" s="268"/>
      <c r="X39" s="268"/>
      <c r="Y39" s="268"/>
      <c r="Z39" s="268"/>
      <c r="AA39" s="268"/>
      <c r="AB39" s="268"/>
      <c r="AC39" s="268"/>
    </row>
    <row r="40" spans="1:29" ht="13.5" thickTop="1" x14ac:dyDescent="0.2">
      <c r="A40" s="51"/>
      <c r="B40" s="45"/>
      <c r="C40" s="45"/>
      <c r="D40" s="208"/>
      <c r="E40" s="208"/>
      <c r="F40" s="208"/>
      <c r="G40" s="208"/>
      <c r="H40" s="44"/>
      <c r="I40" s="44"/>
      <c r="J40" s="44"/>
      <c r="K40" s="226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226"/>
      <c r="AA40" s="226"/>
      <c r="AB40" s="226"/>
      <c r="AC40" s="44"/>
    </row>
    <row r="41" spans="1:29" x14ac:dyDescent="0.2">
      <c r="A41" s="51">
        <v>1</v>
      </c>
      <c r="B41" s="34">
        <v>540752</v>
      </c>
      <c r="C41" s="44">
        <f>C10/C$37*100</f>
        <v>0.17875193527448391</v>
      </c>
      <c r="D41" s="226">
        <f t="shared" ref="D41:I41" si="7">D10/D$37*100</f>
        <v>0.87238746689331115</v>
      </c>
      <c r="E41" s="226">
        <f t="shared" si="7"/>
        <v>1.7290541662597878</v>
      </c>
      <c r="F41" s="226">
        <f t="shared" si="7"/>
        <v>1.7872891401269526</v>
      </c>
      <c r="G41" s="226">
        <f t="shared" si="7"/>
        <v>1.9486251217179302</v>
      </c>
      <c r="H41" s="226">
        <f t="shared" si="7"/>
        <v>3.5989081218629404</v>
      </c>
      <c r="I41" s="226">
        <f t="shared" si="7"/>
        <v>5.0234660152941402</v>
      </c>
      <c r="J41" s="226">
        <f t="shared" ref="J41:AC54" si="8">J10/J$37*100</f>
        <v>7.3721419394643934</v>
      </c>
      <c r="K41" s="226">
        <f t="shared" ref="K41:L41" si="9">K10/K$37*100</f>
        <v>9.7090338806579268</v>
      </c>
      <c r="L41" s="226">
        <f t="shared" si="9"/>
        <v>10.798616126809316</v>
      </c>
      <c r="M41" s="226">
        <f t="shared" si="8"/>
        <v>10.245524778358204</v>
      </c>
      <c r="N41" s="226">
        <f t="shared" si="8"/>
        <v>8.7721639998667644</v>
      </c>
      <c r="O41" s="226">
        <f t="shared" si="8"/>
        <v>8.4656105517608911</v>
      </c>
      <c r="P41" s="226">
        <f t="shared" si="8"/>
        <v>8.1644505997515111</v>
      </c>
      <c r="Q41" s="226">
        <f t="shared" si="8"/>
        <v>8.1708103675052488</v>
      </c>
      <c r="R41" s="226">
        <f t="shared" si="8"/>
        <v>7.3855527311573841</v>
      </c>
      <c r="S41" s="226">
        <f t="shared" si="8"/>
        <v>8.0234023365487079</v>
      </c>
      <c r="T41" s="226">
        <f t="shared" si="8"/>
        <v>8.4752358414934079</v>
      </c>
      <c r="U41" s="226">
        <f t="shared" si="8"/>
        <v>8.2504811482651625</v>
      </c>
      <c r="V41" s="226">
        <f t="shared" si="8"/>
        <v>7.6303628014993627</v>
      </c>
      <c r="W41" s="226">
        <f t="shared" si="8"/>
        <v>7.4275302335550419</v>
      </c>
      <c r="X41" s="226">
        <f t="shared" si="8"/>
        <v>7.7408669193615678</v>
      </c>
      <c r="Y41" s="226">
        <f t="shared" si="8"/>
        <v>7.6233536639264559</v>
      </c>
      <c r="Z41" s="226">
        <f t="shared" si="8"/>
        <v>7.9374408571825317</v>
      </c>
      <c r="AA41" s="226">
        <f t="shared" si="8"/>
        <v>9.1046222933284096</v>
      </c>
      <c r="AB41" s="226">
        <f t="shared" si="8"/>
        <v>8.373591326468329</v>
      </c>
      <c r="AC41" s="226">
        <f t="shared" si="8"/>
        <v>7.8603010947626961</v>
      </c>
    </row>
    <row r="42" spans="1:29" x14ac:dyDescent="0.2">
      <c r="A42" s="51">
        <v>2</v>
      </c>
      <c r="B42" s="34">
        <v>600632</v>
      </c>
      <c r="C42" s="226">
        <f t="shared" ref="C42:I42" si="10">C11/C$37*100</f>
        <v>0</v>
      </c>
      <c r="D42" s="226">
        <f t="shared" si="10"/>
        <v>0</v>
      </c>
      <c r="E42" s="226">
        <f t="shared" si="10"/>
        <v>0</v>
      </c>
      <c r="F42" s="226">
        <f t="shared" si="10"/>
        <v>0</v>
      </c>
      <c r="G42" s="226">
        <f t="shared" si="10"/>
        <v>0</v>
      </c>
      <c r="H42" s="226">
        <f t="shared" si="10"/>
        <v>0</v>
      </c>
      <c r="I42" s="226">
        <f t="shared" si="10"/>
        <v>0</v>
      </c>
      <c r="J42" s="226">
        <f t="shared" ref="J42:W68" si="11">J11/J$37*100</f>
        <v>1.3696078601081332</v>
      </c>
      <c r="K42" s="226">
        <f t="shared" si="11"/>
        <v>1.6328780353606651</v>
      </c>
      <c r="L42" s="226">
        <f t="shared" si="11"/>
        <v>1.4821936609837538</v>
      </c>
      <c r="M42" s="226">
        <f t="shared" si="11"/>
        <v>1.4994590506607059</v>
      </c>
      <c r="N42" s="226">
        <f t="shared" si="11"/>
        <v>1.4656324108444019</v>
      </c>
      <c r="O42" s="226">
        <f t="shared" si="11"/>
        <v>1.5182641919000437</v>
      </c>
      <c r="P42" s="226">
        <f t="shared" si="11"/>
        <v>1.9342091015172789</v>
      </c>
      <c r="Q42" s="226">
        <f t="shared" si="11"/>
        <v>2.4401959669373494</v>
      </c>
      <c r="R42" s="226">
        <f t="shared" si="11"/>
        <v>1.9739162889035926</v>
      </c>
      <c r="S42" s="226">
        <f t="shared" si="11"/>
        <v>3.1957237801890979</v>
      </c>
      <c r="T42" s="226">
        <f t="shared" si="11"/>
        <v>3.8018065540940316</v>
      </c>
      <c r="U42" s="226">
        <f t="shared" si="11"/>
        <v>4.1253627416724017</v>
      </c>
      <c r="V42" s="226">
        <f t="shared" si="11"/>
        <v>4.4571329652271956</v>
      </c>
      <c r="W42" s="226">
        <f t="shared" si="11"/>
        <v>4.7948569191595629</v>
      </c>
      <c r="X42" s="226">
        <f t="shared" si="8"/>
        <v>5.1762772148979401</v>
      </c>
      <c r="Y42" s="226">
        <f t="shared" si="8"/>
        <v>6.0950086920651758</v>
      </c>
      <c r="Z42" s="226">
        <f t="shared" si="8"/>
        <v>6.0085256686038431</v>
      </c>
      <c r="AA42" s="226">
        <f t="shared" si="8"/>
        <v>5.8151992167113757</v>
      </c>
      <c r="AB42" s="226">
        <f t="shared" ref="AB42" si="12">AB11/AB$37*100</f>
        <v>5.1631342529617168</v>
      </c>
      <c r="AC42" s="226">
        <f t="shared" si="8"/>
        <v>3.8349571895068304</v>
      </c>
    </row>
    <row r="43" spans="1:29" x14ac:dyDescent="0.2">
      <c r="A43" s="51">
        <v>3</v>
      </c>
      <c r="B43" s="34">
        <v>600410</v>
      </c>
      <c r="C43" s="226">
        <f t="shared" ref="C43:I43" si="13">C12/C$37*100</f>
        <v>0</v>
      </c>
      <c r="D43" s="226">
        <f t="shared" si="13"/>
        <v>0</v>
      </c>
      <c r="E43" s="226">
        <f t="shared" si="13"/>
        <v>0</v>
      </c>
      <c r="F43" s="226">
        <f t="shared" si="13"/>
        <v>0</v>
      </c>
      <c r="G43" s="226">
        <f t="shared" si="13"/>
        <v>0</v>
      </c>
      <c r="H43" s="226">
        <f t="shared" si="13"/>
        <v>0</v>
      </c>
      <c r="I43" s="226">
        <f t="shared" si="13"/>
        <v>0</v>
      </c>
      <c r="J43" s="226">
        <f t="shared" si="11"/>
        <v>0.87989626784451846</v>
      </c>
      <c r="K43" s="226">
        <f t="shared" si="11"/>
        <v>1.0924849409778199</v>
      </c>
      <c r="L43" s="226">
        <f t="shared" si="11"/>
        <v>1.1886997686752219</v>
      </c>
      <c r="M43" s="226">
        <f t="shared" si="8"/>
        <v>1.5054259301161868</v>
      </c>
      <c r="N43" s="226">
        <f t="shared" si="8"/>
        <v>2.0171835852714404</v>
      </c>
      <c r="O43" s="226">
        <f t="shared" si="8"/>
        <v>2.5776081296701632</v>
      </c>
      <c r="P43" s="226">
        <f t="shared" si="8"/>
        <v>2.5959869084319305</v>
      </c>
      <c r="Q43" s="226">
        <f t="shared" si="8"/>
        <v>3.1214866745664023</v>
      </c>
      <c r="R43" s="226">
        <f t="shared" si="8"/>
        <v>2.8772320442044323</v>
      </c>
      <c r="S43" s="226">
        <f t="shared" si="8"/>
        <v>2.9400846772649576</v>
      </c>
      <c r="T43" s="226">
        <f t="shared" si="8"/>
        <v>3.0904923794512849</v>
      </c>
      <c r="U43" s="226">
        <f t="shared" si="8"/>
        <v>3.2276972760597218</v>
      </c>
      <c r="V43" s="226">
        <f t="shared" si="8"/>
        <v>3.3959243354153159</v>
      </c>
      <c r="W43" s="226">
        <f t="shared" si="8"/>
        <v>3.5443714405221418</v>
      </c>
      <c r="X43" s="226">
        <f t="shared" si="8"/>
        <v>3.6774756839567302</v>
      </c>
      <c r="Y43" s="226">
        <f t="shared" si="8"/>
        <v>4.163499219187365</v>
      </c>
      <c r="Z43" s="226">
        <f t="shared" si="8"/>
        <v>4.3010842563717739</v>
      </c>
      <c r="AA43" s="226">
        <f t="shared" si="8"/>
        <v>4.3056738083108153</v>
      </c>
      <c r="AB43" s="226">
        <f t="shared" ref="AB43" si="14">AB12/AB$37*100</f>
        <v>4.6960656919700643</v>
      </c>
      <c r="AC43" s="226">
        <f t="shared" si="8"/>
        <v>3.155225788538321</v>
      </c>
    </row>
    <row r="44" spans="1:29" x14ac:dyDescent="0.2">
      <c r="A44" s="51">
        <v>4</v>
      </c>
      <c r="B44" s="34">
        <v>600192</v>
      </c>
      <c r="C44" s="226">
        <f t="shared" ref="C44:I44" si="15">C13/C$37*100</f>
        <v>6.1033511856424194E-2</v>
      </c>
      <c r="D44" s="226">
        <f t="shared" si="15"/>
        <v>0.1004632395238049</v>
      </c>
      <c r="E44" s="226">
        <f t="shared" si="15"/>
        <v>0.23455592514640403</v>
      </c>
      <c r="F44" s="226">
        <f t="shared" si="15"/>
        <v>0.44163414140111162</v>
      </c>
      <c r="G44" s="226">
        <f t="shared" si="15"/>
        <v>0.63531766833522985</v>
      </c>
      <c r="H44" s="226">
        <f t="shared" si="15"/>
        <v>1.1492603063040463</v>
      </c>
      <c r="I44" s="226">
        <f t="shared" si="15"/>
        <v>1.2650635816277216</v>
      </c>
      <c r="J44" s="226">
        <f t="shared" si="11"/>
        <v>1.8650902849830513</v>
      </c>
      <c r="K44" s="226">
        <f t="shared" si="11"/>
        <v>1.8197572853451576</v>
      </c>
      <c r="L44" s="226">
        <f t="shared" si="11"/>
        <v>1.6876175512612235</v>
      </c>
      <c r="M44" s="226">
        <f t="shared" si="8"/>
        <v>1.9548144237726957</v>
      </c>
      <c r="N44" s="226">
        <f t="shared" si="8"/>
        <v>2.1193328705660628</v>
      </c>
      <c r="O44" s="226">
        <f t="shared" si="8"/>
        <v>1.983983621411213</v>
      </c>
      <c r="P44" s="226">
        <f t="shared" si="8"/>
        <v>2.3322979043971404</v>
      </c>
      <c r="Q44" s="226">
        <f t="shared" si="8"/>
        <v>2.5955100866427818</v>
      </c>
      <c r="R44" s="226">
        <f t="shared" si="8"/>
        <v>2.1877748914829387</v>
      </c>
      <c r="S44" s="226">
        <f t="shared" si="8"/>
        <v>2.9159116385970272</v>
      </c>
      <c r="T44" s="226">
        <f t="shared" si="8"/>
        <v>2.8933758222429371</v>
      </c>
      <c r="U44" s="226">
        <f t="shared" si="8"/>
        <v>2.9026071159658313</v>
      </c>
      <c r="V44" s="226">
        <f t="shared" si="8"/>
        <v>3.1271732502241494</v>
      </c>
      <c r="W44" s="226">
        <f t="shared" si="8"/>
        <v>3.3998736717568812</v>
      </c>
      <c r="X44" s="226">
        <f t="shared" si="8"/>
        <v>3.3357230562598401</v>
      </c>
      <c r="Y44" s="226">
        <f t="shared" si="8"/>
        <v>3.783140340021804</v>
      </c>
      <c r="Z44" s="226">
        <f t="shared" si="8"/>
        <v>4.067615375760421</v>
      </c>
      <c r="AA44" s="226">
        <f t="shared" si="8"/>
        <v>4.1881559190301951</v>
      </c>
      <c r="AB44" s="226">
        <f t="shared" ref="AB44" si="16">AB13/AB$37*100</f>
        <v>4.4232242141020262</v>
      </c>
      <c r="AC44" s="226">
        <f t="shared" si="8"/>
        <v>3.0029943726703938</v>
      </c>
    </row>
    <row r="45" spans="1:29" x14ac:dyDescent="0.2">
      <c r="A45" s="51">
        <v>5</v>
      </c>
      <c r="B45" s="34">
        <v>540754</v>
      </c>
      <c r="C45" s="226">
        <f t="shared" ref="C45:I45" si="17">C14/C$37*100</f>
        <v>2.003816099053525E-2</v>
      </c>
      <c r="D45" s="226">
        <f t="shared" si="17"/>
        <v>0.36941308627469815</v>
      </c>
      <c r="E45" s="226">
        <f t="shared" si="17"/>
        <v>0.59209757248909378</v>
      </c>
      <c r="F45" s="226">
        <f t="shared" si="17"/>
        <v>0.26390854350648474</v>
      </c>
      <c r="G45" s="226">
        <f t="shared" si="17"/>
        <v>0.27557678962267773</v>
      </c>
      <c r="H45" s="226">
        <f t="shared" si="17"/>
        <v>0.47455226877177548</v>
      </c>
      <c r="I45" s="226">
        <f t="shared" si="17"/>
        <v>1.0917699297382957</v>
      </c>
      <c r="J45" s="226">
        <f t="shared" si="11"/>
        <v>2.454514673409018</v>
      </c>
      <c r="K45" s="226">
        <f t="shared" si="11"/>
        <v>3.486272394558338</v>
      </c>
      <c r="L45" s="226">
        <f t="shared" si="11"/>
        <v>3.3785732483580495</v>
      </c>
      <c r="M45" s="226">
        <f t="shared" si="8"/>
        <v>1.9996585731686585</v>
      </c>
      <c r="N45" s="226">
        <f t="shared" si="8"/>
        <v>1.8345397190975186</v>
      </c>
      <c r="O45" s="226">
        <f t="shared" si="8"/>
        <v>1.8280826938667707</v>
      </c>
      <c r="P45" s="226">
        <f t="shared" si="8"/>
        <v>1.8474329034623587</v>
      </c>
      <c r="Q45" s="226">
        <f t="shared" si="8"/>
        <v>1.9411884713260465</v>
      </c>
      <c r="R45" s="226">
        <f t="shared" si="8"/>
        <v>1.6849186837414103</v>
      </c>
      <c r="S45" s="226">
        <f t="shared" si="8"/>
        <v>1.9791436094592127</v>
      </c>
      <c r="T45" s="226">
        <f t="shared" si="8"/>
        <v>2.1070638117619302</v>
      </c>
      <c r="U45" s="226">
        <f t="shared" si="8"/>
        <v>2.1857054205603772</v>
      </c>
      <c r="V45" s="226">
        <f t="shared" si="8"/>
        <v>2.3637627794343357</v>
      </c>
      <c r="W45" s="226">
        <f t="shared" si="8"/>
        <v>2.1880936212657276</v>
      </c>
      <c r="X45" s="226">
        <f t="shared" si="8"/>
        <v>2.2312752661449227</v>
      </c>
      <c r="Y45" s="226">
        <f t="shared" si="8"/>
        <v>2.4375202569315539</v>
      </c>
      <c r="Z45" s="226">
        <f t="shared" si="8"/>
        <v>2.8233121606597433</v>
      </c>
      <c r="AA45" s="226">
        <f t="shared" si="8"/>
        <v>3.1838827714761062</v>
      </c>
      <c r="AB45" s="226">
        <f t="shared" ref="AB45" si="18">AB14/AB$37*100</f>
        <v>3.282526331407249</v>
      </c>
      <c r="AC45" s="226">
        <f t="shared" si="8"/>
        <v>2.2794918338824952</v>
      </c>
    </row>
    <row r="46" spans="1:29" x14ac:dyDescent="0.2">
      <c r="A46" s="51">
        <v>6</v>
      </c>
      <c r="B46" s="34">
        <v>590320</v>
      </c>
      <c r="C46" s="226">
        <f t="shared" ref="C46:I46" si="19">C15/C$37*100</f>
        <v>0.83341958291972462</v>
      </c>
      <c r="D46" s="226">
        <f t="shared" si="19"/>
        <v>0.28025447372114737</v>
      </c>
      <c r="E46" s="226">
        <f t="shared" si="19"/>
        <v>0.47013434520400443</v>
      </c>
      <c r="F46" s="226">
        <f t="shared" si="19"/>
        <v>0.27361240047164292</v>
      </c>
      <c r="G46" s="226">
        <f t="shared" si="19"/>
        <v>0.46624249958367725</v>
      </c>
      <c r="H46" s="226">
        <f t="shared" si="19"/>
        <v>0.76677744840314777</v>
      </c>
      <c r="I46" s="226">
        <f t="shared" si="19"/>
        <v>1.2996269036955521</v>
      </c>
      <c r="J46" s="226">
        <f t="shared" si="11"/>
        <v>1.5550034531305963</v>
      </c>
      <c r="K46" s="226">
        <f t="shared" si="11"/>
        <v>1.5842307198375589</v>
      </c>
      <c r="L46" s="226">
        <f t="shared" si="11"/>
        <v>1.5840687063697356</v>
      </c>
      <c r="M46" s="226">
        <f t="shared" si="8"/>
        <v>1.7061103625727787</v>
      </c>
      <c r="N46" s="226">
        <f t="shared" si="8"/>
        <v>1.7881099014868247</v>
      </c>
      <c r="O46" s="226">
        <f t="shared" si="8"/>
        <v>2.2207198487206194</v>
      </c>
      <c r="P46" s="226">
        <f t="shared" si="8"/>
        <v>2.7278136674316644</v>
      </c>
      <c r="Q46" s="226">
        <f t="shared" si="8"/>
        <v>3.3991884911951846</v>
      </c>
      <c r="R46" s="226">
        <f t="shared" si="8"/>
        <v>2.5021103643971543</v>
      </c>
      <c r="S46" s="226">
        <f t="shared" si="8"/>
        <v>4.1364311993149983</v>
      </c>
      <c r="T46" s="226">
        <f t="shared" si="8"/>
        <v>3.5120667632997424</v>
      </c>
      <c r="U46" s="226">
        <f t="shared" si="8"/>
        <v>3.3942159606290927</v>
      </c>
      <c r="V46" s="226">
        <f t="shared" si="8"/>
        <v>3.2466271444574195</v>
      </c>
      <c r="W46" s="226">
        <f t="shared" si="8"/>
        <v>3.1753743816239535</v>
      </c>
      <c r="X46" s="226">
        <f t="shared" si="8"/>
        <v>3.1404392484203361</v>
      </c>
      <c r="Y46" s="226">
        <f t="shared" si="8"/>
        <v>3.1657532632075194</v>
      </c>
      <c r="Z46" s="226">
        <f t="shared" si="8"/>
        <v>3.0580527020521675</v>
      </c>
      <c r="AA46" s="226">
        <f t="shared" si="8"/>
        <v>3.0844322784139488</v>
      </c>
      <c r="AB46" s="226">
        <f t="shared" ref="AB46" si="20">AB15/AB$37*100</f>
        <v>3.1012844331423128</v>
      </c>
      <c r="AC46" s="226">
        <f t="shared" si="8"/>
        <v>2.8683642073200253</v>
      </c>
    </row>
    <row r="47" spans="1:29" x14ac:dyDescent="0.2">
      <c r="A47" s="51">
        <v>7</v>
      </c>
      <c r="B47" s="34">
        <v>540761</v>
      </c>
      <c r="C47" s="226">
        <f t="shared" ref="C47:I47" si="21">C16/C$37*100</f>
        <v>0</v>
      </c>
      <c r="D47" s="226">
        <f t="shared" si="21"/>
        <v>0.6246569579261102</v>
      </c>
      <c r="E47" s="226">
        <f t="shared" si="21"/>
        <v>1.2744110205707897</v>
      </c>
      <c r="F47" s="226">
        <f t="shared" si="21"/>
        <v>2.0595850388976693</v>
      </c>
      <c r="G47" s="226">
        <f t="shared" si="21"/>
        <v>2.1795019324049232</v>
      </c>
      <c r="H47" s="226">
        <f t="shared" si="21"/>
        <v>2.4176021688012179</v>
      </c>
      <c r="I47" s="226">
        <f t="shared" si="21"/>
        <v>3.0605573680340212</v>
      </c>
      <c r="J47" s="226">
        <f t="shared" si="11"/>
        <v>2.4027490573916199</v>
      </c>
      <c r="K47" s="226">
        <f t="shared" si="11"/>
        <v>2.5684005799711884</v>
      </c>
      <c r="L47" s="226">
        <f t="shared" si="11"/>
        <v>2.6862146380045266</v>
      </c>
      <c r="M47" s="226">
        <f t="shared" si="8"/>
        <v>2.4678029541810136</v>
      </c>
      <c r="N47" s="226">
        <f t="shared" si="8"/>
        <v>2.210058974788303</v>
      </c>
      <c r="O47" s="226">
        <f t="shared" si="8"/>
        <v>2.0395053762847617</v>
      </c>
      <c r="P47" s="226">
        <f t="shared" si="8"/>
        <v>2.0320675360434555</v>
      </c>
      <c r="Q47" s="226">
        <f t="shared" si="8"/>
        <v>2.0780783497653581</v>
      </c>
      <c r="R47" s="226">
        <f t="shared" si="8"/>
        <v>1.7309315857729137</v>
      </c>
      <c r="S47" s="226">
        <f t="shared" si="8"/>
        <v>2.6776388736969996</v>
      </c>
      <c r="T47" s="226">
        <f t="shared" si="8"/>
        <v>2.7438862131060677</v>
      </c>
      <c r="U47" s="226">
        <f t="shared" si="8"/>
        <v>2.6126500935143704</v>
      </c>
      <c r="V47" s="226">
        <f t="shared" si="8"/>
        <v>2.6754099949889967</v>
      </c>
      <c r="W47" s="226">
        <f t="shared" si="8"/>
        <v>2.7521773226899757</v>
      </c>
      <c r="X47" s="226">
        <f t="shared" si="8"/>
        <v>2.9729917263722183</v>
      </c>
      <c r="Y47" s="226">
        <f t="shared" si="8"/>
        <v>2.9199446064998966</v>
      </c>
      <c r="Z47" s="226">
        <f t="shared" si="8"/>
        <v>3.0143585658672358</v>
      </c>
      <c r="AA47" s="226">
        <f t="shared" si="8"/>
        <v>3.0112463321455749</v>
      </c>
      <c r="AB47" s="226">
        <f t="shared" ref="AB47" si="22">AB16/AB$37*100</f>
        <v>2.670681342794579</v>
      </c>
      <c r="AC47" s="226">
        <f t="shared" si="8"/>
        <v>2.5817568518671585</v>
      </c>
    </row>
    <row r="48" spans="1:29" x14ac:dyDescent="0.2">
      <c r="A48" s="51">
        <v>8</v>
      </c>
      <c r="B48" s="34">
        <v>600622</v>
      </c>
      <c r="C48" s="226">
        <f t="shared" ref="C48:I48" si="23">C17/C$37*100</f>
        <v>0</v>
      </c>
      <c r="D48" s="226">
        <f t="shared" si="23"/>
        <v>0</v>
      </c>
      <c r="E48" s="226">
        <f t="shared" si="23"/>
        <v>0</v>
      </c>
      <c r="F48" s="226">
        <f t="shared" si="23"/>
        <v>0</v>
      </c>
      <c r="G48" s="226">
        <f t="shared" si="23"/>
        <v>0</v>
      </c>
      <c r="H48" s="226">
        <f t="shared" si="23"/>
        <v>0</v>
      </c>
      <c r="I48" s="226">
        <f t="shared" si="23"/>
        <v>0</v>
      </c>
      <c r="J48" s="226">
        <f t="shared" si="11"/>
        <v>6.2917910164123905</v>
      </c>
      <c r="K48" s="226">
        <f t="shared" si="11"/>
        <v>5.5170106984422151</v>
      </c>
      <c r="L48" s="226">
        <f t="shared" si="11"/>
        <v>4.8923131739474028</v>
      </c>
      <c r="M48" s="226">
        <f t="shared" si="8"/>
        <v>4.9005031506331527</v>
      </c>
      <c r="N48" s="226">
        <f t="shared" si="8"/>
        <v>5.483251993647591</v>
      </c>
      <c r="O48" s="226">
        <f t="shared" si="8"/>
        <v>5.5453659986846642</v>
      </c>
      <c r="P48" s="226">
        <f t="shared" si="8"/>
        <v>4.5238064318907059</v>
      </c>
      <c r="Q48" s="226">
        <f t="shared" si="8"/>
        <v>4.6867170491053365</v>
      </c>
      <c r="R48" s="226">
        <f t="shared" si="8"/>
        <v>4.1419165419031305</v>
      </c>
      <c r="S48" s="226">
        <f t="shared" si="8"/>
        <v>3.614892190279797</v>
      </c>
      <c r="T48" s="226">
        <f t="shared" si="8"/>
        <v>3.1932618085903615</v>
      </c>
      <c r="U48" s="226">
        <f t="shared" si="8"/>
        <v>2.8083709767305032</v>
      </c>
      <c r="V48" s="226">
        <f t="shared" si="8"/>
        <v>2.5362168523309183</v>
      </c>
      <c r="W48" s="226">
        <f t="shared" si="8"/>
        <v>2.4635827516132602</v>
      </c>
      <c r="X48" s="226">
        <f t="shared" si="8"/>
        <v>2.2855638000840375</v>
      </c>
      <c r="Y48" s="226">
        <f t="shared" si="8"/>
        <v>2.4537405344883467</v>
      </c>
      <c r="Z48" s="226">
        <f t="shared" si="8"/>
        <v>2.5727838208089842</v>
      </c>
      <c r="AA48" s="226">
        <f t="shared" si="8"/>
        <v>2.7547989177436936</v>
      </c>
      <c r="AB48" s="226">
        <f t="shared" ref="AB48" si="24">AB17/AB$37*100</f>
        <v>2.7039288010028915</v>
      </c>
      <c r="AC48" s="226">
        <f t="shared" si="8"/>
        <v>3.1199361998008777</v>
      </c>
    </row>
    <row r="49" spans="1:29" x14ac:dyDescent="0.2">
      <c r="A49" s="51">
        <v>9</v>
      </c>
      <c r="B49" s="34">
        <v>590310</v>
      </c>
      <c r="C49" s="226">
        <f t="shared" ref="C49:I49" si="25">C18/C$37*100</f>
        <v>0.90958487690836853</v>
      </c>
      <c r="D49" s="226">
        <f t="shared" si="25"/>
        <v>0.59453224447672159</v>
      </c>
      <c r="E49" s="226">
        <f t="shared" si="25"/>
        <v>0.56787445521492819</v>
      </c>
      <c r="F49" s="226">
        <f t="shared" si="25"/>
        <v>0.50112229328828772</v>
      </c>
      <c r="G49" s="226">
        <f t="shared" si="25"/>
        <v>0.75074052925423407</v>
      </c>
      <c r="H49" s="226">
        <f t="shared" si="25"/>
        <v>1.1597316379870291</v>
      </c>
      <c r="I49" s="226">
        <f t="shared" si="25"/>
        <v>1.1293133581943999</v>
      </c>
      <c r="J49" s="226">
        <f t="shared" si="11"/>
        <v>1.1688202446326468</v>
      </c>
      <c r="K49" s="226">
        <f t="shared" si="11"/>
        <v>1.4235144398600943</v>
      </c>
      <c r="L49" s="226">
        <f t="shared" si="11"/>
        <v>1.7449328783073772</v>
      </c>
      <c r="M49" s="226">
        <f t="shared" si="8"/>
        <v>2.1281679190172293</v>
      </c>
      <c r="N49" s="226">
        <f t="shared" si="8"/>
        <v>2.4701656531388672</v>
      </c>
      <c r="O49" s="226">
        <f t="shared" si="8"/>
        <v>2.8702714818381931</v>
      </c>
      <c r="P49" s="226">
        <f t="shared" si="8"/>
        <v>3.3069361771607326</v>
      </c>
      <c r="Q49" s="226">
        <f t="shared" si="8"/>
        <v>3.5511875632516996</v>
      </c>
      <c r="R49" s="226">
        <f t="shared" si="8"/>
        <v>4.6069653735179283</v>
      </c>
      <c r="S49" s="226">
        <f t="shared" si="8"/>
        <v>3.9421919054234671</v>
      </c>
      <c r="T49" s="226">
        <f t="shared" si="8"/>
        <v>4.0444605646825105</v>
      </c>
      <c r="U49" s="226">
        <f t="shared" si="8"/>
        <v>3.6710805683908867</v>
      </c>
      <c r="V49" s="226">
        <f t="shared" si="8"/>
        <v>3.3654043646550376</v>
      </c>
      <c r="W49" s="226">
        <f t="shared" si="8"/>
        <v>3.0365408276266366</v>
      </c>
      <c r="X49" s="226">
        <f t="shared" si="8"/>
        <v>2.9522664852334022</v>
      </c>
      <c r="Y49" s="226">
        <f t="shared" si="8"/>
        <v>2.9991455257962816</v>
      </c>
      <c r="Z49" s="226">
        <f t="shared" si="8"/>
        <v>3.0047333791701587</v>
      </c>
      <c r="AA49" s="226">
        <f t="shared" si="8"/>
        <v>2.7024148471067151</v>
      </c>
      <c r="AB49" s="226">
        <f t="shared" ref="AB49" si="26">AB18/AB$37*100</f>
        <v>2.3961289683561255</v>
      </c>
      <c r="AC49" s="226">
        <f t="shared" si="8"/>
        <v>2.9749834696812716</v>
      </c>
    </row>
    <row r="50" spans="1:29" x14ac:dyDescent="0.2">
      <c r="A50" s="51">
        <v>10</v>
      </c>
      <c r="B50" s="34">
        <v>520852</v>
      </c>
      <c r="C50" s="226">
        <f t="shared" ref="C50:I50" si="27">C19/C$37*100</f>
        <v>1.1179235334128579</v>
      </c>
      <c r="D50" s="226">
        <f t="shared" si="27"/>
        <v>1.1087626878466694</v>
      </c>
      <c r="E50" s="226">
        <f t="shared" si="27"/>
        <v>1.2342358878460191</v>
      </c>
      <c r="F50" s="226">
        <f t="shared" si="27"/>
        <v>0.83681056009215493</v>
      </c>
      <c r="G50" s="226">
        <f t="shared" si="27"/>
        <v>0.8084816851381319</v>
      </c>
      <c r="H50" s="226">
        <f t="shared" si="27"/>
        <v>1.2241941682196391</v>
      </c>
      <c r="I50" s="226">
        <f t="shared" si="27"/>
        <v>1.5706912773224917</v>
      </c>
      <c r="J50" s="226">
        <f t="shared" si="11"/>
        <v>1.7029791086108339</v>
      </c>
      <c r="K50" s="226">
        <f t="shared" si="11"/>
        <v>2.3747519991913766</v>
      </c>
      <c r="L50" s="226">
        <f t="shared" si="11"/>
        <v>2.3711290321679956</v>
      </c>
      <c r="M50" s="226">
        <f t="shared" si="8"/>
        <v>2.3566871045126891</v>
      </c>
      <c r="N50" s="226">
        <f t="shared" si="8"/>
        <v>2.5639607862575544</v>
      </c>
      <c r="O50" s="226">
        <f t="shared" si="8"/>
        <v>3.2034697792174773</v>
      </c>
      <c r="P50" s="226">
        <f t="shared" si="8"/>
        <v>4.039064485018022</v>
      </c>
      <c r="Q50" s="226">
        <f t="shared" si="8"/>
        <v>3.724427045066653</v>
      </c>
      <c r="R50" s="226">
        <f t="shared" si="8"/>
        <v>3.4578075698651372</v>
      </c>
      <c r="S50" s="226">
        <f t="shared" si="8"/>
        <v>3.4464408543294081</v>
      </c>
      <c r="T50" s="226">
        <f t="shared" si="8"/>
        <v>3.4275686788260935</v>
      </c>
      <c r="U50" s="226">
        <f t="shared" si="8"/>
        <v>3.3842591930708972</v>
      </c>
      <c r="V50" s="226">
        <f t="shared" si="8"/>
        <v>3.2844174666588897</v>
      </c>
      <c r="W50" s="226">
        <f t="shared" si="8"/>
        <v>2.5955463255654845</v>
      </c>
      <c r="X50" s="226">
        <f t="shared" si="8"/>
        <v>2.3804028493895677</v>
      </c>
      <c r="Y50" s="226">
        <f t="shared" si="8"/>
        <v>2.4662777335808359</v>
      </c>
      <c r="Z50" s="226">
        <f t="shared" si="8"/>
        <v>2.5858657379633367</v>
      </c>
      <c r="AA50" s="226">
        <f t="shared" si="8"/>
        <v>2.493703491286634</v>
      </c>
      <c r="AB50" s="226">
        <f t="shared" ref="AB50" si="28">AB19/AB$37*100</f>
        <v>2.2288651221082438</v>
      </c>
      <c r="AC50" s="226">
        <f t="shared" si="8"/>
        <v>2.7763385034230583</v>
      </c>
    </row>
    <row r="51" spans="1:29" x14ac:dyDescent="0.2">
      <c r="A51" s="51">
        <v>11</v>
      </c>
      <c r="B51" s="34">
        <v>520832</v>
      </c>
      <c r="C51" s="226">
        <f t="shared" ref="C51:I51" si="29">C20/C$37*100</f>
        <v>3.4580923001810744</v>
      </c>
      <c r="D51" s="226">
        <f t="shared" si="29"/>
        <v>2.6735693890402437</v>
      </c>
      <c r="E51" s="226">
        <f t="shared" si="29"/>
        <v>2.4577902058102268</v>
      </c>
      <c r="F51" s="226">
        <f t="shared" si="29"/>
        <v>2.0885791033106242</v>
      </c>
      <c r="G51" s="226">
        <f t="shared" si="29"/>
        <v>2.1208860946616532</v>
      </c>
      <c r="H51" s="226">
        <f t="shared" si="29"/>
        <v>2.4678414617060165</v>
      </c>
      <c r="I51" s="226">
        <f t="shared" si="29"/>
        <v>1.5371479834031696</v>
      </c>
      <c r="J51" s="226">
        <f t="shared" si="11"/>
        <v>1.403892778824295</v>
      </c>
      <c r="K51" s="226">
        <f t="shared" si="11"/>
        <v>1.3754670394690895</v>
      </c>
      <c r="L51" s="226">
        <f t="shared" si="11"/>
        <v>1.2104639745054446</v>
      </c>
      <c r="M51" s="226">
        <f t="shared" si="8"/>
        <v>1.1243749993996961</v>
      </c>
      <c r="N51" s="226">
        <f t="shared" si="8"/>
        <v>1.2183678801675588</v>
      </c>
      <c r="O51" s="226">
        <f t="shared" si="8"/>
        <v>1.1581657320382475</v>
      </c>
      <c r="P51" s="226">
        <f t="shared" si="8"/>
        <v>1.0700763210919702</v>
      </c>
      <c r="Q51" s="226">
        <f t="shared" si="8"/>
        <v>0.88856295324550061</v>
      </c>
      <c r="R51" s="226">
        <f t="shared" si="8"/>
        <v>0.73609935840938434</v>
      </c>
      <c r="S51" s="226">
        <f t="shared" si="8"/>
        <v>0.65671846178487514</v>
      </c>
      <c r="T51" s="226">
        <f t="shared" si="8"/>
        <v>0.54221437898283109</v>
      </c>
      <c r="U51" s="226">
        <f t="shared" si="8"/>
        <v>0.5301477051568293</v>
      </c>
      <c r="V51" s="226">
        <f t="shared" si="8"/>
        <v>0.70654914407052072</v>
      </c>
      <c r="W51" s="226">
        <f t="shared" si="8"/>
        <v>0.76112615841307918</v>
      </c>
      <c r="X51" s="226">
        <f t="shared" si="8"/>
        <v>0.66773049840295251</v>
      </c>
      <c r="Y51" s="226">
        <f t="shared" si="8"/>
        <v>0.64674857833171273</v>
      </c>
      <c r="Z51" s="226">
        <f t="shared" si="8"/>
        <v>0.87721989356659547</v>
      </c>
      <c r="AA51" s="226">
        <f t="shared" si="8"/>
        <v>1.8045966416629131</v>
      </c>
      <c r="AB51" s="226">
        <f t="shared" ref="AB51" si="30">AB20/AB$37*100</f>
        <v>1.5578504183605837</v>
      </c>
      <c r="AC51" s="226">
        <f t="shared" si="8"/>
        <v>1.0289475542020441</v>
      </c>
    </row>
    <row r="52" spans="1:29" x14ac:dyDescent="0.2">
      <c r="A52" s="51">
        <v>12</v>
      </c>
      <c r="B52" s="34">
        <v>551511</v>
      </c>
      <c r="C52" s="226">
        <f t="shared" ref="C52:I52" si="31">C21/C$37*100</f>
        <v>3.4734523123982024</v>
      </c>
      <c r="D52" s="226">
        <f t="shared" si="31"/>
        <v>4.3318368298110785</v>
      </c>
      <c r="E52" s="226">
        <f t="shared" si="31"/>
        <v>4.6050168187143132</v>
      </c>
      <c r="F52" s="226">
        <f t="shared" si="31"/>
        <v>3.9257981561775859</v>
      </c>
      <c r="G52" s="226">
        <f t="shared" si="31"/>
        <v>2.9814371170808371</v>
      </c>
      <c r="H52" s="226">
        <f t="shared" si="31"/>
        <v>2.1044860108264638</v>
      </c>
      <c r="I52" s="226">
        <f t="shared" si="31"/>
        <v>2.1314983738620521</v>
      </c>
      <c r="J52" s="226">
        <f t="shared" si="11"/>
        <v>1.6421806498401852</v>
      </c>
      <c r="K52" s="226">
        <f t="shared" si="11"/>
        <v>1.4786515397053022</v>
      </c>
      <c r="L52" s="226">
        <f t="shared" si="11"/>
        <v>1.4283349700153773</v>
      </c>
      <c r="M52" s="226">
        <f t="shared" si="8"/>
        <v>1.8137499896607554</v>
      </c>
      <c r="N52" s="226">
        <f t="shared" si="8"/>
        <v>2.3878509052148731</v>
      </c>
      <c r="O52" s="226">
        <f t="shared" si="8"/>
        <v>1.7290464799243848</v>
      </c>
      <c r="P52" s="226">
        <f t="shared" si="8"/>
        <v>0.61084604828092659</v>
      </c>
      <c r="Q52" s="226">
        <f t="shared" si="8"/>
        <v>1.6003854383492708</v>
      </c>
      <c r="R52" s="226">
        <f t="shared" si="8"/>
        <v>1.4437807653935337</v>
      </c>
      <c r="S52" s="226">
        <f t="shared" si="8"/>
        <v>1.7668196450255933</v>
      </c>
      <c r="T52" s="226">
        <f t="shared" si="8"/>
        <v>1.7452976743797952</v>
      </c>
      <c r="U52" s="226">
        <f t="shared" si="8"/>
        <v>1.6769934846358685</v>
      </c>
      <c r="V52" s="226">
        <f t="shared" si="8"/>
        <v>1.5710247812991043</v>
      </c>
      <c r="W52" s="226">
        <f t="shared" si="8"/>
        <v>1.6074606258978532</v>
      </c>
      <c r="X52" s="226">
        <f t="shared" si="8"/>
        <v>1.6492728071395932</v>
      </c>
      <c r="Y52" s="226">
        <f t="shared" si="8"/>
        <v>1.5914434721117299</v>
      </c>
      <c r="Z52" s="226">
        <f t="shared" si="8"/>
        <v>1.638284717556495</v>
      </c>
      <c r="AA52" s="226">
        <f t="shared" si="8"/>
        <v>1.7734913779696386</v>
      </c>
      <c r="AB52" s="226">
        <f t="shared" ref="AB52" si="32">AB21/AB$37*100</f>
        <v>1.3756525394614953</v>
      </c>
      <c r="AC52" s="226">
        <f t="shared" si="8"/>
        <v>1.7084059362408459</v>
      </c>
    </row>
    <row r="53" spans="1:29" x14ac:dyDescent="0.2">
      <c r="A53" s="51">
        <v>13</v>
      </c>
      <c r="B53" s="34">
        <v>590390</v>
      </c>
      <c r="C53" s="226">
        <f t="shared" ref="C53:I53" si="33">C22/C$37*100</f>
        <v>0.76390960107336248</v>
      </c>
      <c r="D53" s="226">
        <f t="shared" si="33"/>
        <v>0.50780656439042704</v>
      </c>
      <c r="E53" s="226">
        <f t="shared" si="33"/>
        <v>1.0499071218504785</v>
      </c>
      <c r="F53" s="226">
        <f t="shared" si="33"/>
        <v>0.96450205176461334</v>
      </c>
      <c r="G53" s="226">
        <f t="shared" si="33"/>
        <v>0.9290793444905836</v>
      </c>
      <c r="H53" s="226">
        <f t="shared" si="33"/>
        <v>0.72101971437056622</v>
      </c>
      <c r="I53" s="226">
        <f t="shared" si="33"/>
        <v>0.62795316818448188</v>
      </c>
      <c r="J53" s="226">
        <f t="shared" si="11"/>
        <v>0.57441270963134561</v>
      </c>
      <c r="K53" s="226">
        <f t="shared" si="11"/>
        <v>0.53362776709310134</v>
      </c>
      <c r="L53" s="226">
        <f t="shared" si="11"/>
        <v>0.63991894332985677</v>
      </c>
      <c r="M53" s="226">
        <f t="shared" si="8"/>
        <v>0.77894575082669704</v>
      </c>
      <c r="N53" s="226">
        <f t="shared" si="8"/>
        <v>0.82178181615660129</v>
      </c>
      <c r="O53" s="226">
        <f t="shared" si="8"/>
        <v>0.98444042990007208</v>
      </c>
      <c r="P53" s="226">
        <f t="shared" si="8"/>
        <v>1.090342431491077</v>
      </c>
      <c r="Q53" s="226">
        <f t="shared" si="8"/>
        <v>1.4851397106693638</v>
      </c>
      <c r="R53" s="226">
        <f t="shared" si="8"/>
        <v>1.224339222178128</v>
      </c>
      <c r="S53" s="226">
        <f t="shared" si="8"/>
        <v>1.3006324164775873</v>
      </c>
      <c r="T53" s="226">
        <f t="shared" si="8"/>
        <v>1.114728953293614</v>
      </c>
      <c r="U53" s="226">
        <f t="shared" si="8"/>
        <v>1.1729799143072528</v>
      </c>
      <c r="V53" s="226">
        <f t="shared" si="8"/>
        <v>1.2649514883782513</v>
      </c>
      <c r="W53" s="226">
        <f t="shared" si="8"/>
        <v>1.2668042157240382</v>
      </c>
      <c r="X53" s="226">
        <f t="shared" si="8"/>
        <v>1.3544213456355652</v>
      </c>
      <c r="Y53" s="226">
        <f t="shared" si="8"/>
        <v>1.4090721588732726</v>
      </c>
      <c r="Z53" s="226">
        <f t="shared" si="8"/>
        <v>1.4312940245207819</v>
      </c>
      <c r="AA53" s="226">
        <f t="shared" si="8"/>
        <v>1.4499118987260737</v>
      </c>
      <c r="AB53" s="226">
        <f t="shared" ref="AB53" si="34">AB22/AB$37*100</f>
        <v>1.3654351988408218</v>
      </c>
      <c r="AC53" s="226">
        <f t="shared" si="8"/>
        <v>1.2047175411667135</v>
      </c>
    </row>
    <row r="54" spans="1:29" x14ac:dyDescent="0.2">
      <c r="A54" s="51">
        <v>14</v>
      </c>
      <c r="B54" s="34">
        <v>520939</v>
      </c>
      <c r="C54" s="226">
        <f t="shared" ref="C54:I54" si="35">C23/C$37*100</f>
        <v>0.54474287014033784</v>
      </c>
      <c r="D54" s="226">
        <f t="shared" si="35"/>
        <v>0.827175616064043</v>
      </c>
      <c r="E54" s="226">
        <f t="shared" si="35"/>
        <v>0.5954466577237818</v>
      </c>
      <c r="F54" s="226">
        <f t="shared" si="35"/>
        <v>1.0193180556864736</v>
      </c>
      <c r="G54" s="226">
        <f t="shared" si="35"/>
        <v>1.1608826471712965</v>
      </c>
      <c r="H54" s="226">
        <f t="shared" si="35"/>
        <v>0.67620593933978468</v>
      </c>
      <c r="I54" s="226">
        <f t="shared" si="35"/>
        <v>0.72760587799856435</v>
      </c>
      <c r="J54" s="226">
        <f t="shared" si="11"/>
        <v>1.289058298447745</v>
      </c>
      <c r="K54" s="226">
        <f t="shared" si="11"/>
        <v>1.9654083738416059</v>
      </c>
      <c r="L54" s="226">
        <f t="shared" si="11"/>
        <v>1.9518714306625571</v>
      </c>
      <c r="M54" s="226">
        <f t="shared" si="8"/>
        <v>2.0660907249968168</v>
      </c>
      <c r="N54" s="226">
        <f t="shared" si="8"/>
        <v>2.1791787153711524</v>
      </c>
      <c r="O54" s="226">
        <f t="shared" si="8"/>
        <v>1.9506535897865811</v>
      </c>
      <c r="P54" s="226">
        <f t="shared" si="8"/>
        <v>1.6735974692449553</v>
      </c>
      <c r="Q54" s="226">
        <f t="shared" si="8"/>
        <v>1.4609184412018021</v>
      </c>
      <c r="R54" s="226">
        <f t="shared" si="8"/>
        <v>1.2167566728241495</v>
      </c>
      <c r="S54" s="226">
        <f t="shared" ref="M54:AC67" si="36">S23/S$37*100</f>
        <v>1.4362470903886853</v>
      </c>
      <c r="T54" s="226">
        <f t="shared" si="36"/>
        <v>1.4709783243683419</v>
      </c>
      <c r="U54" s="226">
        <f t="shared" si="36"/>
        <v>1.4556270488130387</v>
      </c>
      <c r="V54" s="226">
        <f t="shared" si="36"/>
        <v>1.2962566004320217</v>
      </c>
      <c r="W54" s="226">
        <f t="shared" si="36"/>
        <v>1.207343398522436</v>
      </c>
      <c r="X54" s="226">
        <f t="shared" si="36"/>
        <v>1.2340127428042009</v>
      </c>
      <c r="Y54" s="226">
        <f t="shared" si="36"/>
        <v>1.2524529302572263</v>
      </c>
      <c r="Z54" s="226">
        <f t="shared" si="36"/>
        <v>1.2311345452941969</v>
      </c>
      <c r="AA54" s="226">
        <f t="shared" si="36"/>
        <v>0.95920029303777998</v>
      </c>
      <c r="AB54" s="226">
        <f t="shared" si="36"/>
        <v>0.71936454236078406</v>
      </c>
      <c r="AC54" s="226">
        <f t="shared" si="36"/>
        <v>1.3185930969941766</v>
      </c>
    </row>
    <row r="55" spans="1:29" x14ac:dyDescent="0.2">
      <c r="A55" s="51">
        <v>15</v>
      </c>
      <c r="B55" s="34">
        <v>520942</v>
      </c>
      <c r="C55" s="226">
        <f t="shared" ref="C55:I55" si="37">C24/C$37*100</f>
        <v>4.3266356470128757</v>
      </c>
      <c r="D55" s="226">
        <f t="shared" si="37"/>
        <v>4.9036427207542106</v>
      </c>
      <c r="E55" s="226">
        <f t="shared" si="37"/>
        <v>3.3865172917769999</v>
      </c>
      <c r="F55" s="226">
        <f t="shared" si="37"/>
        <v>3.3774654055348874</v>
      </c>
      <c r="G55" s="226">
        <f t="shared" si="37"/>
        <v>2.8575529539029301</v>
      </c>
      <c r="H55" s="226">
        <f t="shared" si="37"/>
        <v>2.6964362327136162</v>
      </c>
      <c r="I55" s="226">
        <f t="shared" si="37"/>
        <v>3.811941776443569</v>
      </c>
      <c r="J55" s="226">
        <f t="shared" si="11"/>
        <v>4.9692269723904356</v>
      </c>
      <c r="K55" s="226">
        <f t="shared" si="11"/>
        <v>3.1329885888761191</v>
      </c>
      <c r="L55" s="226">
        <f t="shared" si="11"/>
        <v>2.5983064806027114</v>
      </c>
      <c r="M55" s="226">
        <f t="shared" si="36"/>
        <v>2.760420409899488</v>
      </c>
      <c r="N55" s="226">
        <f t="shared" si="36"/>
        <v>2.3462083344780096</v>
      </c>
      <c r="O55" s="226">
        <f t="shared" si="36"/>
        <v>2.1209341941267152</v>
      </c>
      <c r="P55" s="226">
        <f t="shared" si="36"/>
        <v>2.2151350072781777</v>
      </c>
      <c r="Q55" s="226">
        <f t="shared" si="36"/>
        <v>2.0409163321031736</v>
      </c>
      <c r="R55" s="226">
        <f t="shared" si="36"/>
        <v>1.7668055444402471</v>
      </c>
      <c r="S55" s="226">
        <f t="shared" si="36"/>
        <v>1.482540630985586</v>
      </c>
      <c r="T55" s="226">
        <f t="shared" si="36"/>
        <v>1.1864288114304673</v>
      </c>
      <c r="U55" s="226">
        <f t="shared" si="36"/>
        <v>1.0472418201471738</v>
      </c>
      <c r="V55" s="226">
        <f t="shared" si="36"/>
        <v>0.86191548783001815</v>
      </c>
      <c r="W55" s="226">
        <f t="shared" si="36"/>
        <v>0.76672160599162542</v>
      </c>
      <c r="X55" s="226">
        <f t="shared" si="36"/>
        <v>0.76250345692672272</v>
      </c>
      <c r="Y55" s="226">
        <f t="shared" si="36"/>
        <v>0.76239724211084592</v>
      </c>
      <c r="Z55" s="226">
        <f t="shared" si="36"/>
        <v>0.80948079502813475</v>
      </c>
      <c r="AA55" s="226">
        <f t="shared" si="36"/>
        <v>0.74778974497469752</v>
      </c>
      <c r="AB55" s="226">
        <f t="shared" si="36"/>
        <v>0.6735149102792094</v>
      </c>
      <c r="AC55" s="226">
        <f t="shared" si="36"/>
        <v>1.438815996492552</v>
      </c>
    </row>
    <row r="56" spans="1:29" x14ac:dyDescent="0.2">
      <c r="A56" s="51">
        <v>16</v>
      </c>
      <c r="B56" s="34">
        <v>520842</v>
      </c>
      <c r="C56" s="226">
        <f t="shared" ref="C56:I56" si="38">C25/C$37*100</f>
        <v>3.7374301717116589</v>
      </c>
      <c r="D56" s="226">
        <f t="shared" si="38"/>
        <v>3.5196456213812191</v>
      </c>
      <c r="E56" s="226">
        <f t="shared" si="38"/>
        <v>3.2132311357207262</v>
      </c>
      <c r="F56" s="226">
        <f t="shared" si="38"/>
        <v>3.3709449235092075</v>
      </c>
      <c r="G56" s="226">
        <f t="shared" si="38"/>
        <v>3.5850617109485921</v>
      </c>
      <c r="H56" s="226">
        <f t="shared" si="38"/>
        <v>3.3008747872944264</v>
      </c>
      <c r="I56" s="226">
        <f t="shared" si="38"/>
        <v>3.6579629061459529</v>
      </c>
      <c r="J56" s="226">
        <f t="shared" si="11"/>
        <v>3.286644231270377</v>
      </c>
      <c r="K56" s="226">
        <f t="shared" si="11"/>
        <v>3.0144566703726174</v>
      </c>
      <c r="L56" s="226">
        <f t="shared" si="11"/>
        <v>3.1240544555839485</v>
      </c>
      <c r="M56" s="226">
        <f t="shared" si="36"/>
        <v>3.0924409226476857</v>
      </c>
      <c r="N56" s="226">
        <f t="shared" si="36"/>
        <v>2.8142247536452483</v>
      </c>
      <c r="O56" s="226">
        <f t="shared" si="36"/>
        <v>2.8338369848533995</v>
      </c>
      <c r="P56" s="226">
        <f t="shared" si="36"/>
        <v>2.6555566233726768</v>
      </c>
      <c r="Q56" s="226">
        <f t="shared" si="36"/>
        <v>2.5291432300109129</v>
      </c>
      <c r="R56" s="226">
        <f t="shared" si="36"/>
        <v>2.4388371183052193</v>
      </c>
      <c r="S56" s="226">
        <f t="shared" si="36"/>
        <v>2.5262474085063231</v>
      </c>
      <c r="T56" s="226">
        <f t="shared" si="36"/>
        <v>2.2658907151773646</v>
      </c>
      <c r="U56" s="226">
        <f t="shared" si="36"/>
        <v>2.0395791047995533</v>
      </c>
      <c r="V56" s="226">
        <f t="shared" si="36"/>
        <v>1.6173726295601334</v>
      </c>
      <c r="W56" s="226">
        <f t="shared" si="36"/>
        <v>1.4145389150392631</v>
      </c>
      <c r="X56" s="226">
        <f t="shared" si="36"/>
        <v>1.205533966263397</v>
      </c>
      <c r="Y56" s="226">
        <f t="shared" si="36"/>
        <v>1.0152184802145026</v>
      </c>
      <c r="Z56" s="226">
        <f t="shared" si="36"/>
        <v>0.91455341625720032</v>
      </c>
      <c r="AA56" s="226">
        <f t="shared" si="36"/>
        <v>0.73177034107450434</v>
      </c>
      <c r="AB56" s="226">
        <f t="shared" si="36"/>
        <v>0.54429497424969031</v>
      </c>
      <c r="AC56" s="226">
        <f t="shared" si="36"/>
        <v>1.8635059350034833</v>
      </c>
    </row>
    <row r="57" spans="1:29" x14ac:dyDescent="0.2">
      <c r="A57" s="51">
        <v>17</v>
      </c>
      <c r="B57" s="34">
        <v>520812</v>
      </c>
      <c r="C57" s="226">
        <f t="shared" ref="C57:I57" si="39">C26/C$37*100</f>
        <v>4.0541207074954633</v>
      </c>
      <c r="D57" s="226">
        <f t="shared" si="39"/>
        <v>5.7287201338164229</v>
      </c>
      <c r="E57" s="226">
        <f t="shared" si="39"/>
        <v>5.9925985619202811</v>
      </c>
      <c r="F57" s="226">
        <f t="shared" si="39"/>
        <v>5.0989575169385963</v>
      </c>
      <c r="G57" s="226">
        <f t="shared" si="39"/>
        <v>6.0228166632663775</v>
      </c>
      <c r="H57" s="226">
        <f t="shared" si="39"/>
        <v>4.3736507535530134</v>
      </c>
      <c r="I57" s="226">
        <f t="shared" si="39"/>
        <v>3.3999834050680016</v>
      </c>
      <c r="J57" s="226">
        <f t="shared" si="11"/>
        <v>2.8036618463649727</v>
      </c>
      <c r="K57" s="226">
        <f t="shared" si="11"/>
        <v>2.5873177273777701</v>
      </c>
      <c r="L57" s="226">
        <f t="shared" si="11"/>
        <v>2.0421019263160614</v>
      </c>
      <c r="M57" s="226">
        <f t="shared" si="36"/>
        <v>1.7578292858144087</v>
      </c>
      <c r="N57" s="226">
        <f t="shared" si="36"/>
        <v>1.4686397269893059</v>
      </c>
      <c r="O57" s="226">
        <f t="shared" si="36"/>
        <v>1.3473913364103978</v>
      </c>
      <c r="P57" s="226">
        <f t="shared" si="36"/>
        <v>1.0810094908445695</v>
      </c>
      <c r="Q57" s="226">
        <f t="shared" si="36"/>
        <v>1.0621338157635967</v>
      </c>
      <c r="R57" s="226">
        <f t="shared" si="36"/>
        <v>1.0294673387555577</v>
      </c>
      <c r="S57" s="226">
        <f t="shared" si="36"/>
        <v>1.0971018895606055</v>
      </c>
      <c r="T57" s="226">
        <f t="shared" si="36"/>
        <v>0.91082120119882082</v>
      </c>
      <c r="U57" s="226">
        <f t="shared" si="36"/>
        <v>1.0549263182601656</v>
      </c>
      <c r="V57" s="226">
        <f t="shared" si="36"/>
        <v>0.85189600626227757</v>
      </c>
      <c r="W57" s="226">
        <f t="shared" si="36"/>
        <v>1.511242959241009</v>
      </c>
      <c r="X57" s="226">
        <f t="shared" si="36"/>
        <v>1.9539762080883274</v>
      </c>
      <c r="Y57" s="226">
        <f t="shared" si="36"/>
        <v>2.3499513833642709</v>
      </c>
      <c r="Z57" s="226">
        <f t="shared" si="36"/>
        <v>1.9212641322931805</v>
      </c>
      <c r="AA57" s="226">
        <f t="shared" si="36"/>
        <v>0.68683720646669599</v>
      </c>
      <c r="AB57" s="226">
        <f t="shared" si="36"/>
        <v>1.1765451934588276</v>
      </c>
      <c r="AC57" s="226">
        <f t="shared" si="36"/>
        <v>1.6001533756324591</v>
      </c>
    </row>
    <row r="58" spans="1:29" x14ac:dyDescent="0.2">
      <c r="A58" s="51">
        <v>18</v>
      </c>
      <c r="B58" s="34">
        <v>520839</v>
      </c>
      <c r="C58" s="226">
        <f t="shared" ref="C58:I58" si="40">C27/C$37*100</f>
        <v>0.84686432860156935</v>
      </c>
      <c r="D58" s="226">
        <f t="shared" si="40"/>
        <v>0.51214781259048903</v>
      </c>
      <c r="E58" s="226">
        <f t="shared" si="40"/>
        <v>0.50030206350921547</v>
      </c>
      <c r="F58" s="226">
        <f t="shared" si="40"/>
        <v>0.59662230369367653</v>
      </c>
      <c r="G58" s="226">
        <f t="shared" si="40"/>
        <v>0.77692906416604512</v>
      </c>
      <c r="H58" s="226">
        <f t="shared" si="40"/>
        <v>0.74524886944328517</v>
      </c>
      <c r="I58" s="226">
        <f t="shared" si="40"/>
        <v>1.0703272189625321</v>
      </c>
      <c r="J58" s="226">
        <f t="shared" si="11"/>
        <v>1.5573058439038312</v>
      </c>
      <c r="K58" s="226">
        <f t="shared" si="11"/>
        <v>1.7376259452377691</v>
      </c>
      <c r="L58" s="226">
        <f t="shared" si="11"/>
        <v>1.3394893719027581</v>
      </c>
      <c r="M58" s="226">
        <f t="shared" si="36"/>
        <v>1.4513615694639703</v>
      </c>
      <c r="N58" s="226">
        <f t="shared" si="36"/>
        <v>1.6193663703568431</v>
      </c>
      <c r="O58" s="226">
        <f t="shared" si="36"/>
        <v>1.4841384611684161</v>
      </c>
      <c r="P58" s="226">
        <f t="shared" si="36"/>
        <v>1.6579428403887808</v>
      </c>
      <c r="Q58" s="226">
        <f t="shared" si="36"/>
        <v>1.5397892550982062</v>
      </c>
      <c r="R58" s="226">
        <f t="shared" si="36"/>
        <v>1.4347074526215224</v>
      </c>
      <c r="S58" s="226">
        <f t="shared" si="36"/>
        <v>1.404031570847341</v>
      </c>
      <c r="T58" s="226">
        <f t="shared" si="36"/>
        <v>1.2654528963747205</v>
      </c>
      <c r="U58" s="226">
        <f t="shared" si="36"/>
        <v>1.0699028184055883</v>
      </c>
      <c r="V58" s="226">
        <f t="shared" si="36"/>
        <v>1.0729919290220149</v>
      </c>
      <c r="W58" s="226">
        <f t="shared" si="36"/>
        <v>1.0154855841973935</v>
      </c>
      <c r="X58" s="226">
        <f t="shared" si="36"/>
        <v>0.8830155181949908</v>
      </c>
      <c r="Y58" s="226">
        <f t="shared" si="36"/>
        <v>0.76064409676183731</v>
      </c>
      <c r="Z58" s="226">
        <f t="shared" si="36"/>
        <v>0.72138358152388926</v>
      </c>
      <c r="AA58" s="226">
        <f t="shared" si="36"/>
        <v>0.6464897651425463</v>
      </c>
      <c r="AB58" s="226">
        <f t="shared" si="36"/>
        <v>0.84123631281957567</v>
      </c>
      <c r="AC58" s="226">
        <f t="shared" si="36"/>
        <v>1.0844041694433249</v>
      </c>
    </row>
    <row r="59" spans="1:29" x14ac:dyDescent="0.2">
      <c r="A59" s="51">
        <v>19</v>
      </c>
      <c r="B59" s="34">
        <v>600623</v>
      </c>
      <c r="C59" s="226">
        <f t="shared" ref="C59:I59" si="41">C28/C$37*100</f>
        <v>0</v>
      </c>
      <c r="D59" s="226">
        <f t="shared" si="41"/>
        <v>0</v>
      </c>
      <c r="E59" s="226">
        <f t="shared" si="41"/>
        <v>0</v>
      </c>
      <c r="F59" s="226">
        <f t="shared" si="41"/>
        <v>0</v>
      </c>
      <c r="G59" s="226">
        <f t="shared" si="41"/>
        <v>0</v>
      </c>
      <c r="H59" s="226">
        <f t="shared" si="41"/>
        <v>0</v>
      </c>
      <c r="I59" s="226">
        <f t="shared" si="41"/>
        <v>0</v>
      </c>
      <c r="J59" s="226">
        <f t="shared" si="11"/>
        <v>0.87830564915546361</v>
      </c>
      <c r="K59" s="226">
        <f t="shared" si="11"/>
        <v>0.72928704408503742</v>
      </c>
      <c r="L59" s="226">
        <f t="shared" si="11"/>
        <v>0.6625598810007296</v>
      </c>
      <c r="M59" s="226">
        <f t="shared" si="36"/>
        <v>0.72266222268357061</v>
      </c>
      <c r="N59" s="226">
        <f t="shared" si="36"/>
        <v>0.7756585035525777</v>
      </c>
      <c r="O59" s="226">
        <f t="shared" si="36"/>
        <v>0.83772781275156338</v>
      </c>
      <c r="P59" s="226">
        <f t="shared" si="36"/>
        <v>0.61624946920189816</v>
      </c>
      <c r="Q59" s="226">
        <f t="shared" si="36"/>
        <v>0.59028813982551054</v>
      </c>
      <c r="R59" s="226">
        <f t="shared" si="36"/>
        <v>0.56488082387950911</v>
      </c>
      <c r="S59" s="226">
        <f t="shared" si="36"/>
        <v>0.49960498543127829</v>
      </c>
      <c r="T59" s="226">
        <f t="shared" si="36"/>
        <v>0.53970298177629716</v>
      </c>
      <c r="U59" s="226">
        <f t="shared" si="36"/>
        <v>0.56712040819124176</v>
      </c>
      <c r="V59" s="226">
        <f t="shared" si="36"/>
        <v>0.62263667080476504</v>
      </c>
      <c r="W59" s="226">
        <f t="shared" si="36"/>
        <v>0.5906379071645661</v>
      </c>
      <c r="X59" s="226">
        <f t="shared" si="36"/>
        <v>0.55271229948670997</v>
      </c>
      <c r="Y59" s="226">
        <f t="shared" si="36"/>
        <v>0.61021243996582097</v>
      </c>
      <c r="Z59" s="226">
        <f t="shared" si="36"/>
        <v>0.5915939034444273</v>
      </c>
      <c r="AA59" s="226">
        <f t="shared" si="36"/>
        <v>0.51507540118802642</v>
      </c>
      <c r="AB59" s="226">
        <f t="shared" si="36"/>
        <v>0.42873981065938027</v>
      </c>
      <c r="AC59" s="226">
        <f t="shared" si="36"/>
        <v>0.55401057468147075</v>
      </c>
    </row>
    <row r="60" spans="1:29" x14ac:dyDescent="0.2">
      <c r="A60" s="51">
        <v>20</v>
      </c>
      <c r="B60" s="34">
        <v>551321</v>
      </c>
      <c r="C60" s="226">
        <f t="shared" ref="C60:I60" si="42">C29/C$37*100</f>
        <v>2.5594576454226612</v>
      </c>
      <c r="D60" s="226">
        <f t="shared" si="42"/>
        <v>3.4343810615118473</v>
      </c>
      <c r="E60" s="226">
        <f t="shared" si="42"/>
        <v>3.5116049071262583</v>
      </c>
      <c r="F60" s="226">
        <f t="shared" si="42"/>
        <v>3.8457475938753247</v>
      </c>
      <c r="G60" s="226">
        <f t="shared" si="42"/>
        <v>2.9397104972553065</v>
      </c>
      <c r="H60" s="226">
        <f t="shared" si="42"/>
        <v>2.4245805070579789</v>
      </c>
      <c r="I60" s="226">
        <f t="shared" si="42"/>
        <v>2.1898150981681201</v>
      </c>
      <c r="J60" s="226">
        <f t="shared" si="11"/>
        <v>1.4980592530010246</v>
      </c>
      <c r="K60" s="226">
        <f t="shared" si="11"/>
        <v>1.2346928857527939</v>
      </c>
      <c r="L60" s="226">
        <f t="shared" si="11"/>
        <v>1.2682175989351778</v>
      </c>
      <c r="M60" s="226">
        <f t="shared" si="36"/>
        <v>1.367865037546089</v>
      </c>
      <c r="N60" s="226">
        <f t="shared" si="36"/>
        <v>1.4696058963659089</v>
      </c>
      <c r="O60" s="226">
        <f t="shared" si="36"/>
        <v>1.3262585773018538</v>
      </c>
      <c r="P60" s="226">
        <f t="shared" si="36"/>
        <v>1.2665845303513976</v>
      </c>
      <c r="Q60" s="226">
        <f t="shared" si="36"/>
        <v>1.2123373671845619</v>
      </c>
      <c r="R60" s="226">
        <f t="shared" si="36"/>
        <v>1.0568660908096854</v>
      </c>
      <c r="S60" s="226">
        <f t="shared" si="36"/>
        <v>1.1998330266393664</v>
      </c>
      <c r="T60" s="226">
        <f t="shared" si="36"/>
        <v>0.95484651585026825</v>
      </c>
      <c r="U60" s="226">
        <f t="shared" si="36"/>
        <v>0.91813812003021988</v>
      </c>
      <c r="V60" s="226">
        <f t="shared" si="36"/>
        <v>0.85442589488410448</v>
      </c>
      <c r="W60" s="226">
        <f t="shared" si="36"/>
        <v>0.90367332992438032</v>
      </c>
      <c r="X60" s="226">
        <f t="shared" si="36"/>
        <v>0.69104867890665578</v>
      </c>
      <c r="Y60" s="226">
        <f t="shared" si="36"/>
        <v>0.54813046937151944</v>
      </c>
      <c r="Z60" s="226">
        <f t="shared" si="36"/>
        <v>0.44111038213962034</v>
      </c>
      <c r="AA60" s="226">
        <f t="shared" si="36"/>
        <v>0.44997413123620161</v>
      </c>
      <c r="AB60" s="226">
        <f t="shared" si="36"/>
        <v>0.54839158885601702</v>
      </c>
      <c r="AC60" s="226">
        <f t="shared" si="36"/>
        <v>1.0020044329647488</v>
      </c>
    </row>
    <row r="61" spans="1:29" x14ac:dyDescent="0.2">
      <c r="A61" s="51">
        <v>21</v>
      </c>
      <c r="B61" s="34">
        <v>520932</v>
      </c>
      <c r="C61" s="226">
        <f t="shared" ref="C61:I61" si="43">C30/C$37*100</f>
        <v>1.5885649748651223</v>
      </c>
      <c r="D61" s="226">
        <f t="shared" si="43"/>
        <v>2.1100886545168431</v>
      </c>
      <c r="E61" s="226">
        <f t="shared" si="43"/>
        <v>2.0413364085792951</v>
      </c>
      <c r="F61" s="226">
        <f t="shared" si="43"/>
        <v>3.5311701973433323</v>
      </c>
      <c r="G61" s="226">
        <f t="shared" si="43"/>
        <v>4.2551418200994542</v>
      </c>
      <c r="H61" s="226">
        <f t="shared" si="43"/>
        <v>3.8924998298616273</v>
      </c>
      <c r="I61" s="226">
        <f t="shared" si="43"/>
        <v>3.3393605222643306</v>
      </c>
      <c r="J61" s="226">
        <f t="shared" si="11"/>
        <v>2.7391217113782282</v>
      </c>
      <c r="K61" s="226">
        <f t="shared" si="11"/>
        <v>2.3059880520632232</v>
      </c>
      <c r="L61" s="226">
        <f t="shared" si="11"/>
        <v>1.8903423616919348</v>
      </c>
      <c r="M61" s="226">
        <f t="shared" si="36"/>
        <v>1.4667667343210198</v>
      </c>
      <c r="N61" s="226">
        <f t="shared" si="36"/>
        <v>1.3072529169329372</v>
      </c>
      <c r="O61" s="226">
        <f t="shared" si="36"/>
        <v>1.042223968612751</v>
      </c>
      <c r="P61" s="226">
        <f t="shared" si="36"/>
        <v>0.79062334219894748</v>
      </c>
      <c r="Q61" s="226">
        <f t="shared" si="36"/>
        <v>0.70898106053720389</v>
      </c>
      <c r="R61" s="226">
        <f t="shared" si="36"/>
        <v>0.66990542303517309</v>
      </c>
      <c r="S61" s="226">
        <f t="shared" si="36"/>
        <v>0.50745979878228176</v>
      </c>
      <c r="T61" s="226">
        <f t="shared" si="36"/>
        <v>0.52347497757430339</v>
      </c>
      <c r="U61" s="226">
        <f t="shared" si="36"/>
        <v>0.5039268950988165</v>
      </c>
      <c r="V61" s="226">
        <f t="shared" si="36"/>
        <v>0.42398145230249695</v>
      </c>
      <c r="W61" s="226">
        <f t="shared" si="36"/>
        <v>0.34306373649776745</v>
      </c>
      <c r="X61" s="226">
        <f t="shared" si="36"/>
        <v>0.33874392934377207</v>
      </c>
      <c r="Y61" s="226">
        <f t="shared" si="36"/>
        <v>0.33767936592121156</v>
      </c>
      <c r="Z61" s="226">
        <f t="shared" si="36"/>
        <v>0.37042045443766741</v>
      </c>
      <c r="AA61" s="226">
        <f t="shared" si="36"/>
        <v>0.34233100535178995</v>
      </c>
      <c r="AB61" s="226">
        <f t="shared" si="36"/>
        <v>0.31377826731392822</v>
      </c>
      <c r="AC61" s="226">
        <f t="shared" si="36"/>
        <v>0.75608317552047877</v>
      </c>
    </row>
    <row r="62" spans="1:29" x14ac:dyDescent="0.2">
      <c r="A62" s="51">
        <v>22</v>
      </c>
      <c r="B62" s="34">
        <v>551311</v>
      </c>
      <c r="C62" s="226">
        <f t="shared" ref="C62:I62" si="44">C31/C$37*100</f>
        <v>3.0576158110768379</v>
      </c>
      <c r="D62" s="226">
        <f t="shared" si="44"/>
        <v>4.0208367039392803</v>
      </c>
      <c r="E62" s="226">
        <f t="shared" si="44"/>
        <v>3.8460946174775223</v>
      </c>
      <c r="F62" s="226">
        <f t="shared" si="44"/>
        <v>3.9473231872891845</v>
      </c>
      <c r="G62" s="226">
        <f t="shared" si="44"/>
        <v>5.8422397692662802</v>
      </c>
      <c r="H62" s="226">
        <f t="shared" si="44"/>
        <v>4.9884470820080127</v>
      </c>
      <c r="I62" s="226">
        <f t="shared" si="44"/>
        <v>3.6524915468771368</v>
      </c>
      <c r="J62" s="226">
        <f t="shared" si="11"/>
        <v>2.5063693836039915</v>
      </c>
      <c r="K62" s="226">
        <f t="shared" si="11"/>
        <v>1.9437051936905609</v>
      </c>
      <c r="L62" s="226">
        <f t="shared" si="11"/>
        <v>1.678712630651489</v>
      </c>
      <c r="M62" s="226">
        <f t="shared" si="36"/>
        <v>1.4350941118045097</v>
      </c>
      <c r="N62" s="226">
        <f t="shared" si="36"/>
        <v>1.4625192912519915</v>
      </c>
      <c r="O62" s="226">
        <f t="shared" si="36"/>
        <v>1.239863204036123</v>
      </c>
      <c r="P62" s="226">
        <f t="shared" si="36"/>
        <v>1.1687799861254407</v>
      </c>
      <c r="Q62" s="226">
        <f t="shared" si="36"/>
        <v>0.89012352024757191</v>
      </c>
      <c r="R62" s="226">
        <f t="shared" si="36"/>
        <v>0.71397809380125488</v>
      </c>
      <c r="S62" s="226">
        <f t="shared" si="36"/>
        <v>0.87037173574611559</v>
      </c>
      <c r="T62" s="226">
        <f t="shared" si="36"/>
        <v>0.71809976302311096</v>
      </c>
      <c r="U62" s="226">
        <f t="shared" si="36"/>
        <v>0.62461932131230635</v>
      </c>
      <c r="V62" s="226">
        <f t="shared" si="36"/>
        <v>0.57015943600306229</v>
      </c>
      <c r="W62" s="226">
        <f t="shared" si="36"/>
        <v>0.57604040386705102</v>
      </c>
      <c r="X62" s="226">
        <f t="shared" si="36"/>
        <v>0.49539042015131779</v>
      </c>
      <c r="Y62" s="226">
        <f t="shared" si="36"/>
        <v>0.40700963493326259</v>
      </c>
      <c r="Z62" s="226">
        <f t="shared" si="36"/>
        <v>0.35166940541648839</v>
      </c>
      <c r="AA62" s="226">
        <f t="shared" si="36"/>
        <v>0.32685830576111574</v>
      </c>
      <c r="AB62" s="226">
        <f t="shared" si="36"/>
        <v>0.30454374832391484</v>
      </c>
      <c r="AC62" s="226">
        <f t="shared" si="36"/>
        <v>0.92683167640235675</v>
      </c>
    </row>
    <row r="63" spans="1:29" x14ac:dyDescent="0.2">
      <c r="A63" s="51">
        <v>23</v>
      </c>
      <c r="B63" s="34">
        <v>580122</v>
      </c>
      <c r="C63" s="226">
        <f t="shared" ref="C63:I63" si="45">C32/C$37*100</f>
        <v>1.3507625910072636</v>
      </c>
      <c r="D63" s="226">
        <f t="shared" si="45"/>
        <v>2.700289680360453</v>
      </c>
      <c r="E63" s="226">
        <f t="shared" si="45"/>
        <v>4.4654505224524437</v>
      </c>
      <c r="F63" s="226">
        <f t="shared" si="45"/>
        <v>3.949599022695832</v>
      </c>
      <c r="G63" s="226">
        <f t="shared" si="45"/>
        <v>2.6827520662912101</v>
      </c>
      <c r="H63" s="226">
        <f t="shared" si="45"/>
        <v>2.4595417611794788</v>
      </c>
      <c r="I63" s="226">
        <f t="shared" si="45"/>
        <v>3.0040520932175472</v>
      </c>
      <c r="J63" s="226">
        <f t="shared" si="11"/>
        <v>3.5963246861249987</v>
      </c>
      <c r="K63" s="226">
        <f t="shared" si="11"/>
        <v>4.1696754987374165</v>
      </c>
      <c r="L63" s="226">
        <f t="shared" si="11"/>
        <v>3.4738347229860111</v>
      </c>
      <c r="M63" s="226">
        <f t="shared" si="36"/>
        <v>3.3518169080858993</v>
      </c>
      <c r="N63" s="226">
        <f t="shared" si="36"/>
        <v>2.4100605088173976</v>
      </c>
      <c r="O63" s="226">
        <f t="shared" si="36"/>
        <v>1.3394848008832485</v>
      </c>
      <c r="P63" s="226">
        <f t="shared" si="36"/>
        <v>0.90230664541436256</v>
      </c>
      <c r="Q63" s="226">
        <f t="shared" si="36"/>
        <v>0.75130837552439644</v>
      </c>
      <c r="R63" s="226">
        <f t="shared" si="36"/>
        <v>0.72611985810618362</v>
      </c>
      <c r="S63" s="226">
        <f t="shared" si="36"/>
        <v>0.58877574617169059</v>
      </c>
      <c r="T63" s="226">
        <f t="shared" si="36"/>
        <v>0.60586418807500675</v>
      </c>
      <c r="U63" s="226">
        <f t="shared" si="36"/>
        <v>0.48092606605908428</v>
      </c>
      <c r="V63" s="226">
        <f t="shared" si="36"/>
        <v>0.36006207976694776</v>
      </c>
      <c r="W63" s="226">
        <f t="shared" si="36"/>
        <v>0.25825299707470956</v>
      </c>
      <c r="X63" s="226">
        <f t="shared" si="36"/>
        <v>0.22145526200619869</v>
      </c>
      <c r="Y63" s="226">
        <f t="shared" si="36"/>
        <v>0.18620171484133299</v>
      </c>
      <c r="Z63" s="226">
        <f t="shared" si="36"/>
        <v>0.25283246493647216</v>
      </c>
      <c r="AA63" s="226">
        <f t="shared" si="36"/>
        <v>0.28853282449078582</v>
      </c>
      <c r="AB63" s="226">
        <f t="shared" si="36"/>
        <v>0.2530141340959185</v>
      </c>
      <c r="AC63" s="226">
        <f t="shared" si="36"/>
        <v>0.88494691868014996</v>
      </c>
    </row>
    <row r="64" spans="1:29" x14ac:dyDescent="0.2">
      <c r="A64" s="51">
        <v>24</v>
      </c>
      <c r="B64" s="34">
        <v>580123</v>
      </c>
      <c r="C64" s="226">
        <f t="shared" ref="C64:I64" si="46">C33/C$37*100</f>
        <v>0.34818903460772432</v>
      </c>
      <c r="D64" s="226">
        <f t="shared" si="46"/>
        <v>0.32264625666410413</v>
      </c>
      <c r="E64" s="226">
        <f t="shared" si="46"/>
        <v>0.3601075923365521</v>
      </c>
      <c r="F64" s="226">
        <f t="shared" si="46"/>
        <v>0.28262898754629628</v>
      </c>
      <c r="G64" s="226">
        <f t="shared" si="46"/>
        <v>0.20922591890694436</v>
      </c>
      <c r="H64" s="226">
        <f t="shared" si="46"/>
        <v>0.27974184236199456</v>
      </c>
      <c r="I64" s="226">
        <f t="shared" si="46"/>
        <v>0.24956179540867374</v>
      </c>
      <c r="J64" s="226">
        <f t="shared" si="11"/>
        <v>0.27525681665556334</v>
      </c>
      <c r="K64" s="226">
        <f t="shared" si="11"/>
        <v>0.32040853787031792</v>
      </c>
      <c r="L64" s="226">
        <f t="shared" si="11"/>
        <v>0.19807472441991306</v>
      </c>
      <c r="M64" s="226">
        <f t="shared" si="36"/>
        <v>0.25898180773414853</v>
      </c>
      <c r="N64" s="226">
        <f t="shared" si="36"/>
        <v>0.39881408421611603</v>
      </c>
      <c r="O64" s="226">
        <f t="shared" si="36"/>
        <v>1.9062134592059263</v>
      </c>
      <c r="P64" s="226">
        <f t="shared" si="36"/>
        <v>2.0715274432377875</v>
      </c>
      <c r="Q64" s="226">
        <f t="shared" si="36"/>
        <v>0.66882486539374453</v>
      </c>
      <c r="R64" s="226">
        <f t="shared" si="36"/>
        <v>0.68910161805715353</v>
      </c>
      <c r="S64" s="226">
        <f t="shared" si="36"/>
        <v>0.45796738354439454</v>
      </c>
      <c r="T64" s="226">
        <f t="shared" si="36"/>
        <v>0.18034386212143388</v>
      </c>
      <c r="U64" s="226">
        <f t="shared" si="36"/>
        <v>7.5710265188931244E-2</v>
      </c>
      <c r="V64" s="226">
        <f t="shared" si="36"/>
        <v>3.2118651532332836E-2</v>
      </c>
      <c r="W64" s="226">
        <f t="shared" si="36"/>
        <v>2.4599209054324153E-2</v>
      </c>
      <c r="X64" s="226">
        <f t="shared" si="36"/>
        <v>2.8401981848036908E-2</v>
      </c>
      <c r="Y64" s="226">
        <f t="shared" si="36"/>
        <v>2.533957983440879E-2</v>
      </c>
      <c r="Z64" s="226">
        <f t="shared" si="36"/>
        <v>3.7077073433987251E-2</v>
      </c>
      <c r="AA64" s="226">
        <f t="shared" si="36"/>
        <v>0.26568715857322617</v>
      </c>
      <c r="AB64" s="226">
        <f t="shared" si="36"/>
        <v>7.654994091634626E-2</v>
      </c>
      <c r="AC64" s="226">
        <f t="shared" si="36"/>
        <v>0.32412182910813031</v>
      </c>
    </row>
    <row r="65" spans="1:29" x14ac:dyDescent="0.2">
      <c r="A65" s="51">
        <v>25</v>
      </c>
      <c r="B65" s="100">
        <v>500710</v>
      </c>
      <c r="C65" s="226">
        <f t="shared" ref="C65:I65" si="47">C34/C$37*100</f>
        <v>7.505346875382692</v>
      </c>
      <c r="D65" s="226">
        <f t="shared" si="47"/>
        <v>7.8254215159204429E-2</v>
      </c>
      <c r="E65" s="226">
        <f t="shared" si="47"/>
        <v>8.011350717748654E-2</v>
      </c>
      <c r="F65" s="226">
        <f t="shared" si="47"/>
        <v>7.7007441471952279E-2</v>
      </c>
      <c r="G65" s="226">
        <f t="shared" si="47"/>
        <v>9.4808836235881613E-2</v>
      </c>
      <c r="H65" s="226">
        <f t="shared" si="47"/>
        <v>3.4602675415539164</v>
      </c>
      <c r="I65" s="226">
        <f t="shared" si="47"/>
        <v>3.2688098305566369</v>
      </c>
      <c r="J65" s="226">
        <f t="shared" si="11"/>
        <v>2.5775589105864976</v>
      </c>
      <c r="K65" s="226">
        <f t="shared" si="11"/>
        <v>2.7459196949903313</v>
      </c>
      <c r="L65" s="226">
        <f t="shared" si="11"/>
        <v>2.7215796574787507</v>
      </c>
      <c r="M65" s="226">
        <f t="shared" si="36"/>
        <v>2.8215759141951793</v>
      </c>
      <c r="N65" s="226">
        <f t="shared" si="36"/>
        <v>2.6253308606448935</v>
      </c>
      <c r="O65" s="226">
        <f t="shared" si="36"/>
        <v>2.2760465154857279</v>
      </c>
      <c r="P65" s="72" t="s">
        <v>12</v>
      </c>
      <c r="Q65" s="72" t="s">
        <v>12</v>
      </c>
      <c r="R65" s="72" t="s">
        <v>12</v>
      </c>
      <c r="S65" s="72" t="s">
        <v>12</v>
      </c>
      <c r="T65" s="72" t="s">
        <v>12</v>
      </c>
      <c r="U65" s="72" t="s">
        <v>12</v>
      </c>
      <c r="V65" s="72" t="s">
        <v>12</v>
      </c>
      <c r="W65" s="72" t="s">
        <v>12</v>
      </c>
      <c r="X65" s="72" t="s">
        <v>12</v>
      </c>
      <c r="Y65" s="226">
        <f t="shared" si="36"/>
        <v>2.8286042605851673E-3</v>
      </c>
      <c r="Z65" s="226">
        <f t="shared" si="36"/>
        <v>2.3673930376885135E-3</v>
      </c>
      <c r="AA65" s="226">
        <f t="shared" si="36"/>
        <v>2.3618216408929646E-3</v>
      </c>
      <c r="AB65" s="226">
        <f t="shared" si="36"/>
        <v>1.616792002751761E-3</v>
      </c>
      <c r="AC65" s="226">
        <f t="shared" si="36"/>
        <v>0.49861108259816372</v>
      </c>
    </row>
    <row r="66" spans="1:29" x14ac:dyDescent="0.2">
      <c r="A66" s="51"/>
      <c r="B66" s="42" t="s">
        <v>19</v>
      </c>
      <c r="C66" s="226">
        <f t="shared" ref="C66:I66" si="48">C35/C$37*100</f>
        <v>40.735936472339233</v>
      </c>
      <c r="D66" s="226">
        <f t="shared" si="48"/>
        <v>39.621511416662329</v>
      </c>
      <c r="E66" s="226">
        <f t="shared" si="48"/>
        <v>42.207880784906607</v>
      </c>
      <c r="F66" s="226">
        <f t="shared" si="48"/>
        <v>42.239626064621881</v>
      </c>
      <c r="G66" s="226">
        <f t="shared" si="48"/>
        <v>43.523010729800198</v>
      </c>
      <c r="H66" s="226">
        <f t="shared" si="48"/>
        <v>45.381868453619973</v>
      </c>
      <c r="I66" s="226">
        <f t="shared" si="48"/>
        <v>47.109000030467385</v>
      </c>
      <c r="J66" s="226">
        <f t="shared" si="11"/>
        <v>58.659973647166154</v>
      </c>
      <c r="K66" s="226">
        <f t="shared" si="11"/>
        <v>60.483555533365383</v>
      </c>
      <c r="L66" s="226">
        <f t="shared" si="11"/>
        <v>58.042221914967321</v>
      </c>
      <c r="M66" s="226">
        <f t="shared" si="36"/>
        <v>57.034130636073229</v>
      </c>
      <c r="N66" s="226">
        <f t="shared" si="36"/>
        <v>56.029260459126753</v>
      </c>
      <c r="O66" s="226">
        <f t="shared" si="36"/>
        <v>55.82930721984021</v>
      </c>
      <c r="P66" s="226">
        <f t="shared" si="36"/>
        <v>52.374643363627769</v>
      </c>
      <c r="Q66" s="226">
        <f t="shared" si="36"/>
        <v>53.13764257051686</v>
      </c>
      <c r="R66" s="226">
        <f t="shared" si="36"/>
        <v>48.26077145556274</v>
      </c>
      <c r="S66" s="226">
        <f t="shared" si="36"/>
        <v>52.666212854995401</v>
      </c>
      <c r="T66" s="226">
        <f t="shared" si="36"/>
        <v>51.313363681174742</v>
      </c>
      <c r="U66" s="226">
        <f t="shared" si="36"/>
        <v>49.780269785265311</v>
      </c>
      <c r="V66" s="226">
        <f t="shared" si="36"/>
        <v>48.188774207039671</v>
      </c>
      <c r="W66" s="226">
        <f t="shared" si="36"/>
        <v>47.624938541988179</v>
      </c>
      <c r="X66" s="226">
        <f t="shared" si="36"/>
        <v>47.931501365318994</v>
      </c>
      <c r="Y66" s="226">
        <f t="shared" si="36"/>
        <v>50.012713986858756</v>
      </c>
      <c r="Z66" s="226">
        <f t="shared" si="36"/>
        <v>50.965458707327031</v>
      </c>
      <c r="AA66" s="226">
        <f t="shared" si="36"/>
        <v>51.635037792850333</v>
      </c>
      <c r="AB66" s="226">
        <f t="shared" si="36"/>
        <v>49.219958856312779</v>
      </c>
      <c r="AC66" s="226">
        <f t="shared" si="36"/>
        <v>50.648502806584226</v>
      </c>
    </row>
    <row r="67" spans="1:29" x14ac:dyDescent="0.2">
      <c r="A67" s="51"/>
      <c r="B67" s="42" t="s">
        <v>20</v>
      </c>
      <c r="C67" s="226">
        <f t="shared" ref="C67:I67" si="49">C36/C$37*100</f>
        <v>59.26406352766076</v>
      </c>
      <c r="D67" s="226">
        <f t="shared" si="49"/>
        <v>60.378488583337678</v>
      </c>
      <c r="E67" s="226">
        <f t="shared" si="49"/>
        <v>57.792119215093393</v>
      </c>
      <c r="F67" s="226">
        <f t="shared" si="49"/>
        <v>57.760373935378119</v>
      </c>
      <c r="G67" s="226">
        <f t="shared" si="49"/>
        <v>56.476989270199795</v>
      </c>
      <c r="H67" s="226">
        <f t="shared" si="49"/>
        <v>54.61813154638002</v>
      </c>
      <c r="I67" s="226">
        <f t="shared" si="49"/>
        <v>52.890999969532615</v>
      </c>
      <c r="J67" s="226">
        <f t="shared" si="11"/>
        <v>41.340026352833853</v>
      </c>
      <c r="K67" s="226">
        <f t="shared" si="11"/>
        <v>39.51644446663461</v>
      </c>
      <c r="L67" s="226">
        <f t="shared" si="11"/>
        <v>41.957778085032679</v>
      </c>
      <c r="M67" s="226">
        <f t="shared" si="36"/>
        <v>42.965869363926764</v>
      </c>
      <c r="N67" s="226">
        <f t="shared" ref="M67:AC68" si="50">N36/N$37*100</f>
        <v>43.970739540873254</v>
      </c>
      <c r="O67" s="226">
        <f t="shared" si="50"/>
        <v>44.170692780159797</v>
      </c>
      <c r="P67" s="226">
        <f t="shared" si="50"/>
        <v>47.625356636372231</v>
      </c>
      <c r="Q67" s="226">
        <f t="shared" si="50"/>
        <v>46.86235742948314</v>
      </c>
      <c r="R67" s="226">
        <f t="shared" si="50"/>
        <v>51.739228544437267</v>
      </c>
      <c r="S67" s="226">
        <f t="shared" si="50"/>
        <v>47.333787145004599</v>
      </c>
      <c r="T67" s="226">
        <f t="shared" si="50"/>
        <v>48.686636318825258</v>
      </c>
      <c r="U67" s="226">
        <f t="shared" si="50"/>
        <v>50.219730214734682</v>
      </c>
      <c r="V67" s="226">
        <f t="shared" si="50"/>
        <v>51.811225792960322</v>
      </c>
      <c r="W67" s="226">
        <f t="shared" si="50"/>
        <v>52.375061458011821</v>
      </c>
      <c r="X67" s="226">
        <f t="shared" si="50"/>
        <v>52.068498634681006</v>
      </c>
      <c r="Y67" s="226">
        <f t="shared" si="50"/>
        <v>49.987286013141244</v>
      </c>
      <c r="Z67" s="226">
        <f t="shared" si="50"/>
        <v>49.034541292672969</v>
      </c>
      <c r="AA67" s="226">
        <f t="shared" si="50"/>
        <v>48.364962207149659</v>
      </c>
      <c r="AB67" s="226">
        <f t="shared" si="50"/>
        <v>50.780041143687214</v>
      </c>
      <c r="AC67" s="226">
        <f t="shared" si="50"/>
        <v>49.35149719341576</v>
      </c>
    </row>
    <row r="68" spans="1:29" x14ac:dyDescent="0.2">
      <c r="A68" s="51"/>
      <c r="B68" s="42" t="s">
        <v>11</v>
      </c>
      <c r="C68" s="226">
        <f t="shared" ref="C68:I68" si="51">C37/C$37*100</f>
        <v>100</v>
      </c>
      <c r="D68" s="226">
        <f t="shared" si="51"/>
        <v>100</v>
      </c>
      <c r="E68" s="226">
        <f t="shared" si="51"/>
        <v>100</v>
      </c>
      <c r="F68" s="226">
        <f t="shared" si="51"/>
        <v>100</v>
      </c>
      <c r="G68" s="226">
        <f t="shared" si="51"/>
        <v>100</v>
      </c>
      <c r="H68" s="226">
        <f t="shared" si="51"/>
        <v>100</v>
      </c>
      <c r="I68" s="226">
        <f t="shared" si="51"/>
        <v>100</v>
      </c>
      <c r="J68" s="226">
        <f t="shared" si="11"/>
        <v>100</v>
      </c>
      <c r="K68" s="226">
        <f t="shared" si="11"/>
        <v>100</v>
      </c>
      <c r="L68" s="226">
        <f t="shared" si="11"/>
        <v>100</v>
      </c>
      <c r="M68" s="226">
        <f t="shared" si="50"/>
        <v>100</v>
      </c>
      <c r="N68" s="226">
        <f t="shared" si="50"/>
        <v>100</v>
      </c>
      <c r="O68" s="226">
        <f t="shared" si="50"/>
        <v>100</v>
      </c>
      <c r="P68" s="226">
        <f t="shared" si="50"/>
        <v>100</v>
      </c>
      <c r="Q68" s="226">
        <f t="shared" si="50"/>
        <v>100</v>
      </c>
      <c r="R68" s="226">
        <f t="shared" si="50"/>
        <v>100</v>
      </c>
      <c r="S68" s="226">
        <f t="shared" si="50"/>
        <v>100</v>
      </c>
      <c r="T68" s="226">
        <f t="shared" si="50"/>
        <v>100</v>
      </c>
      <c r="U68" s="226">
        <f t="shared" si="50"/>
        <v>100</v>
      </c>
      <c r="V68" s="226">
        <f t="shared" si="50"/>
        <v>100</v>
      </c>
      <c r="W68" s="226">
        <f t="shared" si="50"/>
        <v>100</v>
      </c>
      <c r="X68" s="226">
        <f t="shared" si="50"/>
        <v>100</v>
      </c>
      <c r="Y68" s="226">
        <f t="shared" si="50"/>
        <v>100</v>
      </c>
      <c r="Z68" s="226">
        <f t="shared" si="50"/>
        <v>100</v>
      </c>
      <c r="AA68" s="226">
        <f t="shared" si="50"/>
        <v>100</v>
      </c>
      <c r="AB68" s="226">
        <f t="shared" si="50"/>
        <v>100</v>
      </c>
      <c r="AC68" s="226">
        <f t="shared" si="50"/>
        <v>100</v>
      </c>
    </row>
    <row r="69" spans="1:29" x14ac:dyDescent="0.2">
      <c r="A69" s="51"/>
      <c r="B69" s="42"/>
      <c r="C69" s="42"/>
      <c r="D69" s="224"/>
      <c r="E69" s="224"/>
      <c r="F69" s="224"/>
      <c r="G69" s="224"/>
      <c r="H69" s="44"/>
      <c r="I69" s="44"/>
      <c r="J69" s="44"/>
      <c r="K69" s="226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226"/>
      <c r="AA69" s="226"/>
      <c r="AB69" s="226"/>
      <c r="AC69" s="44"/>
    </row>
    <row r="70" spans="1:29" ht="13.5" thickBot="1" x14ac:dyDescent="0.25">
      <c r="A70" s="51"/>
      <c r="B70" s="42"/>
      <c r="C70" s="268" t="s">
        <v>16</v>
      </c>
      <c r="D70" s="268"/>
      <c r="E70" s="268"/>
      <c r="F70" s="268"/>
      <c r="G70" s="268"/>
      <c r="H70" s="268"/>
      <c r="I70" s="268"/>
      <c r="J70" s="268"/>
      <c r="K70" s="268"/>
      <c r="L70" s="268"/>
      <c r="M70" s="268"/>
      <c r="N70" s="268"/>
      <c r="O70" s="268"/>
      <c r="P70" s="268"/>
      <c r="Q70" s="268"/>
      <c r="R70" s="268"/>
      <c r="S70" s="268"/>
      <c r="T70" s="268"/>
      <c r="U70" s="268"/>
      <c r="V70" s="268"/>
      <c r="W70" s="268"/>
      <c r="X70" s="268"/>
      <c r="Y70" s="268"/>
      <c r="Z70" s="268"/>
      <c r="AA70" s="268"/>
      <c r="AB70" s="268"/>
      <c r="AC70" s="268"/>
    </row>
    <row r="71" spans="1:29" ht="13.5" thickTop="1" x14ac:dyDescent="0.2">
      <c r="A71" s="51"/>
      <c r="B71" s="42"/>
      <c r="C71" s="42"/>
      <c r="D71" s="224"/>
      <c r="E71" s="224"/>
      <c r="F71" s="224"/>
      <c r="G71" s="224"/>
      <c r="H71" s="44"/>
      <c r="I71" s="44"/>
      <c r="J71" s="44"/>
      <c r="K71" s="226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226"/>
      <c r="AA71" s="226"/>
      <c r="AB71" s="226"/>
      <c r="AC71" s="44"/>
    </row>
    <row r="72" spans="1:29" x14ac:dyDescent="0.2">
      <c r="A72" s="51">
        <v>1</v>
      </c>
      <c r="B72" s="34">
        <v>540752</v>
      </c>
      <c r="C72" s="35" t="s">
        <v>12</v>
      </c>
      <c r="D72" s="209">
        <f t="shared" ref="D72:H72" si="52">IF(C10=0,"--",((D10/C10)*100-100))</f>
        <v>285.79781254506725</v>
      </c>
      <c r="E72" s="209">
        <f t="shared" si="52"/>
        <v>127.22179177806257</v>
      </c>
      <c r="F72" s="209">
        <f t="shared" si="52"/>
        <v>-3.869563956009884</v>
      </c>
      <c r="G72" s="209">
        <f t="shared" si="52"/>
        <v>8.3276135491746146</v>
      </c>
      <c r="H72" s="209">
        <f t="shared" si="52"/>
        <v>146.66754502640836</v>
      </c>
      <c r="I72" s="209">
        <f>IF(H10=0,"--",((I10/H10)*100-100))</f>
        <v>43.292031143133869</v>
      </c>
      <c r="J72" s="209">
        <f t="shared" ref="J72:M72" si="53">IF(I10=0,"--",((J10/I10)*100-100))</f>
        <v>85.700650518943689</v>
      </c>
      <c r="K72" s="209">
        <f t="shared" si="53"/>
        <v>54.848395388494168</v>
      </c>
      <c r="L72" s="209">
        <f t="shared" si="53"/>
        <v>54.164745239130411</v>
      </c>
      <c r="M72" s="209">
        <f t="shared" si="53"/>
        <v>12.824583552875296</v>
      </c>
      <c r="N72" s="209">
        <f t="shared" ref="N72:AB72" si="54">IFERROR(((N10/M10)*100-100),"--")</f>
        <v>-0.87000731227895756</v>
      </c>
      <c r="O72" s="209">
        <f t="shared" si="54"/>
        <v>9.964142091732711</v>
      </c>
      <c r="P72" s="209">
        <f t="shared" si="54"/>
        <v>11.505584028389308</v>
      </c>
      <c r="Q72" s="209">
        <f t="shared" si="54"/>
        <v>-10.517136336114703</v>
      </c>
      <c r="R72" s="209">
        <f t="shared" si="54"/>
        <v>12.119774102166431</v>
      </c>
      <c r="S72" s="209">
        <f t="shared" si="54"/>
        <v>47.611924961748116</v>
      </c>
      <c r="T72" s="209">
        <f t="shared" si="54"/>
        <v>6.0550036464373846</v>
      </c>
      <c r="U72" s="209">
        <f t="shared" si="54"/>
        <v>10.582907595335399</v>
      </c>
      <c r="V72" s="209">
        <f t="shared" si="54"/>
        <v>-2.6136498484141697</v>
      </c>
      <c r="W72" s="209">
        <f t="shared" si="54"/>
        <v>-1.8376797072706239</v>
      </c>
      <c r="X72" s="209">
        <f t="shared" si="54"/>
        <v>1.1051204845588387</v>
      </c>
      <c r="Y72" s="209">
        <f t="shared" si="54"/>
        <v>1.8983540600833351</v>
      </c>
      <c r="Z72" s="209">
        <f t="shared" si="54"/>
        <v>12.043271956371342</v>
      </c>
      <c r="AA72" s="209">
        <f t="shared" si="54"/>
        <v>17.384192261734086</v>
      </c>
      <c r="AB72" s="209">
        <f t="shared" si="54"/>
        <v>-20.179173297233874</v>
      </c>
      <c r="AC72" s="46">
        <f>IFERROR((POWER(AB10/C10,1/26)*100-100),"--")</f>
        <v>25.301501426541677</v>
      </c>
    </row>
    <row r="73" spans="1:29" x14ac:dyDescent="0.2">
      <c r="A73" s="51">
        <v>2</v>
      </c>
      <c r="B73" s="34">
        <v>600632</v>
      </c>
      <c r="C73" s="35" t="s">
        <v>12</v>
      </c>
      <c r="D73" s="209" t="str">
        <f t="shared" ref="D73:I73" si="55">IF(C11=0,"--",((D11/C11)*100-100))</f>
        <v>--</v>
      </c>
      <c r="E73" s="209" t="str">
        <f t="shared" si="55"/>
        <v>--</v>
      </c>
      <c r="F73" s="209" t="str">
        <f t="shared" si="55"/>
        <v>--</v>
      </c>
      <c r="G73" s="209" t="str">
        <f t="shared" si="55"/>
        <v>--</v>
      </c>
      <c r="H73" s="209" t="str">
        <f t="shared" si="55"/>
        <v>--</v>
      </c>
      <c r="I73" s="209" t="str">
        <f t="shared" si="55"/>
        <v>--</v>
      </c>
      <c r="J73" s="209" t="str">
        <f t="shared" ref="J73:M73" si="56">IF(I11=0,"--",((J11/I11)*100-100))</f>
        <v>--</v>
      </c>
      <c r="K73" s="209">
        <f t="shared" si="56"/>
        <v>40.178654948477686</v>
      </c>
      <c r="L73" s="209">
        <f t="shared" si="56"/>
        <v>25.81840854669808</v>
      </c>
      <c r="M73" s="209">
        <f t="shared" si="56"/>
        <v>20.300461267534843</v>
      </c>
      <c r="N73" s="209">
        <f t="shared" ref="N73:Z89" si="57">IFERROR(((N11/M11)*100-100),"--")</f>
        <v>13.167830466844066</v>
      </c>
      <c r="O73" s="209">
        <f t="shared" si="57"/>
        <v>18.037998344466573</v>
      </c>
      <c r="P73" s="209">
        <f t="shared" si="57"/>
        <v>47.293645083251931</v>
      </c>
      <c r="Q73" s="209">
        <f t="shared" si="57"/>
        <v>12.803608051822664</v>
      </c>
      <c r="R73" s="209">
        <f t="shared" si="57"/>
        <v>0.33867644139584741</v>
      </c>
      <c r="S73" s="209">
        <f t="shared" si="57"/>
        <v>119.98161185547983</v>
      </c>
      <c r="T73" s="209">
        <f t="shared" si="57"/>
        <v>19.442455297759295</v>
      </c>
      <c r="U73" s="209">
        <f t="shared" si="57"/>
        <v>23.262975627470865</v>
      </c>
      <c r="V73" s="209">
        <f t="shared" si="57"/>
        <v>13.769441544780321</v>
      </c>
      <c r="W73" s="209">
        <f t="shared" si="57"/>
        <v>8.4839867514322549</v>
      </c>
      <c r="X73" s="209">
        <f t="shared" si="57"/>
        <v>4.729698410711535</v>
      </c>
      <c r="Y73" s="209">
        <f t="shared" si="57"/>
        <v>21.833719881284267</v>
      </c>
      <c r="Z73" s="209">
        <f t="shared" si="57"/>
        <v>6.0827916909384783</v>
      </c>
      <c r="AA73" s="209">
        <f t="shared" ref="AA73:AA88" si="58">IFERROR(((AA11/Z11)*100-100),"--")</f>
        <v>-0.95675498242131596</v>
      </c>
      <c r="AB73" s="209">
        <f t="shared" ref="AB73:AB88" si="59">IFERROR(((AB11/AA11)*100-100),"--")</f>
        <v>-22.94244688061751</v>
      </c>
      <c r="AC73" s="209">
        <f>IFERROR((POWER(AB11/J11,1/19)*100-100),"--")</f>
        <v>16.925917604209545</v>
      </c>
    </row>
    <row r="74" spans="1:29" x14ac:dyDescent="0.2">
      <c r="A74" s="51">
        <v>3</v>
      </c>
      <c r="B74" s="34">
        <v>600410</v>
      </c>
      <c r="C74" s="35" t="s">
        <v>12</v>
      </c>
      <c r="D74" s="209" t="str">
        <f t="shared" ref="D74:I74" si="60">IF(C12=0,"--",((D12/C12)*100-100))</f>
        <v>--</v>
      </c>
      <c r="E74" s="209" t="str">
        <f t="shared" si="60"/>
        <v>--</v>
      </c>
      <c r="F74" s="209" t="str">
        <f t="shared" si="60"/>
        <v>--</v>
      </c>
      <c r="G74" s="209" t="str">
        <f t="shared" si="60"/>
        <v>--</v>
      </c>
      <c r="H74" s="209" t="str">
        <f t="shared" si="60"/>
        <v>--</v>
      </c>
      <c r="I74" s="209" t="str">
        <f t="shared" si="60"/>
        <v>--</v>
      </c>
      <c r="J74" s="209" t="str">
        <f t="shared" ref="J74:M74" si="61">IF(I12=0,"--",((J12/I12)*100-100))</f>
        <v>--</v>
      </c>
      <c r="K74" s="209">
        <f t="shared" si="61"/>
        <v>45.985043881173794</v>
      </c>
      <c r="L74" s="209">
        <f t="shared" si="61"/>
        <v>50.816793165190887</v>
      </c>
      <c r="M74" s="209">
        <f t="shared" si="61"/>
        <v>50.599957126327979</v>
      </c>
      <c r="N74" s="209">
        <f t="shared" si="57"/>
        <v>55.13813737789485</v>
      </c>
      <c r="O74" s="209">
        <f t="shared" si="57"/>
        <v>45.603231791423639</v>
      </c>
      <c r="P74" s="209">
        <f t="shared" si="57"/>
        <v>16.443041785187589</v>
      </c>
      <c r="Q74" s="209">
        <f t="shared" si="57"/>
        <v>7.5129295295477903</v>
      </c>
      <c r="R74" s="209">
        <f t="shared" si="57"/>
        <v>14.334618047467032</v>
      </c>
      <c r="S74" s="209">
        <f t="shared" si="57"/>
        <v>38.845186008347326</v>
      </c>
      <c r="T74" s="209">
        <f t="shared" si="57"/>
        <v>5.5372515725100868</v>
      </c>
      <c r="U74" s="209">
        <f t="shared" si="57"/>
        <v>18.638497903430306</v>
      </c>
      <c r="V74" s="209">
        <f t="shared" si="57"/>
        <v>10.78919008275345</v>
      </c>
      <c r="W74" s="209">
        <f t="shared" si="57"/>
        <v>5.2511375403492053</v>
      </c>
      <c r="X74" s="209">
        <f t="shared" si="57"/>
        <v>0.65574311530147611</v>
      </c>
      <c r="Y74" s="209">
        <f t="shared" si="57"/>
        <v>17.143819399508331</v>
      </c>
      <c r="Z74" s="209">
        <f t="shared" si="57"/>
        <v>11.165701107533366</v>
      </c>
      <c r="AA74" s="209">
        <f t="shared" si="58"/>
        <v>2.4451397881057915</v>
      </c>
      <c r="AB74" s="209">
        <f t="shared" si="59"/>
        <v>-5.3415405384075996</v>
      </c>
      <c r="AC74" s="209">
        <f>IFERROR((POWER(AB12/J12,1/19)*100-100),"--")</f>
        <v>19.085090926967311</v>
      </c>
    </row>
    <row r="75" spans="1:29" x14ac:dyDescent="0.2">
      <c r="A75" s="51">
        <v>4</v>
      </c>
      <c r="B75" s="34">
        <v>600192</v>
      </c>
      <c r="C75" s="35" t="s">
        <v>12</v>
      </c>
      <c r="D75" s="209">
        <f t="shared" ref="D75:I75" si="62">IF(C13=0,"--",((D13/C13)*100-100))</f>
        <v>30.118759423335121</v>
      </c>
      <c r="E75" s="209">
        <f t="shared" si="62"/>
        <v>167.66404025554965</v>
      </c>
      <c r="F75" s="209">
        <f t="shared" si="62"/>
        <v>75.101927284372692</v>
      </c>
      <c r="G75" s="209">
        <f t="shared" si="62"/>
        <v>42.933486856217229</v>
      </c>
      <c r="H75" s="209">
        <f t="shared" si="62"/>
        <v>141.60005173183001</v>
      </c>
      <c r="I75" s="209">
        <f t="shared" si="62"/>
        <v>13.001257442341114</v>
      </c>
      <c r="J75" s="209">
        <f t="shared" ref="J75:M75" si="63">IF(I13=0,"--",((J13/I13)*100-100))</f>
        <v>86.556640187840287</v>
      </c>
      <c r="K75" s="209">
        <f t="shared" si="63"/>
        <v>14.719696111040733</v>
      </c>
      <c r="L75" s="209">
        <f t="shared" si="63"/>
        <v>28.544514954478046</v>
      </c>
      <c r="M75" s="209">
        <f t="shared" si="63"/>
        <v>37.74287252120368</v>
      </c>
      <c r="N75" s="209">
        <f t="shared" si="57"/>
        <v>25.523829087272219</v>
      </c>
      <c r="O75" s="209">
        <f t="shared" si="57"/>
        <v>6.6690570066730857</v>
      </c>
      <c r="P75" s="209">
        <f t="shared" si="57"/>
        <v>35.917030054276722</v>
      </c>
      <c r="Q75" s="209">
        <f t="shared" si="57"/>
        <v>-0.49603027207605521</v>
      </c>
      <c r="R75" s="209">
        <f t="shared" si="57"/>
        <v>4.5548672327126525</v>
      </c>
      <c r="S75" s="209">
        <f t="shared" si="57"/>
        <v>81.099646260519194</v>
      </c>
      <c r="T75" s="209">
        <f t="shared" si="57"/>
        <v>-0.37497798813814143</v>
      </c>
      <c r="U75" s="209">
        <f t="shared" si="57"/>
        <v>13.957766376877018</v>
      </c>
      <c r="V75" s="209">
        <f t="shared" si="57"/>
        <v>13.447744236796112</v>
      </c>
      <c r="W75" s="209">
        <f t="shared" si="57"/>
        <v>9.6368155788331649</v>
      </c>
      <c r="X75" s="209">
        <f t="shared" si="57"/>
        <v>-4.8179214395900374</v>
      </c>
      <c r="Y75" s="209">
        <f t="shared" si="57"/>
        <v>17.347317835606106</v>
      </c>
      <c r="Z75" s="209">
        <f t="shared" si="57"/>
        <v>15.70144334714476</v>
      </c>
      <c r="AA75" s="209">
        <f t="shared" si="58"/>
        <v>5.3685844375971499</v>
      </c>
      <c r="AB75" s="209">
        <f t="shared" si="59"/>
        <v>-8.3394398804347674</v>
      </c>
      <c r="AC75" s="209">
        <f>IFERROR((POWER(AB13/C13,1/26)*100-100),"--")</f>
        <v>27.422201785301866</v>
      </c>
    </row>
    <row r="76" spans="1:29" x14ac:dyDescent="0.2">
      <c r="A76" s="51">
        <v>5</v>
      </c>
      <c r="B76" s="34">
        <v>540754</v>
      </c>
      <c r="C76" s="35" t="s">
        <v>12</v>
      </c>
      <c r="D76" s="209">
        <f t="shared" ref="D76:I76" si="64">IF(C14=0,"--",((D14/C14)*100-100))</f>
        <v>1357.3219632287951</v>
      </c>
      <c r="E76" s="209">
        <f t="shared" si="64"/>
        <v>83.751885317745945</v>
      </c>
      <c r="F76" s="209">
        <f t="shared" si="64"/>
        <v>-58.549014182078459</v>
      </c>
      <c r="G76" s="209">
        <f t="shared" si="64"/>
        <v>3.7516188291608188</v>
      </c>
      <c r="H76" s="209">
        <f t="shared" si="64"/>
        <v>129.99106631690051</v>
      </c>
      <c r="I76" s="209">
        <f t="shared" si="64"/>
        <v>136.1763487627592</v>
      </c>
      <c r="J76" s="209">
        <f t="shared" ref="J76:M76" si="65">IF(I14=0,"--",((J14/I14)*100-100))</f>
        <v>184.4839107597416</v>
      </c>
      <c r="K76" s="209">
        <f t="shared" si="65"/>
        <v>67.001382103065481</v>
      </c>
      <c r="L76" s="209">
        <f t="shared" si="65"/>
        <v>34.327522599979687</v>
      </c>
      <c r="M76" s="209">
        <f t="shared" si="65"/>
        <v>-29.618236463054217</v>
      </c>
      <c r="N76" s="209">
        <f t="shared" si="57"/>
        <v>6.2193915222010503</v>
      </c>
      <c r="O76" s="209">
        <f t="shared" si="57"/>
        <v>13.545065601791734</v>
      </c>
      <c r="P76" s="209">
        <f t="shared" si="57"/>
        <v>16.842481955373017</v>
      </c>
      <c r="Q76" s="209">
        <f t="shared" si="57"/>
        <v>-6.0491448335209981</v>
      </c>
      <c r="R76" s="209">
        <f t="shared" si="57"/>
        <v>7.6652578515130472</v>
      </c>
      <c r="S76" s="209">
        <f t="shared" si="57"/>
        <v>59.604171700600375</v>
      </c>
      <c r="T76" s="209">
        <f t="shared" si="57"/>
        <v>6.8903062925201937</v>
      </c>
      <c r="U76" s="209">
        <f t="shared" si="57"/>
        <v>17.835042222792637</v>
      </c>
      <c r="V76" s="209">
        <f t="shared" si="57"/>
        <v>13.879208125865787</v>
      </c>
      <c r="W76" s="209">
        <f t="shared" si="57"/>
        <v>-6.6514480869657433</v>
      </c>
      <c r="X76" s="209">
        <f t="shared" si="57"/>
        <v>-1.0729111073002571</v>
      </c>
      <c r="Y76" s="209">
        <f t="shared" si="57"/>
        <v>13.03313794884042</v>
      </c>
      <c r="Z76" s="209">
        <f t="shared" si="57"/>
        <v>24.641312570261235</v>
      </c>
      <c r="AA76" s="209">
        <f t="shared" si="58"/>
        <v>15.405459526419563</v>
      </c>
      <c r="AB76" s="209">
        <f t="shared" si="59"/>
        <v>-10.521737255742124</v>
      </c>
      <c r="AC76" s="209">
        <f>IFERROR((POWER(AB14/C14,1/26)*100-100),"--")</f>
        <v>31.482333670503692</v>
      </c>
    </row>
    <row r="77" spans="1:29" x14ac:dyDescent="0.2">
      <c r="A77" s="51">
        <v>6</v>
      </c>
      <c r="B77" s="34">
        <v>590320</v>
      </c>
      <c r="C77" s="35" t="s">
        <v>12</v>
      </c>
      <c r="D77" s="209">
        <f t="shared" ref="D77:I77" si="66">IF(C15=0,"--",((D15/C15)*100-100))</f>
        <v>-73.417859524694862</v>
      </c>
      <c r="E77" s="209">
        <f t="shared" si="66"/>
        <v>92.318128677000516</v>
      </c>
      <c r="F77" s="209">
        <f t="shared" si="66"/>
        <v>-45.876173724470625</v>
      </c>
      <c r="G77" s="209">
        <f t="shared" si="66"/>
        <v>69.309675455132322</v>
      </c>
      <c r="H77" s="209">
        <f t="shared" si="66"/>
        <v>119.64788318642005</v>
      </c>
      <c r="I77" s="209">
        <f t="shared" si="66"/>
        <v>73.995770470016453</v>
      </c>
      <c r="J77" s="209">
        <f t="shared" ref="J77:M77" si="67">IF(I15=0,"--",((J15/I15)*100-100))</f>
        <v>51.403484337706942</v>
      </c>
      <c r="K77" s="209">
        <f t="shared" si="67"/>
        <v>19.787486916826097</v>
      </c>
      <c r="L77" s="209">
        <f t="shared" si="67"/>
        <v>38.59532053491202</v>
      </c>
      <c r="M77" s="209">
        <f t="shared" si="67"/>
        <v>28.076880306312574</v>
      </c>
      <c r="N77" s="209">
        <f t="shared" si="57"/>
        <v>21.34436880469903</v>
      </c>
      <c r="O77" s="209">
        <f t="shared" si="57"/>
        <v>41.513904429156725</v>
      </c>
      <c r="P77" s="209">
        <f t="shared" si="57"/>
        <v>42.01978909316739</v>
      </c>
      <c r="Q77" s="209">
        <f t="shared" si="57"/>
        <v>11.41976934414599</v>
      </c>
      <c r="R77" s="209">
        <f t="shared" si="57"/>
        <v>-8.6947907095157717</v>
      </c>
      <c r="S77" s="209">
        <f t="shared" si="57"/>
        <v>124.62868758517368</v>
      </c>
      <c r="T77" s="209">
        <f t="shared" si="57"/>
        <v>-14.75382533474901</v>
      </c>
      <c r="U77" s="209">
        <f t="shared" si="57"/>
        <v>9.7835395714304525</v>
      </c>
      <c r="V77" s="209">
        <f t="shared" si="57"/>
        <v>0.72218120454859047</v>
      </c>
      <c r="W77" s="209">
        <f t="shared" si="57"/>
        <v>-1.3702127629317431</v>
      </c>
      <c r="X77" s="209">
        <f t="shared" si="57"/>
        <v>-4.0547590274681511</v>
      </c>
      <c r="Y77" s="209">
        <f t="shared" si="57"/>
        <v>4.3031366314367148</v>
      </c>
      <c r="Z77" s="209">
        <f t="shared" si="57"/>
        <v>3.948745189287294</v>
      </c>
      <c r="AA77" s="209">
        <f t="shared" si="58"/>
        <v>3.2187173729368652</v>
      </c>
      <c r="AB77" s="209">
        <f t="shared" si="59"/>
        <v>-12.736474705164383</v>
      </c>
      <c r="AC77" s="209">
        <f>IFERROR((POWER(AB15/C15,1/26)*100-100),"--")</f>
        <v>13.670882640160428</v>
      </c>
    </row>
    <row r="78" spans="1:29" x14ac:dyDescent="0.2">
      <c r="A78" s="51">
        <v>7</v>
      </c>
      <c r="B78" s="34">
        <v>540761</v>
      </c>
      <c r="C78" s="35" t="s">
        <v>12</v>
      </c>
      <c r="D78" s="209" t="str">
        <f t="shared" ref="D78:I78" si="68">IF(C16=0,"--",((D16/C16)*100-100))</f>
        <v>--</v>
      </c>
      <c r="E78" s="209">
        <f t="shared" si="68"/>
        <v>133.8938139784438</v>
      </c>
      <c r="F78" s="209">
        <f t="shared" si="68"/>
        <v>50.295128611799441</v>
      </c>
      <c r="G78" s="209">
        <f t="shared" si="68"/>
        <v>5.1436925878127937</v>
      </c>
      <c r="H78" s="209">
        <f t="shared" si="68"/>
        <v>48.148455227591683</v>
      </c>
      <c r="I78" s="209">
        <f t="shared" si="68"/>
        <v>29.958598034276349</v>
      </c>
      <c r="J78" s="209">
        <f t="shared" ref="J78:M78" si="69">IF(I16=0,"--",((J16/I16)*100-100))</f>
        <v>-0.65841237225950522</v>
      </c>
      <c r="K78" s="209">
        <f t="shared" si="69"/>
        <v>25.683632691699046</v>
      </c>
      <c r="L78" s="209">
        <f t="shared" si="69"/>
        <v>44.967595399280015</v>
      </c>
      <c r="M78" s="209">
        <f t="shared" si="69"/>
        <v>9.2464674211924631</v>
      </c>
      <c r="N78" s="209">
        <f t="shared" si="57"/>
        <v>3.6873852588056337</v>
      </c>
      <c r="O78" s="209">
        <f t="shared" si="57"/>
        <v>5.1527267211065748</v>
      </c>
      <c r="P78" s="209">
        <f t="shared" si="57"/>
        <v>15.197013430188107</v>
      </c>
      <c r="Q78" s="209">
        <f t="shared" si="57"/>
        <v>-8.5622589264370674</v>
      </c>
      <c r="R78" s="209">
        <f t="shared" si="57"/>
        <v>3.3195074967768079</v>
      </c>
      <c r="S78" s="209">
        <f t="shared" si="57"/>
        <v>110.19286892422863</v>
      </c>
      <c r="T78" s="209">
        <f t="shared" si="57"/>
        <v>2.8849935607245101</v>
      </c>
      <c r="U78" s="209">
        <f t="shared" si="57"/>
        <v>8.1622399817476321</v>
      </c>
      <c r="V78" s="209">
        <f t="shared" si="57"/>
        <v>7.8304142777029853</v>
      </c>
      <c r="W78" s="209">
        <f t="shared" si="57"/>
        <v>3.7365121220627913</v>
      </c>
      <c r="X78" s="209">
        <f t="shared" si="57"/>
        <v>4.7961352542646267</v>
      </c>
      <c r="Y78" s="209">
        <f t="shared" si="57"/>
        <v>1.6229070063067894</v>
      </c>
      <c r="Z78" s="209">
        <f t="shared" si="57"/>
        <v>11.089150958627641</v>
      </c>
      <c r="AA78" s="209">
        <f t="shared" si="58"/>
        <v>2.2302815678572472</v>
      </c>
      <c r="AB78" s="209">
        <f t="shared" si="59"/>
        <v>-23.026332000875598</v>
      </c>
      <c r="AC78" s="209">
        <f>IFERROR((POWER(AB16/D16,1/25)*100-100),"--")</f>
        <v>15.976837323181044</v>
      </c>
    </row>
    <row r="79" spans="1:29" x14ac:dyDescent="0.2">
      <c r="A79" s="51">
        <v>8</v>
      </c>
      <c r="B79" s="34">
        <v>600622</v>
      </c>
      <c r="C79" s="35" t="s">
        <v>12</v>
      </c>
      <c r="D79" s="209" t="str">
        <f t="shared" ref="D79:I79" si="70">IF(C17=0,"--",((D17/C17)*100-100))</f>
        <v>--</v>
      </c>
      <c r="E79" s="209" t="str">
        <f t="shared" si="70"/>
        <v>--</v>
      </c>
      <c r="F79" s="209" t="str">
        <f t="shared" si="70"/>
        <v>--</v>
      </c>
      <c r="G79" s="209" t="str">
        <f t="shared" si="70"/>
        <v>--</v>
      </c>
      <c r="H79" s="209" t="str">
        <f t="shared" si="70"/>
        <v>--</v>
      </c>
      <c r="I79" s="209" t="str">
        <f t="shared" si="70"/>
        <v>--</v>
      </c>
      <c r="J79" s="209" t="str">
        <f t="shared" ref="J79:M79" si="71">IF(I17=0,"--",((J17/I17)*100-100))</f>
        <v>--</v>
      </c>
      <c r="K79" s="209">
        <f t="shared" si="71"/>
        <v>3.0988730681415007</v>
      </c>
      <c r="L79" s="209">
        <f t="shared" si="71"/>
        <v>22.914581558960208</v>
      </c>
      <c r="M79" s="209">
        <f t="shared" si="71"/>
        <v>19.114342268290912</v>
      </c>
      <c r="N79" s="209">
        <f t="shared" si="57"/>
        <v>29.547808953729117</v>
      </c>
      <c r="O79" s="209">
        <f t="shared" si="57"/>
        <v>15.236897483507079</v>
      </c>
      <c r="P79" s="209">
        <f t="shared" si="57"/>
        <v>-5.6804467304925481</v>
      </c>
      <c r="Q79" s="209">
        <f t="shared" si="57"/>
        <v>-7.3668506704398879</v>
      </c>
      <c r="R79" s="209">
        <f t="shared" si="57"/>
        <v>9.621805616276589</v>
      </c>
      <c r="S79" s="209">
        <f t="shared" si="57"/>
        <v>18.587764478307605</v>
      </c>
      <c r="T79" s="209">
        <f t="shared" si="57"/>
        <v>-11.309496795987457</v>
      </c>
      <c r="U79" s="209">
        <f t="shared" si="57"/>
        <v>-9.6553707425144353E-2</v>
      </c>
      <c r="V79" s="209">
        <f t="shared" si="57"/>
        <v>-4.9035979369030116</v>
      </c>
      <c r="W79" s="209">
        <f t="shared" si="57"/>
        <v>-2.0450593487605744</v>
      </c>
      <c r="X79" s="209">
        <f t="shared" si="57"/>
        <v>-9.9975830539545001</v>
      </c>
      <c r="Y79" s="209">
        <f t="shared" si="57"/>
        <v>11.082588282717794</v>
      </c>
      <c r="Z79" s="209">
        <f t="shared" si="57"/>
        <v>12.830368707033713</v>
      </c>
      <c r="AA79" s="209">
        <f t="shared" si="58"/>
        <v>9.5758358551130414</v>
      </c>
      <c r="AB79" s="209">
        <f t="shared" si="59"/>
        <v>-14.813310354063375</v>
      </c>
      <c r="AC79" s="209">
        <f>IFERROR((POWER(AB17/J17,1/19)*100-100),"--")</f>
        <v>4.2975589223773341</v>
      </c>
    </row>
    <row r="80" spans="1:29" x14ac:dyDescent="0.2">
      <c r="A80" s="51">
        <v>9</v>
      </c>
      <c r="B80" s="34">
        <v>590310</v>
      </c>
      <c r="C80" s="35" t="s">
        <v>12</v>
      </c>
      <c r="D80" s="209">
        <f t="shared" ref="D80:I80" si="72">IF(C18=0,"--",((D18/C18)*100-100))</f>
        <v>-48.330616682655972</v>
      </c>
      <c r="E80" s="209">
        <f t="shared" si="72"/>
        <v>9.5034289714949836</v>
      </c>
      <c r="F80" s="209">
        <f t="shared" si="72"/>
        <v>-17.933467336660783</v>
      </c>
      <c r="G80" s="209">
        <f t="shared" si="72"/>
        <v>48.851026444406386</v>
      </c>
      <c r="H80" s="209">
        <f t="shared" si="72"/>
        <v>106.31803461384254</v>
      </c>
      <c r="I80" s="209">
        <f t="shared" si="72"/>
        <v>-3.5386783450135795E-2</v>
      </c>
      <c r="J80" s="209">
        <f t="shared" ref="J80:M80" si="73">IF(I18=0,"--",((J18/I18)*100-100))</f>
        <v>30.965367293499412</v>
      </c>
      <c r="K80" s="209">
        <f t="shared" si="73"/>
        <v>43.198521093854993</v>
      </c>
      <c r="L80" s="209">
        <f t="shared" si="73"/>
        <v>69.906436759782736</v>
      </c>
      <c r="M80" s="209">
        <f t="shared" si="73"/>
        <v>45.0323221260727</v>
      </c>
      <c r="N80" s="209">
        <f t="shared" si="57"/>
        <v>34.385597391197166</v>
      </c>
      <c r="O80" s="209">
        <f t="shared" si="57"/>
        <v>32.402578993977784</v>
      </c>
      <c r="P80" s="209">
        <f t="shared" si="57"/>
        <v>33.20814295196638</v>
      </c>
      <c r="Q80" s="209">
        <f t="shared" si="57"/>
        <v>-3.9826962904942889</v>
      </c>
      <c r="R80" s="209">
        <f t="shared" si="57"/>
        <v>60.918390121660138</v>
      </c>
      <c r="S80" s="209">
        <f t="shared" si="57"/>
        <v>16.270272474527928</v>
      </c>
      <c r="T80" s="209">
        <f t="shared" si="57"/>
        <v>3.0055878526509474</v>
      </c>
      <c r="U80" s="209">
        <f t="shared" si="57"/>
        <v>3.1083486731811547</v>
      </c>
      <c r="V80" s="209">
        <f t="shared" si="57"/>
        <v>-3.4670638921707848</v>
      </c>
      <c r="W80" s="209">
        <f t="shared" si="57"/>
        <v>-9.0113029219548935</v>
      </c>
      <c r="X80" s="209">
        <f t="shared" si="57"/>
        <v>-5.6798658571223513</v>
      </c>
      <c r="Y80" s="209">
        <f t="shared" si="57"/>
        <v>5.1120932704045003</v>
      </c>
      <c r="Z80" s="209">
        <f t="shared" si="57"/>
        <v>7.8101749715093973</v>
      </c>
      <c r="AA80" s="209">
        <f t="shared" si="58"/>
        <v>-7.9604977831302222</v>
      </c>
      <c r="AB80" s="209">
        <f t="shared" si="59"/>
        <v>-23.047175441100393</v>
      </c>
      <c r="AC80" s="209">
        <f>IFERROR((POWER(AB18/C18,1/26)*100-100),"--")</f>
        <v>12.170738905538798</v>
      </c>
    </row>
    <row r="81" spans="1:29" x14ac:dyDescent="0.2">
      <c r="A81" s="51">
        <v>10</v>
      </c>
      <c r="B81" s="34">
        <v>520852</v>
      </c>
      <c r="C81" s="35" t="s">
        <v>12</v>
      </c>
      <c r="D81" s="209">
        <f t="shared" ref="D81:I81" si="74">IF(C19=0,"--",((D19/C19)*100-100))</f>
        <v>-21.597917287652194</v>
      </c>
      <c r="E81" s="209">
        <f t="shared" si="74"/>
        <v>27.617539430749872</v>
      </c>
      <c r="F81" s="209">
        <f t="shared" si="74"/>
        <v>-36.947301753343254</v>
      </c>
      <c r="G81" s="209">
        <f t="shared" si="74"/>
        <v>-4.0049743255157892</v>
      </c>
      <c r="H81" s="209">
        <f t="shared" si="74"/>
        <v>102.23190336430733</v>
      </c>
      <c r="I81" s="209">
        <f t="shared" si="74"/>
        <v>31.713368091366789</v>
      </c>
      <c r="J81" s="209">
        <f t="shared" ref="J81:M81" si="75">IF(I19=0,"--",((J19/I19)*100-100))</f>
        <v>37.196077111961245</v>
      </c>
      <c r="K81" s="209">
        <f t="shared" si="75"/>
        <v>63.958268312304114</v>
      </c>
      <c r="L81" s="209">
        <f t="shared" si="75"/>
        <v>38.398030325004981</v>
      </c>
      <c r="M81" s="209">
        <f t="shared" si="75"/>
        <v>18.190990296341042</v>
      </c>
      <c r="N81" s="209">
        <f t="shared" si="57"/>
        <v>25.962709239765985</v>
      </c>
      <c r="O81" s="209">
        <f t="shared" si="57"/>
        <v>42.366825051451372</v>
      </c>
      <c r="P81" s="209">
        <f t="shared" si="57"/>
        <v>45.776692435155041</v>
      </c>
      <c r="Q81" s="209">
        <f t="shared" si="57"/>
        <v>-17.551949108397864</v>
      </c>
      <c r="R81" s="209">
        <f t="shared" si="57"/>
        <v>15.161069946809107</v>
      </c>
      <c r="S81" s="209">
        <f t="shared" si="57"/>
        <v>35.430314030104313</v>
      </c>
      <c r="T81" s="209">
        <f t="shared" si="57"/>
        <v>-0.14880255757265104</v>
      </c>
      <c r="U81" s="209">
        <f t="shared" si="57"/>
        <v>12.159992723732046</v>
      </c>
      <c r="V81" s="209">
        <f t="shared" si="57"/>
        <v>2.1943566117065245</v>
      </c>
      <c r="W81" s="209">
        <f t="shared" si="57"/>
        <v>-20.307765071346068</v>
      </c>
      <c r="X81" s="209">
        <f t="shared" si="57"/>
        <v>-11.028757623627712</v>
      </c>
      <c r="Y81" s="209">
        <f t="shared" si="57"/>
        <v>7.2018357993235043</v>
      </c>
      <c r="Z81" s="209">
        <f t="shared" si="57"/>
        <v>12.827596979797633</v>
      </c>
      <c r="AA81" s="209">
        <f t="shared" si="58"/>
        <v>-1.3113914178188537</v>
      </c>
      <c r="AB81" s="209">
        <f t="shared" si="59"/>
        <v>-22.42793211102061</v>
      </c>
      <c r="AC81" s="209">
        <f t="shared" ref="AC81:AC89" si="76">IFERROR((POWER(AB19/C19,1/26)*100-100),"--")</f>
        <v>10.975194927459128</v>
      </c>
    </row>
    <row r="82" spans="1:29" x14ac:dyDescent="0.2">
      <c r="A82" s="51">
        <v>11</v>
      </c>
      <c r="B82" s="34">
        <v>520832</v>
      </c>
      <c r="C82" s="35" t="s">
        <v>12</v>
      </c>
      <c r="D82" s="209">
        <f t="shared" ref="D82:I82" si="77">IF(C20=0,"--",((D20/C20)*100-100))</f>
        <v>-38.883851863727003</v>
      </c>
      <c r="E82" s="209">
        <f t="shared" si="77"/>
        <v>5.3911511804253678</v>
      </c>
      <c r="F82" s="209">
        <f t="shared" si="77"/>
        <v>-20.972032305945774</v>
      </c>
      <c r="G82" s="209">
        <f t="shared" si="77"/>
        <v>0.89557305842909329</v>
      </c>
      <c r="H82" s="209">
        <f t="shared" si="77"/>
        <v>55.406600682087969</v>
      </c>
      <c r="I82" s="209">
        <f t="shared" si="77"/>
        <v>-36.057773733524165</v>
      </c>
      <c r="J82" s="209">
        <f t="shared" ref="J82:M82" si="78">IF(I20=0,"--",((J20/I20)*100-100))</f>
        <v>15.569029380890797</v>
      </c>
      <c r="K82" s="209">
        <f t="shared" si="78"/>
        <v>15.196856628461404</v>
      </c>
      <c r="L82" s="209">
        <f t="shared" si="78"/>
        <v>21.98169505900583</v>
      </c>
      <c r="M82" s="209">
        <f t="shared" si="78"/>
        <v>10.457941649765729</v>
      </c>
      <c r="N82" s="209">
        <f t="shared" si="57"/>
        <v>25.458416128619433</v>
      </c>
      <c r="O82" s="209">
        <f t="shared" si="57"/>
        <v>8.3158013046253956</v>
      </c>
      <c r="P82" s="209">
        <f t="shared" si="57"/>
        <v>6.8247732850809939</v>
      </c>
      <c r="Q82" s="209">
        <f t="shared" si="57"/>
        <v>-25.753641720511453</v>
      </c>
      <c r="R82" s="209">
        <f t="shared" si="57"/>
        <v>2.7572750552473195</v>
      </c>
      <c r="S82" s="209">
        <f t="shared" si="57"/>
        <v>21.224014630779124</v>
      </c>
      <c r="T82" s="209">
        <f t="shared" si="57"/>
        <v>-17.104730720674752</v>
      </c>
      <c r="U82" s="209">
        <f t="shared" si="57"/>
        <v>11.067341331907542</v>
      </c>
      <c r="V82" s="209">
        <f t="shared" si="57"/>
        <v>40.338770328379923</v>
      </c>
      <c r="W82" s="209">
        <f t="shared" si="57"/>
        <v>8.6325185627795946</v>
      </c>
      <c r="X82" s="209">
        <f t="shared" si="57"/>
        <v>-14.891577063527677</v>
      </c>
      <c r="Y82" s="209">
        <f t="shared" si="57"/>
        <v>0.21782469755653722</v>
      </c>
      <c r="Z82" s="209">
        <f t="shared" si="57"/>
        <v>45.956801594533033</v>
      </c>
      <c r="AA82" s="209">
        <f t="shared" si="58"/>
        <v>110.52314884461904</v>
      </c>
      <c r="AB82" s="209">
        <f t="shared" si="59"/>
        <v>-25.07754417806396</v>
      </c>
      <c r="AC82" s="209">
        <f t="shared" si="76"/>
        <v>4.8046218158964678</v>
      </c>
    </row>
    <row r="83" spans="1:29" x14ac:dyDescent="0.2">
      <c r="A83" s="51">
        <v>12</v>
      </c>
      <c r="B83" s="34">
        <v>551511</v>
      </c>
      <c r="C83" s="35" t="s">
        <v>12</v>
      </c>
      <c r="D83" s="209">
        <f t="shared" ref="D83:I83" si="79">IF(C21=0,"--",((D21/C21)*100-100))</f>
        <v>-1.4147722033710863</v>
      </c>
      <c r="E83" s="209">
        <f t="shared" si="79"/>
        <v>21.873681556714942</v>
      </c>
      <c r="F83" s="209">
        <f t="shared" si="79"/>
        <v>-20.718576297416746</v>
      </c>
      <c r="G83" s="209">
        <f t="shared" si="79"/>
        <v>-24.542331486099471</v>
      </c>
      <c r="H83" s="209">
        <f t="shared" si="79"/>
        <v>-5.7264332470635821</v>
      </c>
      <c r="I83" s="209">
        <f t="shared" si="79"/>
        <v>3.9748475362582951</v>
      </c>
      <c r="J83" s="209">
        <f t="shared" ref="J83:M83" si="80">IF(I21=0,"--",((J21/I21)*100-100))</f>
        <v>-2.5102110772412374</v>
      </c>
      <c r="K83" s="209">
        <f t="shared" si="80"/>
        <v>5.8691169015182965</v>
      </c>
      <c r="L83" s="209">
        <f t="shared" si="80"/>
        <v>33.892796547266499</v>
      </c>
      <c r="M83" s="209">
        <f t="shared" si="80"/>
        <v>51.002795689365598</v>
      </c>
      <c r="N83" s="209">
        <f t="shared" si="57"/>
        <v>52.427147772997358</v>
      </c>
      <c r="O83" s="209">
        <f t="shared" si="57"/>
        <v>-17.491439747510853</v>
      </c>
      <c r="P83" s="209">
        <f t="shared" si="57"/>
        <v>-59.15367042300101</v>
      </c>
      <c r="Q83" s="209">
        <f t="shared" si="57"/>
        <v>134.25805382699747</v>
      </c>
      <c r="R83" s="209">
        <f t="shared" si="57"/>
        <v>11.902812670857372</v>
      </c>
      <c r="S83" s="209">
        <f t="shared" si="57"/>
        <v>66.278785673327889</v>
      </c>
      <c r="T83" s="209">
        <f t="shared" si="57"/>
        <v>-0.8220260388338545</v>
      </c>
      <c r="U83" s="209">
        <f t="shared" si="57"/>
        <v>9.1496597044131107</v>
      </c>
      <c r="V83" s="209">
        <f t="shared" si="57"/>
        <v>-1.3530099647184528</v>
      </c>
      <c r="W83" s="209">
        <f t="shared" si="57"/>
        <v>3.18174853497068</v>
      </c>
      <c r="X83" s="209">
        <f t="shared" si="57"/>
        <v>-0.46401173525484296</v>
      </c>
      <c r="Y83" s="209">
        <f t="shared" si="57"/>
        <v>-0.15888539961642323</v>
      </c>
      <c r="Z83" s="209">
        <f t="shared" si="57"/>
        <v>10.776977523513295</v>
      </c>
      <c r="AA83" s="209">
        <f t="shared" si="58"/>
        <v>10.781664425537613</v>
      </c>
      <c r="AB83" s="209">
        <f t="shared" si="59"/>
        <v>-32.679696282047317</v>
      </c>
      <c r="AC83" s="209">
        <f t="shared" si="76"/>
        <v>4.2866769293108433</v>
      </c>
    </row>
    <row r="84" spans="1:29" x14ac:dyDescent="0.2">
      <c r="A84" s="51">
        <v>13</v>
      </c>
      <c r="B84" s="34">
        <v>590390</v>
      </c>
      <c r="C84" s="35" t="s">
        <v>12</v>
      </c>
      <c r="D84" s="209">
        <f t="shared" ref="D84:I84" si="81">IF(C22=0,"--",((D22/C22)*100-100))</f>
        <v>-47.451849160188829</v>
      </c>
      <c r="E84" s="209">
        <f t="shared" si="81"/>
        <v>137.03002930216223</v>
      </c>
      <c r="F84" s="209">
        <f t="shared" si="81"/>
        <v>-14.566741988979288</v>
      </c>
      <c r="G84" s="209">
        <f t="shared" si="81"/>
        <v>-4.290434614845239</v>
      </c>
      <c r="H84" s="209">
        <f t="shared" si="81"/>
        <v>3.6487058386951503</v>
      </c>
      <c r="I84" s="209">
        <f t="shared" si="81"/>
        <v>-10.593427477118126</v>
      </c>
      <c r="J84" s="209">
        <f t="shared" ref="J84:M84" si="82">IF(I22=0,"--",((J22/I22)*100-100))</f>
        <v>15.749730912911545</v>
      </c>
      <c r="K84" s="209">
        <f t="shared" si="82"/>
        <v>9.229201846340402</v>
      </c>
      <c r="L84" s="209">
        <f t="shared" si="82"/>
        <v>66.218565528808512</v>
      </c>
      <c r="M84" s="209">
        <f t="shared" si="82"/>
        <v>44.750435854435949</v>
      </c>
      <c r="N84" s="209">
        <f t="shared" si="57"/>
        <v>22.146732656944295</v>
      </c>
      <c r="O84" s="209">
        <f t="shared" si="57"/>
        <v>36.499940292059335</v>
      </c>
      <c r="P84" s="209">
        <f t="shared" si="57"/>
        <v>28.056435389164903</v>
      </c>
      <c r="Q84" s="209">
        <f t="shared" si="57"/>
        <v>21.788450724652847</v>
      </c>
      <c r="R84" s="209">
        <f t="shared" si="57"/>
        <v>2.2583530761778974</v>
      </c>
      <c r="S84" s="209">
        <f t="shared" si="57"/>
        <v>44.343983978317624</v>
      </c>
      <c r="T84" s="209">
        <f t="shared" si="57"/>
        <v>-13.949648435736052</v>
      </c>
      <c r="U84" s="209">
        <f t="shared" si="57"/>
        <v>19.531347335644526</v>
      </c>
      <c r="V84" s="209">
        <f t="shared" si="57"/>
        <v>13.557408515801313</v>
      </c>
      <c r="W84" s="209">
        <f t="shared" si="57"/>
        <v>0.99065864054178121</v>
      </c>
      <c r="X84" s="209">
        <f t="shared" si="57"/>
        <v>3.7223308855387955</v>
      </c>
      <c r="Y84" s="209">
        <f t="shared" si="57"/>
        <v>7.6440790309333977</v>
      </c>
      <c r="Z84" s="209">
        <f t="shared" si="57"/>
        <v>9.3067477651732844</v>
      </c>
      <c r="AA84" s="209">
        <f t="shared" si="58"/>
        <v>3.667097741767293</v>
      </c>
      <c r="AB84" s="209">
        <f t="shared" si="59"/>
        <v>-18.267294692477222</v>
      </c>
      <c r="AC84" s="209">
        <f t="shared" si="76"/>
        <v>10.509904227427214</v>
      </c>
    </row>
    <row r="85" spans="1:29" x14ac:dyDescent="0.2">
      <c r="A85" s="51">
        <v>14</v>
      </c>
      <c r="B85" s="34">
        <v>520939</v>
      </c>
      <c r="C85" s="35" t="s">
        <v>12</v>
      </c>
      <c r="D85" s="209">
        <f t="shared" ref="D85:I85" si="83">IF(C23=0,"--",((D23/C23)*100-100))</f>
        <v>20.034825237698641</v>
      </c>
      <c r="E85" s="209">
        <f t="shared" si="83"/>
        <v>-17.473022903151175</v>
      </c>
      <c r="F85" s="209">
        <f t="shared" si="83"/>
        <v>59.199445113829967</v>
      </c>
      <c r="G85" s="209">
        <f t="shared" si="83"/>
        <v>13.157748414754991</v>
      </c>
      <c r="H85" s="209">
        <f t="shared" si="83"/>
        <v>-22.203472794355193</v>
      </c>
      <c r="I85" s="209">
        <f t="shared" si="83"/>
        <v>10.460383739916338</v>
      </c>
      <c r="J85" s="209">
        <f t="shared" ref="J85:M85" si="84">IF(I23=0,"--",((J23/I23)*100-100))</f>
        <v>124.18139405424711</v>
      </c>
      <c r="K85" s="209">
        <f t="shared" si="84"/>
        <v>79.268763974082788</v>
      </c>
      <c r="L85" s="209">
        <f t="shared" si="84"/>
        <v>37.654809107264697</v>
      </c>
      <c r="M85" s="209">
        <f t="shared" si="84"/>
        <v>25.873936681218737</v>
      </c>
      <c r="N85" s="209">
        <f t="shared" si="57"/>
        <v>22.116964392303046</v>
      </c>
      <c r="O85" s="209">
        <f t="shared" si="57"/>
        <v>1.9968712916926137</v>
      </c>
      <c r="P85" s="209">
        <f t="shared" si="57"/>
        <v>-0.80294113186175764</v>
      </c>
      <c r="Q85" s="209">
        <f t="shared" si="57"/>
        <v>-21.949323938944104</v>
      </c>
      <c r="R85" s="209">
        <f t="shared" si="57"/>
        <v>3.3099395731992303</v>
      </c>
      <c r="S85" s="209">
        <f t="shared" si="57"/>
        <v>60.387789416168687</v>
      </c>
      <c r="T85" s="209">
        <f t="shared" si="57"/>
        <v>2.828867550072502</v>
      </c>
      <c r="U85" s="209">
        <f t="shared" si="57"/>
        <v>12.409849059661028</v>
      </c>
      <c r="V85" s="209">
        <f t="shared" si="57"/>
        <v>-6.228029620754711</v>
      </c>
      <c r="W85" s="209">
        <f t="shared" si="57"/>
        <v>-6.0740911604193286</v>
      </c>
      <c r="X85" s="209">
        <f t="shared" si="57"/>
        <v>-0.84449957050608759</v>
      </c>
      <c r="Y85" s="209">
        <f t="shared" si="57"/>
        <v>5.0152742415075551</v>
      </c>
      <c r="Z85" s="209">
        <f t="shared" si="57"/>
        <v>5.7780247959159539</v>
      </c>
      <c r="AA85" s="209">
        <f t="shared" si="58"/>
        <v>-20.268126405528648</v>
      </c>
      <c r="AB85" s="209">
        <f t="shared" si="59"/>
        <v>-34.911221906634267</v>
      </c>
      <c r="AC85" s="209">
        <f t="shared" si="76"/>
        <v>9.2306707443363933</v>
      </c>
    </row>
    <row r="86" spans="1:29" x14ac:dyDescent="0.2">
      <c r="A86" s="51">
        <v>15</v>
      </c>
      <c r="B86" s="34">
        <v>520942</v>
      </c>
      <c r="C86" s="35" t="s">
        <v>12</v>
      </c>
      <c r="D86" s="209">
        <f t="shared" ref="D86:I86" si="85">IF(C24=0,"--",((D24/C24)*100-100))</f>
        <v>-10.407925759851949</v>
      </c>
      <c r="E86" s="209">
        <f t="shared" si="85"/>
        <v>-20.825509610160324</v>
      </c>
      <c r="F86" s="209">
        <f t="shared" si="85"/>
        <v>-7.2503442669501936</v>
      </c>
      <c r="G86" s="209">
        <f t="shared" si="85"/>
        <v>-15.936189345965062</v>
      </c>
      <c r="H86" s="209">
        <f t="shared" si="85"/>
        <v>26.027527569450342</v>
      </c>
      <c r="I86" s="209">
        <f t="shared" si="85"/>
        <v>45.126069786610543</v>
      </c>
      <c r="J86" s="209">
        <f t="shared" ref="J86:M86" si="86">IF(I24=0,"--",((J24/I24)*100-100))</f>
        <v>64.955112596883481</v>
      </c>
      <c r="K86" s="209">
        <f t="shared" si="86"/>
        <v>-25.869938524289751</v>
      </c>
      <c r="L86" s="209">
        <f t="shared" si="86"/>
        <v>14.954121448426889</v>
      </c>
      <c r="M86" s="209">
        <f t="shared" si="86"/>
        <v>26.334651733186348</v>
      </c>
      <c r="N86" s="209">
        <f t="shared" si="57"/>
        <v>-1.5934779186963794</v>
      </c>
      <c r="O86" s="209">
        <f t="shared" si="57"/>
        <v>3.0054415175910805</v>
      </c>
      <c r="P86" s="209">
        <f t="shared" si="57"/>
        <v>20.753838043095143</v>
      </c>
      <c r="Q86" s="209">
        <f t="shared" si="57"/>
        <v>-17.619066490657374</v>
      </c>
      <c r="R86" s="209">
        <f t="shared" si="57"/>
        <v>7.3811113688070833</v>
      </c>
      <c r="S86" s="209">
        <f t="shared" si="57"/>
        <v>14.015455747877411</v>
      </c>
      <c r="T86" s="209">
        <f t="shared" si="57"/>
        <v>-19.652379127811997</v>
      </c>
      <c r="U86" s="209">
        <f t="shared" si="57"/>
        <v>0.26879896616267729</v>
      </c>
      <c r="V86" s="209">
        <f t="shared" si="57"/>
        <v>-13.333773830312396</v>
      </c>
      <c r="W86" s="209">
        <f t="shared" si="57"/>
        <v>-10.294598967032428</v>
      </c>
      <c r="X86" s="209">
        <f t="shared" si="57"/>
        <v>-3.5211554973155472</v>
      </c>
      <c r="Y86" s="209">
        <f t="shared" si="57"/>
        <v>3.4546942926378108</v>
      </c>
      <c r="Z86" s="209">
        <f t="shared" si="57"/>
        <v>14.255359613526579</v>
      </c>
      <c r="AA86" s="209">
        <f t="shared" si="58"/>
        <v>-5.463147262271292</v>
      </c>
      <c r="AB86" s="209">
        <f t="shared" si="59"/>
        <v>-21.831081488757036</v>
      </c>
      <c r="AC86" s="209">
        <f t="shared" si="76"/>
        <v>0.60758678255467657</v>
      </c>
    </row>
    <row r="87" spans="1:29" x14ac:dyDescent="0.2">
      <c r="A87" s="51">
        <v>16</v>
      </c>
      <c r="B87" s="34">
        <v>520842</v>
      </c>
      <c r="C87" s="35" t="s">
        <v>12</v>
      </c>
      <c r="D87" s="209">
        <f t="shared" ref="D87:I87" si="87">IF(C25=0,"--",((D25/C25)*100-100))</f>
        <v>-25.556472025243991</v>
      </c>
      <c r="E87" s="209">
        <f t="shared" si="87"/>
        <v>4.6631562730809577</v>
      </c>
      <c r="F87" s="209">
        <f t="shared" si="87"/>
        <v>-2.4371710587279694</v>
      </c>
      <c r="G87" s="209">
        <f t="shared" si="87"/>
        <v>5.6697485604694009</v>
      </c>
      <c r="H87" s="209">
        <f t="shared" si="87"/>
        <v>22.970790237439104</v>
      </c>
      <c r="I87" s="209">
        <f t="shared" si="87"/>
        <v>13.762617635028846</v>
      </c>
      <c r="J87" s="209">
        <f t="shared" ref="J87:M87" si="88">IF(I25=0,"--",((J25/I25)*100-100))</f>
        <v>13.693753291585779</v>
      </c>
      <c r="K87" s="209">
        <f t="shared" si="88"/>
        <v>7.8402115498647902</v>
      </c>
      <c r="L87" s="209">
        <f t="shared" si="88"/>
        <v>43.648975496468523</v>
      </c>
      <c r="M87" s="209">
        <f t="shared" si="88"/>
        <v>17.711921859217313</v>
      </c>
      <c r="N87" s="209">
        <f t="shared" si="57"/>
        <v>5.3634315807843223</v>
      </c>
      <c r="O87" s="209">
        <f t="shared" si="57"/>
        <v>14.74020793091249</v>
      </c>
      <c r="P87" s="209">
        <f t="shared" si="57"/>
        <v>8.3449413239209775</v>
      </c>
      <c r="Q87" s="209">
        <f t="shared" si="57"/>
        <v>-14.843154124994868</v>
      </c>
      <c r="R87" s="209">
        <f t="shared" si="57"/>
        <v>19.611713905511039</v>
      </c>
      <c r="S87" s="209">
        <f t="shared" si="57"/>
        <v>40.746939883692988</v>
      </c>
      <c r="T87" s="209">
        <f t="shared" si="57"/>
        <v>-9.9464121283313887</v>
      </c>
      <c r="U87" s="209">
        <f t="shared" si="57"/>
        <v>2.2497170590612114</v>
      </c>
      <c r="V87" s="209">
        <f t="shared" si="57"/>
        <v>-16.497070219290549</v>
      </c>
      <c r="W87" s="209">
        <f t="shared" si="57"/>
        <v>-11.803696075556928</v>
      </c>
      <c r="X87" s="209">
        <f t="shared" si="57"/>
        <v>-17.321511252952746</v>
      </c>
      <c r="Y87" s="209">
        <f t="shared" si="57"/>
        <v>-12.865375193979986</v>
      </c>
      <c r="Z87" s="209">
        <f t="shared" si="57"/>
        <v>-3.0604698814412927</v>
      </c>
      <c r="AA87" s="209">
        <f t="shared" si="58"/>
        <v>-18.116968762114624</v>
      </c>
      <c r="AB87" s="209">
        <f t="shared" si="59"/>
        <v>-35.445590215992894</v>
      </c>
      <c r="AC87" s="209">
        <f t="shared" si="76"/>
        <v>0.35010291052198284</v>
      </c>
    </row>
    <row r="88" spans="1:29" x14ac:dyDescent="0.2">
      <c r="A88" s="51">
        <v>17</v>
      </c>
      <c r="B88" s="34">
        <v>520812</v>
      </c>
      <c r="C88" s="35" t="s">
        <v>12</v>
      </c>
      <c r="D88" s="209">
        <f t="shared" ref="D88:I88" si="89">IF(C26=0,"--",((D26/C26)*100-100))</f>
        <v>11.702277099653998</v>
      </c>
      <c r="E88" s="209">
        <f t="shared" si="89"/>
        <v>19.924627678830674</v>
      </c>
      <c r="F88" s="209">
        <f t="shared" si="89"/>
        <v>-20.870048006766851</v>
      </c>
      <c r="G88" s="209">
        <f t="shared" si="89"/>
        <v>17.361038774572265</v>
      </c>
      <c r="H88" s="209">
        <f t="shared" si="89"/>
        <v>-3.0128926766508073</v>
      </c>
      <c r="I88" s="209">
        <f t="shared" si="89"/>
        <v>-20.19648392357827</v>
      </c>
      <c r="J88" s="209">
        <f t="shared" ref="J88:M88" si="90">IF(I26=0,"--",((J26/I26)*100-100))</f>
        <v>4.3450951894457859</v>
      </c>
      <c r="K88" s="209">
        <f t="shared" si="90"/>
        <v>8.5046907811441486</v>
      </c>
      <c r="L88" s="209">
        <f t="shared" si="90"/>
        <v>9.400834314200651</v>
      </c>
      <c r="M88" s="209">
        <f t="shared" si="90"/>
        <v>2.3615644459812586</v>
      </c>
      <c r="N88" s="209">
        <f t="shared" si="57"/>
        <v>-3.2677887059690676</v>
      </c>
      <c r="O88" s="209">
        <f t="shared" si="57"/>
        <v>4.5389240874533101</v>
      </c>
      <c r="P88" s="209">
        <f t="shared" si="57"/>
        <v>-7.239369272437898</v>
      </c>
      <c r="Q88" s="209">
        <f t="shared" si="57"/>
        <v>-12.14804357849296</v>
      </c>
      <c r="R88" s="209">
        <f t="shared" si="57"/>
        <v>20.225800869651152</v>
      </c>
      <c r="S88" s="209">
        <f t="shared" si="57"/>
        <v>44.803902671765201</v>
      </c>
      <c r="T88" s="209">
        <f t="shared" si="57"/>
        <v>-16.646448329916865</v>
      </c>
      <c r="U88" s="209">
        <f t="shared" si="57"/>
        <v>31.567770940231213</v>
      </c>
      <c r="V88" s="209">
        <f t="shared" si="57"/>
        <v>-14.965212044526581</v>
      </c>
      <c r="W88" s="209">
        <f t="shared" si="57"/>
        <v>78.892973691396548</v>
      </c>
      <c r="X88" s="209">
        <f t="shared" si="57"/>
        <v>25.433332010944198</v>
      </c>
      <c r="Y88" s="209">
        <f t="shared" si="57"/>
        <v>24.437222306004713</v>
      </c>
      <c r="Z88" s="209">
        <f t="shared" si="57"/>
        <v>-12.020893674377788</v>
      </c>
      <c r="AA88" s="209">
        <f t="shared" si="58"/>
        <v>-63.415685439046769</v>
      </c>
      <c r="AB88" s="209">
        <f t="shared" si="59"/>
        <v>48.669265107077877</v>
      </c>
      <c r="AC88" s="209">
        <f t="shared" si="76"/>
        <v>3.0469535333863291</v>
      </c>
    </row>
    <row r="89" spans="1:29" x14ac:dyDescent="0.2">
      <c r="A89" s="51">
        <v>18</v>
      </c>
      <c r="B89" s="34">
        <v>520839</v>
      </c>
      <c r="C89" s="35" t="s">
        <v>12</v>
      </c>
      <c r="D89" s="209">
        <f t="shared" ref="D89:I89" si="91">IF(C27=0,"--",((D27/C27)*100-100))</f>
        <v>-52.193981216590593</v>
      </c>
      <c r="E89" s="209">
        <f t="shared" si="91"/>
        <v>11.992198728571424</v>
      </c>
      <c r="F89" s="209">
        <f t="shared" si="91"/>
        <v>10.902640111143654</v>
      </c>
      <c r="G89" s="209">
        <f t="shared" si="91"/>
        <v>29.386086984664729</v>
      </c>
      <c r="H89" s="209">
        <f t="shared" si="91"/>
        <v>28.111910206388728</v>
      </c>
      <c r="I89" s="209">
        <f t="shared" si="91"/>
        <v>47.436351026022948</v>
      </c>
      <c r="J89" s="209">
        <f t="shared" ref="J89:M89" si="92">IF(I27=0,"--",((J27/I27)*100-100))</f>
        <v>84.111344169557555</v>
      </c>
      <c r="K89" s="209">
        <f t="shared" si="92"/>
        <v>31.191821008355703</v>
      </c>
      <c r="L89" s="209">
        <f t="shared" si="92"/>
        <v>6.850353343580025</v>
      </c>
      <c r="M89" s="209">
        <f t="shared" si="92"/>
        <v>28.846902153624853</v>
      </c>
      <c r="N89" s="209">
        <f t="shared" si="57"/>
        <v>29.182009640404942</v>
      </c>
      <c r="O89" s="209">
        <f t="shared" si="57"/>
        <v>4.4308592052807398</v>
      </c>
      <c r="P89" s="209">
        <f t="shared" si="57"/>
        <v>29.158523116994388</v>
      </c>
      <c r="Q89" s="209">
        <f t="shared" si="57"/>
        <v>-16.958833818479576</v>
      </c>
      <c r="R89" s="209">
        <f t="shared" ref="N89:Z99" si="93">IFERROR(((R27/Q27)*100-100),"--")</f>
        <v>15.575667842572713</v>
      </c>
      <c r="S89" s="209">
        <f t="shared" si="93"/>
        <v>32.971753406622412</v>
      </c>
      <c r="T89" s="209">
        <f t="shared" si="93"/>
        <v>-9.5086531042731082</v>
      </c>
      <c r="U89" s="209">
        <f t="shared" si="93"/>
        <v>-3.9585146468301531</v>
      </c>
      <c r="V89" s="209">
        <f t="shared" si="93"/>
        <v>5.6049564335646664</v>
      </c>
      <c r="W89" s="209">
        <f t="shared" si="93"/>
        <v>-4.5616587993204405</v>
      </c>
      <c r="X89" s="209">
        <f t="shared" si="93"/>
        <v>-15.642723183581793</v>
      </c>
      <c r="Y89" s="209">
        <f t="shared" si="93"/>
        <v>-10.87000847944185</v>
      </c>
      <c r="Z89" s="209">
        <f t="shared" si="93"/>
        <v>2.0554267784858098</v>
      </c>
      <c r="AA89" s="209">
        <f t="shared" ref="AA89:AA99" si="94">IFERROR(((AA27/Z27)*100-100),"--")</f>
        <v>-8.2885447942660448</v>
      </c>
      <c r="AB89" s="209">
        <f t="shared" ref="AB89:AB99" si="95">IFERROR(((AB27/AA27)*100-100),"--")</f>
        <v>12.93349048681462</v>
      </c>
      <c r="AC89" s="209">
        <f t="shared" si="76"/>
        <v>8.0410271235391093</v>
      </c>
    </row>
    <row r="90" spans="1:29" x14ac:dyDescent="0.2">
      <c r="A90" s="51">
        <v>19</v>
      </c>
      <c r="B90" s="34">
        <v>600623</v>
      </c>
      <c r="C90" s="35" t="s">
        <v>12</v>
      </c>
      <c r="D90" s="209" t="str">
        <f t="shared" ref="D90:I90" si="96">IF(C28=0,"--",((D28/C28)*100-100))</f>
        <v>--</v>
      </c>
      <c r="E90" s="209" t="str">
        <f t="shared" si="96"/>
        <v>--</v>
      </c>
      <c r="F90" s="209" t="str">
        <f t="shared" si="96"/>
        <v>--</v>
      </c>
      <c r="G90" s="209" t="str">
        <f t="shared" si="96"/>
        <v>--</v>
      </c>
      <c r="H90" s="209" t="str">
        <f t="shared" si="96"/>
        <v>--</v>
      </c>
      <c r="I90" s="209" t="str">
        <f t="shared" si="96"/>
        <v>--</v>
      </c>
      <c r="J90" s="209" t="str">
        <f t="shared" ref="J90:M90" si="97">IF(I28=0,"--",((J28/I28)*100-100))</f>
        <v>--</v>
      </c>
      <c r="K90" s="209">
        <f t="shared" si="97"/>
        <v>-2.371368138005522</v>
      </c>
      <c r="L90" s="209">
        <f t="shared" si="97"/>
        <v>25.927221206426211</v>
      </c>
      <c r="M90" s="209">
        <f t="shared" si="97"/>
        <v>29.702351976650533</v>
      </c>
      <c r="N90" s="209">
        <f t="shared" si="93"/>
        <v>24.270414022657988</v>
      </c>
      <c r="O90" s="209">
        <f t="shared" si="93"/>
        <v>23.064254051959466</v>
      </c>
      <c r="P90" s="209">
        <f t="shared" si="93"/>
        <v>-14.948581649293303</v>
      </c>
      <c r="Q90" s="209">
        <f t="shared" si="93"/>
        <v>-14.353581313952191</v>
      </c>
      <c r="R90" s="209">
        <f t="shared" si="93"/>
        <v>18.701748603938313</v>
      </c>
      <c r="S90" s="209">
        <f t="shared" si="93"/>
        <v>20.175464089223681</v>
      </c>
      <c r="T90" s="209">
        <f t="shared" si="93"/>
        <v>8.4590998403534172</v>
      </c>
      <c r="U90" s="209">
        <f t="shared" si="93"/>
        <v>19.36609301920538</v>
      </c>
      <c r="V90" s="209">
        <f t="shared" si="93"/>
        <v>15.6089874369368</v>
      </c>
      <c r="W90" s="209">
        <f t="shared" si="93"/>
        <v>-4.339599175573241</v>
      </c>
      <c r="X90" s="209">
        <f t="shared" si="93"/>
        <v>-9.2167365367663763</v>
      </c>
      <c r="Y90" s="209">
        <f t="shared" si="93"/>
        <v>14.233275562423685</v>
      </c>
      <c r="Z90" s="209">
        <f t="shared" si="93"/>
        <v>4.326342346692428</v>
      </c>
      <c r="AA90" s="209">
        <f t="shared" si="94"/>
        <v>-10.900492365876985</v>
      </c>
      <c r="AB90" s="209">
        <f t="shared" si="95"/>
        <v>-27.758060644741136</v>
      </c>
      <c r="AC90" s="209">
        <f>IFERROR((POWER(AB28/J28,1/19)*100-100),"--")</f>
        <v>4.9992266521080069</v>
      </c>
    </row>
    <row r="91" spans="1:29" x14ac:dyDescent="0.2">
      <c r="A91" s="51">
        <v>20</v>
      </c>
      <c r="B91" s="34">
        <v>551321</v>
      </c>
      <c r="C91" s="35" t="s">
        <v>12</v>
      </c>
      <c r="D91" s="209">
        <f t="shared" ref="D91:I91" si="98">IF(C29=0,"--",((D29/C29)*100-100))</f>
        <v>6.072212858710671</v>
      </c>
      <c r="E91" s="209">
        <f t="shared" si="98"/>
        <v>17.221686612729982</v>
      </c>
      <c r="F91" s="209">
        <f t="shared" si="98"/>
        <v>1.8473712785311562</v>
      </c>
      <c r="G91" s="209">
        <f t="shared" si="98"/>
        <v>-24.04970215754733</v>
      </c>
      <c r="H91" s="209">
        <f t="shared" si="98"/>
        <v>10.154335566971028</v>
      </c>
      <c r="I91" s="209">
        <f t="shared" si="98"/>
        <v>-7.2828301950128065</v>
      </c>
      <c r="J91" s="209">
        <f t="shared" ref="J91:M91" si="99">IF(I29=0,"--",((J29/I29)*100-100))</f>
        <v>-13.434518116964014</v>
      </c>
      <c r="K91" s="209">
        <f t="shared" si="99"/>
        <v>-3.0931815665746853</v>
      </c>
      <c r="L91" s="209">
        <f t="shared" si="99"/>
        <v>42.373057910250736</v>
      </c>
      <c r="M91" s="209">
        <f t="shared" si="99"/>
        <v>28.258780950841299</v>
      </c>
      <c r="N91" s="209">
        <f t="shared" si="93"/>
        <v>24.391348601835276</v>
      </c>
      <c r="O91" s="209">
        <f t="shared" si="93"/>
        <v>2.8316648484902061</v>
      </c>
      <c r="P91" s="209">
        <f t="shared" si="93"/>
        <v>10.416483142982557</v>
      </c>
      <c r="Q91" s="209">
        <f t="shared" si="93"/>
        <v>-14.416307444961035</v>
      </c>
      <c r="R91" s="209">
        <f t="shared" si="93"/>
        <v>8.1336380527075534</v>
      </c>
      <c r="S91" s="209">
        <f t="shared" si="93"/>
        <v>54.257654875081272</v>
      </c>
      <c r="T91" s="209">
        <f t="shared" si="93"/>
        <v>-20.099279198492795</v>
      </c>
      <c r="U91" s="209">
        <f t="shared" si="93"/>
        <v>9.2282491186687992</v>
      </c>
      <c r="V91" s="209">
        <f t="shared" si="93"/>
        <v>-2.0062086236302008</v>
      </c>
      <c r="W91" s="209">
        <f t="shared" si="93"/>
        <v>6.6553482794999184</v>
      </c>
      <c r="X91" s="209">
        <f t="shared" si="93"/>
        <v>-25.813453565760909</v>
      </c>
      <c r="Y91" s="209">
        <f t="shared" si="93"/>
        <v>-17.929702972295388</v>
      </c>
      <c r="Z91" s="209">
        <f t="shared" si="93"/>
        <v>-13.400639681771764</v>
      </c>
      <c r="AA91" s="209">
        <f t="shared" si="94"/>
        <v>4.3922965865033916</v>
      </c>
      <c r="AB91" s="209">
        <f t="shared" si="95"/>
        <v>5.7717358536363292</v>
      </c>
      <c r="AC91" s="209">
        <f>IFERROR((POWER(AB29/C29,1/26)*100-100),"--")</f>
        <v>1.8514261637929508</v>
      </c>
    </row>
    <row r="92" spans="1:29" x14ac:dyDescent="0.2">
      <c r="A92" s="51">
        <v>21</v>
      </c>
      <c r="B92" s="34">
        <v>520932</v>
      </c>
      <c r="C92" s="35" t="s">
        <v>12</v>
      </c>
      <c r="D92" s="209">
        <f t="shared" ref="D92:I92" si="100">IF(C30=0,"--",((D30/C30)*100-100))</f>
        <v>5.0018171886675447</v>
      </c>
      <c r="E92" s="209">
        <f t="shared" si="100"/>
        <v>10.90846085776478</v>
      </c>
      <c r="F92" s="209">
        <f t="shared" si="100"/>
        <v>60.871371091342951</v>
      </c>
      <c r="G92" s="209">
        <f t="shared" si="100"/>
        <v>19.729476601189063</v>
      </c>
      <c r="H92" s="209">
        <f t="shared" si="100"/>
        <v>22.175496367289526</v>
      </c>
      <c r="I92" s="209">
        <f t="shared" si="100"/>
        <v>-11.930803077966516</v>
      </c>
      <c r="J92" s="209">
        <f t="shared" ref="J92:M92" si="101">IF(I30=0,"--",((J30/I30)*100-100))</f>
        <v>3.7937557270190609</v>
      </c>
      <c r="K92" s="209">
        <f t="shared" si="101"/>
        <v>-1.014836787283258</v>
      </c>
      <c r="L92" s="209">
        <f t="shared" si="101"/>
        <v>13.625654334406505</v>
      </c>
      <c r="M92" s="209">
        <f t="shared" si="101"/>
        <v>-7.7304889613074863</v>
      </c>
      <c r="N92" s="209">
        <f t="shared" si="93"/>
        <v>3.1884544059766142</v>
      </c>
      <c r="O92" s="209">
        <f t="shared" si="93"/>
        <v>-9.1550093916272175</v>
      </c>
      <c r="P92" s="209">
        <f t="shared" si="93"/>
        <v>-12.292544420577215</v>
      </c>
      <c r="Q92" s="209">
        <f t="shared" si="93"/>
        <v>-19.819878508159633</v>
      </c>
      <c r="R92" s="209">
        <f t="shared" si="93"/>
        <v>17.204207289776448</v>
      </c>
      <c r="S92" s="209">
        <f t="shared" si="93"/>
        <v>2.9281165485161722</v>
      </c>
      <c r="T92" s="209">
        <f t="shared" si="93"/>
        <v>3.5695825265772925</v>
      </c>
      <c r="U92" s="209">
        <f t="shared" si="93"/>
        <v>9.3533599316757403</v>
      </c>
      <c r="V92" s="209">
        <f t="shared" si="93"/>
        <v>-11.404533658078009</v>
      </c>
      <c r="W92" s="209">
        <f t="shared" si="93"/>
        <v>-18.403124274954337</v>
      </c>
      <c r="X92" s="209">
        <f t="shared" si="93"/>
        <v>-4.2090047204333132</v>
      </c>
      <c r="Y92" s="209">
        <f t="shared" si="93"/>
        <v>3.1439370919633234</v>
      </c>
      <c r="Z92" s="209">
        <f t="shared" si="93"/>
        <v>18.043420444134185</v>
      </c>
      <c r="AA92" s="209">
        <f t="shared" si="94"/>
        <v>-5.4243227833380416</v>
      </c>
      <c r="AB92" s="209">
        <f t="shared" si="95"/>
        <v>-20.449480733543425</v>
      </c>
      <c r="AC92" s="209">
        <f t="shared" ref="AC92:AC99" si="102">IFERROR((POWER(AB30/C30,1/26)*100-100),"--")</f>
        <v>1.5332907703067917</v>
      </c>
    </row>
    <row r="93" spans="1:29" x14ac:dyDescent="0.2">
      <c r="A93" s="51">
        <v>22</v>
      </c>
      <c r="B93" s="34">
        <v>551311</v>
      </c>
      <c r="C93" s="35" t="s">
        <v>12</v>
      </c>
      <c r="D93" s="209">
        <f t="shared" ref="D93:I93" si="103">IF(C31=0,"--",((D31/C31)*100-100))</f>
        <v>3.9524228106018171</v>
      </c>
      <c r="E93" s="209">
        <f t="shared" si="103"/>
        <v>9.6615367427265824</v>
      </c>
      <c r="F93" s="209">
        <f t="shared" si="103"/>
        <v>-4.5540695381978225</v>
      </c>
      <c r="G93" s="209">
        <f t="shared" si="103"/>
        <v>47.055877202033003</v>
      </c>
      <c r="H93" s="209">
        <f t="shared" si="103"/>
        <v>14.03956236159982</v>
      </c>
      <c r="I93" s="209">
        <f t="shared" si="103"/>
        <v>-24.835429581394024</v>
      </c>
      <c r="J93" s="209">
        <f t="shared" ref="J93:M93" si="104">IF(I31=0,"--",((J31/I31)*100-100))</f>
        <v>-13.168148277923635</v>
      </c>
      <c r="K93" s="209">
        <f t="shared" si="104"/>
        <v>-8.8178770663621293</v>
      </c>
      <c r="L93" s="209">
        <f t="shared" si="104"/>
        <v>19.712347212241028</v>
      </c>
      <c r="M93" s="209">
        <f t="shared" si="104"/>
        <v>1.6580228006014153</v>
      </c>
      <c r="N93" s="209">
        <f t="shared" si="93"/>
        <v>17.992325445714926</v>
      </c>
      <c r="O93" s="209">
        <f t="shared" si="93"/>
        <v>-3.4012035670072009</v>
      </c>
      <c r="P93" s="209">
        <f t="shared" si="93"/>
        <v>8.9900699769756898</v>
      </c>
      <c r="Q93" s="209">
        <f t="shared" si="93"/>
        <v>-31.90437363826976</v>
      </c>
      <c r="R93" s="209">
        <f t="shared" si="93"/>
        <v>-0.50552784577305943</v>
      </c>
      <c r="S93" s="209">
        <f t="shared" si="93"/>
        <v>65.64020861956547</v>
      </c>
      <c r="T93" s="209">
        <f t="shared" si="93"/>
        <v>-17.164223886992431</v>
      </c>
      <c r="U93" s="209">
        <f t="shared" si="93"/>
        <v>-1.1922177957739137</v>
      </c>
      <c r="V93" s="209">
        <f t="shared" si="93"/>
        <v>-3.8801509418859013</v>
      </c>
      <c r="W93" s="209">
        <f t="shared" si="93"/>
        <v>1.88311272477155</v>
      </c>
      <c r="X93" s="209">
        <f t="shared" si="93"/>
        <v>-16.56992462953238</v>
      </c>
      <c r="Y93" s="209">
        <f t="shared" si="93"/>
        <v>-14.990436093278007</v>
      </c>
      <c r="Z93" s="209">
        <f t="shared" si="93"/>
        <v>-7.0217761610018954</v>
      </c>
      <c r="AA93" s="209">
        <f t="shared" si="94"/>
        <v>-4.884099793009284</v>
      </c>
      <c r="AB93" s="209">
        <f t="shared" si="95"/>
        <v>-19.135751034934515</v>
      </c>
      <c r="AC93" s="209">
        <f t="shared" si="102"/>
        <v>-1.1055586982483163</v>
      </c>
    </row>
    <row r="94" spans="1:29" x14ac:dyDescent="0.2">
      <c r="A94" s="51">
        <v>23</v>
      </c>
      <c r="B94" s="34">
        <v>580122</v>
      </c>
      <c r="C94" s="35" t="s">
        <v>12</v>
      </c>
      <c r="D94" s="209">
        <f t="shared" ref="D94:I94" si="105">IF(C32=0,"--",((D32/C32)*100-100))</f>
        <v>58.027412033578202</v>
      </c>
      <c r="E94" s="209">
        <f t="shared" si="105"/>
        <v>89.585764512492517</v>
      </c>
      <c r="F94" s="209">
        <f t="shared" si="105"/>
        <v>-17.744978646016165</v>
      </c>
      <c r="G94" s="209">
        <f t="shared" si="105"/>
        <v>-32.510963752136476</v>
      </c>
      <c r="H94" s="209">
        <f t="shared" si="105"/>
        <v>22.445608016881152</v>
      </c>
      <c r="I94" s="209">
        <f t="shared" si="105"/>
        <v>25.384135030694495</v>
      </c>
      <c r="J94" s="209">
        <f t="shared" ref="J94:M94" si="106">IF(I32=0,"--",((J32/I32)*100-100))</f>
        <v>51.486747078990049</v>
      </c>
      <c r="K94" s="209">
        <f t="shared" si="106"/>
        <v>36.322563617030511</v>
      </c>
      <c r="L94" s="209">
        <f t="shared" si="106"/>
        <v>15.478165858640295</v>
      </c>
      <c r="M94" s="209">
        <f t="shared" si="106"/>
        <v>14.738394783945978</v>
      </c>
      <c r="N94" s="209">
        <f t="shared" si="93"/>
        <v>-16.750775086925358</v>
      </c>
      <c r="O94" s="209">
        <f t="shared" si="93"/>
        <v>-36.670014169645015</v>
      </c>
      <c r="P94" s="209">
        <f t="shared" si="93"/>
        <v>-22.116707579410559</v>
      </c>
      <c r="Q94" s="209">
        <f t="shared" si="93"/>
        <v>-25.549814725700131</v>
      </c>
      <c r="R94" s="209">
        <f t="shared" si="93"/>
        <v>19.882123160697503</v>
      </c>
      <c r="S94" s="209">
        <f t="shared" si="93"/>
        <v>10.176119943407301</v>
      </c>
      <c r="T94" s="209">
        <f t="shared" si="93"/>
        <v>3.314983988667052</v>
      </c>
      <c r="U94" s="209">
        <f t="shared" si="93"/>
        <v>-9.8296917225222131</v>
      </c>
      <c r="V94" s="209">
        <f t="shared" si="93"/>
        <v>-21.16278982974012</v>
      </c>
      <c r="W94" s="209">
        <f t="shared" si="93"/>
        <v>-27.67081698612553</v>
      </c>
      <c r="X94" s="209">
        <f t="shared" si="93"/>
        <v>-16.810481251129303</v>
      </c>
      <c r="Y94" s="209">
        <f t="shared" si="93"/>
        <v>-13.002179158090584</v>
      </c>
      <c r="Z94" s="209">
        <f t="shared" si="93"/>
        <v>46.116920642455881</v>
      </c>
      <c r="AA94" s="209">
        <f t="shared" si="94"/>
        <v>16.785943272166975</v>
      </c>
      <c r="AB94" s="209">
        <f t="shared" si="95"/>
        <v>-23.894516476496293</v>
      </c>
      <c r="AC94" s="209">
        <f t="shared" si="102"/>
        <v>1.3262201774338962</v>
      </c>
    </row>
    <row r="95" spans="1:29" x14ac:dyDescent="0.2">
      <c r="A95" s="51">
        <v>24</v>
      </c>
      <c r="B95" s="34">
        <v>580123</v>
      </c>
      <c r="C95" s="35" t="s">
        <v>12</v>
      </c>
      <c r="D95" s="209">
        <f t="shared" ref="D95:I95" si="107">IF(C33=0,"--",((D33/C33)*100-100))</f>
        <v>-26.749155411056819</v>
      </c>
      <c r="E95" s="209">
        <f t="shared" si="107"/>
        <v>27.954759930548818</v>
      </c>
      <c r="F95" s="209">
        <f t="shared" si="107"/>
        <v>-27.010713336254057</v>
      </c>
      <c r="G95" s="209">
        <f t="shared" si="107"/>
        <v>-26.446308097297148</v>
      </c>
      <c r="H95" s="209">
        <f t="shared" si="107"/>
        <v>78.571232461551034</v>
      </c>
      <c r="I95" s="209">
        <f t="shared" si="107"/>
        <v>-8.4180259830619093</v>
      </c>
      <c r="J95" s="209">
        <f t="shared" ref="J95:M95" si="108">IF(I33=0,"--",((J33/I33)*100-100))</f>
        <v>39.567142511032813</v>
      </c>
      <c r="K95" s="209">
        <f t="shared" si="108"/>
        <v>36.864362307191527</v>
      </c>
      <c r="L95" s="209">
        <f t="shared" si="108"/>
        <v>-14.312403067103858</v>
      </c>
      <c r="M95" s="209">
        <f t="shared" si="108"/>
        <v>55.481181365996918</v>
      </c>
      <c r="N95" s="209">
        <f t="shared" si="93"/>
        <v>78.292784983190018</v>
      </c>
      <c r="O95" s="209">
        <f t="shared" si="93"/>
        <v>444.62878576982291</v>
      </c>
      <c r="P95" s="209">
        <f t="shared" si="93"/>
        <v>25.645545472166049</v>
      </c>
      <c r="Q95" s="209">
        <f t="shared" si="93"/>
        <v>-71.131552547016852</v>
      </c>
      <c r="R95" s="209">
        <f t="shared" si="93"/>
        <v>27.801279239477566</v>
      </c>
      <c r="S95" s="209">
        <f t="shared" si="93"/>
        <v>-9.6980444449466887</v>
      </c>
      <c r="T95" s="209">
        <f t="shared" si="93"/>
        <v>-60.462904749000295</v>
      </c>
      <c r="U95" s="209">
        <f t="shared" si="93"/>
        <v>-52.311471470566119</v>
      </c>
      <c r="V95" s="209">
        <f t="shared" si="93"/>
        <v>-55.328070186027496</v>
      </c>
      <c r="W95" s="209">
        <f t="shared" si="93"/>
        <v>-22.765842270976421</v>
      </c>
      <c r="X95" s="209">
        <f t="shared" si="93"/>
        <v>12.009660365671067</v>
      </c>
      <c r="Y95" s="209">
        <f t="shared" si="93"/>
        <v>-7.6872973749594848</v>
      </c>
      <c r="Z95" s="209">
        <f t="shared" si="93"/>
        <v>57.455337209302343</v>
      </c>
      <c r="AA95" s="209">
        <f t="shared" si="94"/>
        <v>633.31961466518487</v>
      </c>
      <c r="AB95" s="209">
        <f t="shared" si="95"/>
        <v>-74.994203674270821</v>
      </c>
      <c r="AC95" s="209">
        <f t="shared" si="102"/>
        <v>1.952382970467113</v>
      </c>
    </row>
    <row r="96" spans="1:29" x14ac:dyDescent="0.2">
      <c r="A96" s="51">
        <v>25</v>
      </c>
      <c r="B96" s="100">
        <v>500710</v>
      </c>
      <c r="C96" s="35" t="s">
        <v>12</v>
      </c>
      <c r="D96" s="209">
        <f t="shared" ref="D96:I96" si="109">IF(C34=0,"--",((D34/C34)*100-100))</f>
        <v>-99.175789644327693</v>
      </c>
      <c r="E96" s="209">
        <f t="shared" si="109"/>
        <v>17.367756650088097</v>
      </c>
      <c r="F96" s="209">
        <f t="shared" si="109"/>
        <v>-10.607384493460984</v>
      </c>
      <c r="G96" s="209">
        <f t="shared" si="109"/>
        <v>22.326856725660591</v>
      </c>
      <c r="H96" s="209">
        <f t="shared" si="109"/>
        <v>4774.5037902468266</v>
      </c>
      <c r="I96" s="209">
        <f t="shared" si="109"/>
        <v>-3.022874690638659</v>
      </c>
      <c r="J96" s="209">
        <f t="shared" ref="J96:M96" si="110">IF(I34=0,"--",((J34/I34)*100-100))</f>
        <v>-0.22031010168048226</v>
      </c>
      <c r="K96" s="209">
        <f t="shared" si="110"/>
        <v>25.257463585777941</v>
      </c>
      <c r="L96" s="209">
        <f>IF(K34=0,"--",((L34/K34)*100-100))</f>
        <v>37.380850685721526</v>
      </c>
      <c r="M96" s="209">
        <f t="shared" si="110"/>
        <v>23.284456083620213</v>
      </c>
      <c r="N96" s="209">
        <f t="shared" si="93"/>
        <v>7.7270690279119094</v>
      </c>
      <c r="O96" s="209">
        <f t="shared" si="93"/>
        <v>-1.2137187395357785</v>
      </c>
      <c r="P96" s="209" t="str">
        <f t="shared" si="93"/>
        <v>--</v>
      </c>
      <c r="Q96" s="209" t="str">
        <f t="shared" si="93"/>
        <v>--</v>
      </c>
      <c r="R96" s="209" t="str">
        <f t="shared" si="93"/>
        <v>--</v>
      </c>
      <c r="S96" s="209" t="str">
        <f t="shared" si="93"/>
        <v>--</v>
      </c>
      <c r="T96" s="209" t="str">
        <f t="shared" si="93"/>
        <v>--</v>
      </c>
      <c r="U96" s="209" t="str">
        <f t="shared" si="93"/>
        <v>--</v>
      </c>
      <c r="V96" s="209" t="str">
        <f t="shared" si="93"/>
        <v>--</v>
      </c>
      <c r="W96" s="209" t="str">
        <f t="shared" si="93"/>
        <v>--</v>
      </c>
      <c r="X96" s="209" t="str">
        <f t="shared" si="93"/>
        <v>--</v>
      </c>
      <c r="Y96" s="209" t="str">
        <f t="shared" si="93"/>
        <v>--</v>
      </c>
      <c r="Z96" s="209">
        <f t="shared" si="93"/>
        <v>-9.9363541666666606</v>
      </c>
      <c r="AA96" s="209">
        <f t="shared" si="94"/>
        <v>2.0951040410080282</v>
      </c>
      <c r="AB96" s="209">
        <f t="shared" si="95"/>
        <v>-40.58809901832452</v>
      </c>
      <c r="AC96" s="209">
        <f t="shared" si="102"/>
        <v>-21.896135989159959</v>
      </c>
    </row>
    <row r="97" spans="1:29" x14ac:dyDescent="0.2">
      <c r="A97" s="51"/>
      <c r="B97" s="42" t="s">
        <v>19</v>
      </c>
      <c r="C97" s="35" t="s">
        <v>12</v>
      </c>
      <c r="D97" s="209">
        <f t="shared" ref="D97:I97" si="111">IF(C35=0,"--",((D35/C35)*100-100))</f>
        <v>-23.112732066989892</v>
      </c>
      <c r="E97" s="209">
        <f t="shared" si="111"/>
        <v>22.127455324436255</v>
      </c>
      <c r="F97" s="209">
        <f t="shared" si="111"/>
        <v>-6.9318219443495792</v>
      </c>
      <c r="G97" s="209">
        <f t="shared" si="111"/>
        <v>2.3775095327731606</v>
      </c>
      <c r="H97" s="209">
        <f t="shared" si="111"/>
        <v>39.262116565833594</v>
      </c>
      <c r="I97" s="209">
        <f t="shared" si="111"/>
        <v>6.5640807208185947</v>
      </c>
      <c r="J97" s="209">
        <f t="shared" ref="J97:M97" si="112">IF(I35=0,"--",((J35/I35)*100-100))</f>
        <v>57.56551858318079</v>
      </c>
      <c r="K97" s="209">
        <f t="shared" si="112"/>
        <v>21.232714873991412</v>
      </c>
      <c r="L97" s="209">
        <f t="shared" si="112"/>
        <v>33.014718353528906</v>
      </c>
      <c r="M97" s="209">
        <f t="shared" si="112"/>
        <v>16.849923095852361</v>
      </c>
      <c r="N97" s="209">
        <f t="shared" si="93"/>
        <v>13.739837600932717</v>
      </c>
      <c r="O97" s="209">
        <f t="shared" si="93"/>
        <v>13.539478690352254</v>
      </c>
      <c r="P97" s="209">
        <f t="shared" si="93"/>
        <v>8.4642897108926149</v>
      </c>
      <c r="Q97" s="209">
        <f t="shared" si="93"/>
        <v>-9.2842045832817917</v>
      </c>
      <c r="R97" s="209">
        <f t="shared" si="93"/>
        <v>12.65651667771283</v>
      </c>
      <c r="S97" s="209">
        <f t="shared" si="93"/>
        <v>48.280385543899655</v>
      </c>
      <c r="T97" s="209">
        <f t="shared" si="93"/>
        <v>-2.1780454799939548</v>
      </c>
      <c r="U97" s="209">
        <f t="shared" si="93"/>
        <v>10.201443259314559</v>
      </c>
      <c r="V97" s="209">
        <f t="shared" si="93"/>
        <v>1.9344094638249913</v>
      </c>
      <c r="W97" s="209">
        <f t="shared" si="93"/>
        <v>-0.33696140634557992</v>
      </c>
      <c r="X97" s="209">
        <f t="shared" si="93"/>
        <v>-2.3629649715929446</v>
      </c>
      <c r="Y97" s="209">
        <f t="shared" si="93"/>
        <v>7.9617938398449013</v>
      </c>
      <c r="Z97" s="209">
        <f t="shared" si="93"/>
        <v>9.6596520228364113</v>
      </c>
      <c r="AA97" s="209">
        <f t="shared" si="94"/>
        <v>3.6804196413000199</v>
      </c>
      <c r="AB97" s="209">
        <f t="shared" si="95"/>
        <v>-17.269977778677131</v>
      </c>
      <c r="AC97" s="209">
        <f t="shared" si="102"/>
        <v>8.8579668077229741</v>
      </c>
    </row>
    <row r="98" spans="1:29" x14ac:dyDescent="0.2">
      <c r="A98" s="51"/>
      <c r="B98" s="42" t="s">
        <v>20</v>
      </c>
      <c r="C98" s="35" t="s">
        <v>12</v>
      </c>
      <c r="D98" s="209">
        <f t="shared" ref="D98:I98" si="113">IF(C36=0,"--",((D36/C36)*100-100))</f>
        <v>-19.463656706132554</v>
      </c>
      <c r="E98" s="209">
        <f t="shared" si="113"/>
        <v>9.7329821583679035</v>
      </c>
      <c r="F98" s="209">
        <f t="shared" si="113"/>
        <v>-7.0528515686409889</v>
      </c>
      <c r="G98" s="209">
        <f t="shared" si="113"/>
        <v>-2.8490088208541238</v>
      </c>
      <c r="H98" s="209">
        <f t="shared" si="113"/>
        <v>29.162026830507159</v>
      </c>
      <c r="I98" s="209">
        <f t="shared" si="113"/>
        <v>-0.58903980029768377</v>
      </c>
      <c r="J98" s="209">
        <f t="shared" ref="J98:M98" si="114">IF(I36=0,"--",((J36/I36)*100-100))</f>
        <v>-1.0963825390734172</v>
      </c>
      <c r="K98" s="209">
        <f t="shared" si="114"/>
        <v>12.390989162958377</v>
      </c>
      <c r="L98" s="209">
        <f t="shared" si="114"/>
        <v>47.172817195322551</v>
      </c>
      <c r="M98" s="209">
        <f t="shared" si="114"/>
        <v>21.77236932582565</v>
      </c>
      <c r="N98" s="209">
        <f t="shared" si="93"/>
        <v>18.487546329743893</v>
      </c>
      <c r="O98" s="209">
        <f t="shared" si="93"/>
        <v>14.464281906128278</v>
      </c>
      <c r="P98" s="209">
        <f t="shared" si="93"/>
        <v>24.661390448220828</v>
      </c>
      <c r="Q98" s="209">
        <f t="shared" si="93"/>
        <v>-12.019262173314672</v>
      </c>
      <c r="R98" s="209">
        <f t="shared" si="93"/>
        <v>36.949407872762322</v>
      </c>
      <c r="S98" s="209">
        <f t="shared" si="93"/>
        <v>24.307456700201485</v>
      </c>
      <c r="T98" s="209">
        <f t="shared" si="93"/>
        <v>3.2705426367498376</v>
      </c>
      <c r="U98" s="209">
        <f t="shared" si="93"/>
        <v>17.172345944593786</v>
      </c>
      <c r="V98" s="209">
        <f t="shared" si="93"/>
        <v>8.6379770619709291</v>
      </c>
      <c r="W98" s="209">
        <f t="shared" si="93"/>
        <v>1.9403812032012127</v>
      </c>
      <c r="X98" s="209">
        <f t="shared" si="93"/>
        <v>-3.5552730635986478</v>
      </c>
      <c r="Y98" s="209">
        <f t="shared" si="93"/>
        <v>-0.66662195534559032</v>
      </c>
      <c r="Z98" s="209">
        <f t="shared" si="93"/>
        <v>5.5586694957938221</v>
      </c>
      <c r="AA98" s="209">
        <f t="shared" si="94"/>
        <v>0.93851712540920573</v>
      </c>
      <c r="AB98" s="209">
        <f t="shared" si="95"/>
        <v>-8.8768782713208196</v>
      </c>
      <c r="AC98" s="209">
        <f t="shared" si="102"/>
        <v>7.4284662741470555</v>
      </c>
    </row>
    <row r="99" spans="1:29" x14ac:dyDescent="0.2">
      <c r="A99" s="51"/>
      <c r="B99" s="42" t="s">
        <v>11</v>
      </c>
      <c r="C99" s="35" t="s">
        <v>12</v>
      </c>
      <c r="D99" s="209">
        <f t="shared" ref="D99:I99" si="115">IF(C37=0,"--",((D37/C37)*100-100))</f>
        <v>-20.950141726959188</v>
      </c>
      <c r="E99" s="209">
        <f t="shared" si="115"/>
        <v>14.643859758896838</v>
      </c>
      <c r="F99" s="209">
        <f t="shared" si="115"/>
        <v>-7.0017675291056491</v>
      </c>
      <c r="G99" s="209">
        <f t="shared" si="115"/>
        <v>-0.64134701208313061</v>
      </c>
      <c r="H99" s="209">
        <f t="shared" si="115"/>
        <v>33.557889969732742</v>
      </c>
      <c r="I99" s="209">
        <f t="shared" si="115"/>
        <v>2.6571799449242093</v>
      </c>
      <c r="J99" s="209">
        <f t="shared" ref="J99:M99" si="116">IF(I37=0,"--",((J37/I37)*100-100))</f>
        <v>26.538652478482064</v>
      </c>
      <c r="K99" s="209">
        <f t="shared" si="116"/>
        <v>17.577543135005058</v>
      </c>
      <c r="L99" s="209">
        <f t="shared" si="116"/>
        <v>38.609495619877549</v>
      </c>
      <c r="M99" s="209">
        <f t="shared" si="116"/>
        <v>18.915272161379605</v>
      </c>
      <c r="N99" s="209">
        <f t="shared" si="93"/>
        <v>15.779731931133469</v>
      </c>
      <c r="O99" s="209">
        <f t="shared" si="93"/>
        <v>13.946121503626756</v>
      </c>
      <c r="P99" s="209">
        <f t="shared" si="93"/>
        <v>15.618661316870856</v>
      </c>
      <c r="Q99" s="209">
        <f t="shared" si="93"/>
        <v>-10.586785514745117</v>
      </c>
      <c r="R99" s="209">
        <f t="shared" si="93"/>
        <v>24.040738179492365</v>
      </c>
      <c r="S99" s="209">
        <f t="shared" si="93"/>
        <v>35.876977100663339</v>
      </c>
      <c r="T99" s="209">
        <f t="shared" si="93"/>
        <v>0.40097762159356876</v>
      </c>
      <c r="U99" s="209">
        <f t="shared" si="93"/>
        <v>13.59534129783566</v>
      </c>
      <c r="V99" s="209">
        <f t="shared" si="93"/>
        <v>5.3009230263762532</v>
      </c>
      <c r="W99" s="209">
        <f t="shared" si="93"/>
        <v>0.84295771516600837</v>
      </c>
      <c r="X99" s="209">
        <f t="shared" si="93"/>
        <v>-2.9874370675497914</v>
      </c>
      <c r="Y99" s="209">
        <f t="shared" si="93"/>
        <v>3.4691072793315385</v>
      </c>
      <c r="Z99" s="209">
        <f t="shared" si="93"/>
        <v>7.6096821576946923</v>
      </c>
      <c r="AA99" s="209">
        <f t="shared" si="94"/>
        <v>2.3359403199406898</v>
      </c>
      <c r="AB99" s="209">
        <f t="shared" si="95"/>
        <v>-13.210658373935786</v>
      </c>
      <c r="AC99" s="209">
        <f t="shared" si="102"/>
        <v>8.0687385972866679</v>
      </c>
    </row>
    <row r="100" spans="1:29" ht="13.5" thickBot="1" x14ac:dyDescent="0.25">
      <c r="A100" s="17"/>
      <c r="B100" s="23"/>
      <c r="C100" s="23"/>
      <c r="D100" s="220"/>
      <c r="E100" s="220"/>
      <c r="F100" s="220"/>
      <c r="G100" s="220"/>
      <c r="H100" s="24"/>
      <c r="I100" s="24"/>
      <c r="J100" s="24"/>
      <c r="K100" s="221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1"/>
      <c r="AA100" s="221"/>
      <c r="AB100" s="221"/>
      <c r="AC100" s="24"/>
    </row>
    <row r="101" spans="1:29" ht="13.5" thickTop="1" x14ac:dyDescent="0.2">
      <c r="A101" s="222" t="s">
        <v>1030</v>
      </c>
      <c r="B101" s="44"/>
      <c r="C101" s="44"/>
      <c r="D101" s="226"/>
      <c r="E101" s="226"/>
      <c r="F101" s="226"/>
      <c r="G101" s="226"/>
      <c r="H101" s="44"/>
      <c r="I101" s="44"/>
      <c r="J101" s="44"/>
      <c r="K101" s="226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226"/>
      <c r="AA101" s="226"/>
      <c r="AB101" s="226"/>
      <c r="AC101" s="16"/>
    </row>
    <row r="102" spans="1:29" x14ac:dyDescent="0.2">
      <c r="A102" s="51"/>
      <c r="B102" s="42"/>
      <c r="C102" s="42"/>
      <c r="D102" s="224"/>
      <c r="E102" s="224"/>
      <c r="F102" s="224"/>
      <c r="G102" s="224"/>
      <c r="H102" s="44"/>
      <c r="I102" s="44"/>
      <c r="J102" s="44"/>
      <c r="K102" s="226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226"/>
      <c r="AA102" s="226"/>
      <c r="AB102" s="226"/>
      <c r="AC102" s="44"/>
    </row>
    <row r="103" spans="1:29" x14ac:dyDescent="0.2">
      <c r="B103" s="42"/>
      <c r="C103" s="42"/>
      <c r="D103" s="224"/>
      <c r="E103" s="224"/>
      <c r="F103" s="224"/>
      <c r="G103" s="224"/>
      <c r="H103" s="44"/>
      <c r="I103" s="44"/>
      <c r="J103" s="44"/>
      <c r="K103" s="226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226"/>
      <c r="AA103" s="226"/>
      <c r="AB103" s="226"/>
      <c r="AC103" s="44"/>
    </row>
    <row r="104" spans="1:29" x14ac:dyDescent="0.2">
      <c r="A104" s="9"/>
      <c r="B104" s="42"/>
      <c r="C104" s="42"/>
      <c r="D104" s="224"/>
      <c r="E104" s="224"/>
      <c r="F104" s="224"/>
      <c r="G104" s="224"/>
      <c r="H104" s="44"/>
      <c r="I104" s="44"/>
      <c r="J104" s="44"/>
      <c r="K104" s="226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226"/>
      <c r="AA104" s="226"/>
      <c r="AB104" s="226"/>
      <c r="AC104" s="44"/>
    </row>
    <row r="105" spans="1:29" x14ac:dyDescent="0.2">
      <c r="A105" s="51"/>
      <c r="B105" s="42"/>
      <c r="C105" s="42"/>
      <c r="D105" s="224"/>
      <c r="E105" s="224"/>
      <c r="F105" s="224"/>
      <c r="G105" s="224"/>
      <c r="H105" s="44"/>
      <c r="I105" s="44"/>
      <c r="J105" s="44"/>
      <c r="K105" s="226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226"/>
      <c r="AA105" s="226"/>
      <c r="AB105" s="226"/>
      <c r="AC105" s="44"/>
    </row>
  </sheetData>
  <sortState ref="B10:AA34">
    <sortCondition descending="1" ref="AA10:AA34"/>
  </sortState>
  <mergeCells count="5">
    <mergeCell ref="A2:AC2"/>
    <mergeCell ref="A4:AC4"/>
    <mergeCell ref="C39:AC39"/>
    <mergeCell ref="C70:AC70"/>
    <mergeCell ref="C8:AC8"/>
  </mergeCells>
  <phoneticPr fontId="0" type="noConversion"/>
  <hyperlinks>
    <hyperlink ref="A1" location="ÍNDICE!A1" display="INDICE"/>
  </hyperlinks>
  <pageMargins left="0.75" right="0.75" top="1" bottom="1" header="0" footer="0"/>
  <ignoredErrors>
    <ignoredError sqref="AC90" formula="1"/>
    <ignoredError sqref="AC10 AC11:AC33" formulaRange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5"/>
  <sheetViews>
    <sheetView zoomScaleNormal="100" workbookViewId="0"/>
  </sheetViews>
  <sheetFormatPr baseColWidth="10" defaultColWidth="11.42578125" defaultRowHeight="12.75" x14ac:dyDescent="0.2"/>
  <cols>
    <col min="1" max="1" width="4.85546875" style="41" customWidth="1"/>
    <col min="2" max="2" width="8.85546875" style="41" customWidth="1"/>
    <col min="3" max="3" width="11.42578125" style="41"/>
    <col min="4" max="7" width="11.42578125" style="223"/>
    <col min="8" max="10" width="11.42578125" style="41"/>
    <col min="11" max="11" width="11.42578125" style="223"/>
    <col min="12" max="25" width="11.42578125" style="41"/>
    <col min="26" max="28" width="11.42578125" style="223"/>
    <col min="29" max="16384" width="11.42578125" style="41"/>
  </cols>
  <sheetData>
    <row r="1" spans="1:29" x14ac:dyDescent="0.2">
      <c r="A1" s="9" t="s">
        <v>59</v>
      </c>
    </row>
    <row r="2" spans="1:29" x14ac:dyDescent="0.2">
      <c r="A2" s="267" t="s">
        <v>7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7"/>
      <c r="U2" s="267"/>
      <c r="V2" s="267"/>
      <c r="W2" s="267"/>
      <c r="X2" s="267"/>
      <c r="Y2" s="267"/>
      <c r="Z2" s="267"/>
      <c r="AA2" s="267"/>
      <c r="AB2" s="267"/>
      <c r="AC2" s="267"/>
    </row>
    <row r="3" spans="1:29" x14ac:dyDescent="0.2">
      <c r="A3" s="51"/>
      <c r="B3" s="51"/>
      <c r="C3" s="51"/>
      <c r="D3" s="260"/>
      <c r="E3" s="260"/>
      <c r="F3" s="260"/>
      <c r="G3" s="260"/>
      <c r="H3" s="51"/>
      <c r="I3" s="51"/>
      <c r="J3" s="51"/>
      <c r="K3" s="259"/>
      <c r="L3" s="51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217"/>
      <c r="AA3" s="217"/>
      <c r="AB3" s="217"/>
      <c r="AC3" s="16"/>
    </row>
    <row r="4" spans="1:29" x14ac:dyDescent="0.2">
      <c r="A4" s="267" t="s">
        <v>1046</v>
      </c>
      <c r="B4" s="267"/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267"/>
      <c r="U4" s="267"/>
      <c r="V4" s="267"/>
      <c r="W4" s="267"/>
      <c r="X4" s="267"/>
      <c r="Y4" s="267"/>
      <c r="Z4" s="267"/>
      <c r="AA4" s="267"/>
      <c r="AB4" s="267"/>
      <c r="AC4" s="267"/>
    </row>
    <row r="5" spans="1:29" x14ac:dyDescent="0.2">
      <c r="A5" s="51"/>
      <c r="B5" s="51"/>
      <c r="C5" s="51"/>
      <c r="D5" s="260"/>
      <c r="E5" s="260"/>
      <c r="F5" s="260"/>
      <c r="G5" s="260"/>
      <c r="H5" s="51"/>
      <c r="I5" s="51"/>
      <c r="J5" s="51"/>
      <c r="K5" s="259"/>
      <c r="L5" s="51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217"/>
      <c r="AA5" s="217"/>
      <c r="AB5" s="217"/>
      <c r="AC5" s="16"/>
    </row>
    <row r="6" spans="1:29" ht="13.5" thickBot="1" x14ac:dyDescent="0.25">
      <c r="A6" s="17"/>
      <c r="B6" s="18"/>
      <c r="C6" s="18"/>
      <c r="D6" s="219"/>
      <c r="E6" s="219"/>
      <c r="F6" s="219"/>
      <c r="G6" s="219"/>
      <c r="H6" s="18"/>
      <c r="I6" s="18"/>
      <c r="J6" s="18"/>
      <c r="K6" s="219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219"/>
      <c r="AA6" s="219"/>
      <c r="AB6" s="219"/>
      <c r="AC6" s="18"/>
    </row>
    <row r="7" spans="1:29" ht="13.5" thickTop="1" x14ac:dyDescent="0.2">
      <c r="A7" s="19"/>
      <c r="C7" s="19">
        <v>1995</v>
      </c>
      <c r="D7" s="89">
        <v>1996</v>
      </c>
      <c r="E7" s="89">
        <v>1997</v>
      </c>
      <c r="F7" s="89">
        <v>1998</v>
      </c>
      <c r="G7" s="89">
        <v>1999</v>
      </c>
      <c r="H7" s="89">
        <v>2000</v>
      </c>
      <c r="I7" s="19">
        <v>2001</v>
      </c>
      <c r="J7" s="19">
        <v>2002</v>
      </c>
      <c r="K7" s="89">
        <v>2003</v>
      </c>
      <c r="L7" s="19">
        <v>2004</v>
      </c>
      <c r="M7" s="19">
        <v>2005</v>
      </c>
      <c r="N7" s="19">
        <v>2006</v>
      </c>
      <c r="O7" s="19">
        <v>2007</v>
      </c>
      <c r="P7" s="19">
        <v>2008</v>
      </c>
      <c r="Q7" s="19">
        <v>2009</v>
      </c>
      <c r="R7" s="19">
        <v>2010</v>
      </c>
      <c r="S7" s="19">
        <v>2011</v>
      </c>
      <c r="T7" s="19">
        <v>2012</v>
      </c>
      <c r="U7" s="19">
        <v>2013</v>
      </c>
      <c r="V7" s="19">
        <v>2014</v>
      </c>
      <c r="W7" s="19">
        <v>2015</v>
      </c>
      <c r="X7" s="19">
        <v>2016</v>
      </c>
      <c r="Y7" s="89">
        <v>2017</v>
      </c>
      <c r="Z7" s="89">
        <v>2018</v>
      </c>
      <c r="AA7" s="89">
        <v>2019</v>
      </c>
      <c r="AB7" s="89">
        <v>2020</v>
      </c>
      <c r="AC7" s="10" t="s">
        <v>1028</v>
      </c>
    </row>
    <row r="8" spans="1:29" ht="13.5" thickBot="1" x14ac:dyDescent="0.25">
      <c r="A8" s="19"/>
      <c r="C8" s="52"/>
      <c r="D8" s="261"/>
      <c r="E8" s="261"/>
      <c r="F8" s="261"/>
      <c r="G8" s="261"/>
      <c r="H8" s="268" t="s">
        <v>14</v>
      </c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68"/>
      <c r="W8" s="268"/>
      <c r="X8" s="268"/>
      <c r="Y8" s="268"/>
      <c r="Z8" s="268"/>
      <c r="AA8" s="268"/>
      <c r="AB8" s="268"/>
      <c r="AC8" s="268"/>
    </row>
    <row r="9" spans="1:29" ht="13.5" thickTop="1" x14ac:dyDescent="0.2">
      <c r="A9" s="19"/>
      <c r="H9" s="51"/>
      <c r="I9" s="51"/>
      <c r="J9" s="51"/>
      <c r="K9" s="259"/>
      <c r="L9" s="51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217"/>
      <c r="AA9" s="217"/>
      <c r="AB9" s="217"/>
      <c r="AC9" s="16"/>
    </row>
    <row r="10" spans="1:29" x14ac:dyDescent="0.2">
      <c r="A10" s="51">
        <v>1</v>
      </c>
      <c r="B10" s="34">
        <v>392190</v>
      </c>
      <c r="C10" s="43">
        <v>40.956654999999998</v>
      </c>
      <c r="D10" s="225">
        <v>47.493313000000001</v>
      </c>
      <c r="E10" s="225">
        <v>67.627955</v>
      </c>
      <c r="F10" s="225">
        <v>70.639500999999996</v>
      </c>
      <c r="G10" s="225">
        <v>98.850971999999985</v>
      </c>
      <c r="H10" s="43">
        <v>143.62724900000001</v>
      </c>
      <c r="I10" s="43">
        <v>154.70156700000001</v>
      </c>
      <c r="J10" s="43">
        <v>184.35587100000001</v>
      </c>
      <c r="K10" s="225">
        <v>236.52003400000001</v>
      </c>
      <c r="L10" s="43">
        <v>320.664601</v>
      </c>
      <c r="M10" s="43">
        <v>274.96996000000001</v>
      </c>
      <c r="N10" s="43">
        <v>318.15544299999999</v>
      </c>
      <c r="O10" s="43">
        <v>398.37427300000002</v>
      </c>
      <c r="P10" s="43">
        <v>416.692249</v>
      </c>
      <c r="Q10" s="43">
        <v>368.53234200000003</v>
      </c>
      <c r="R10" s="43">
        <v>394.56740000000002</v>
      </c>
      <c r="S10" s="43">
        <v>617.67353700000001</v>
      </c>
      <c r="T10" s="43">
        <v>630.23396300000002</v>
      </c>
      <c r="U10" s="32">
        <v>616.11352299999999</v>
      </c>
      <c r="V10" s="32">
        <v>618.95401000000004</v>
      </c>
      <c r="W10" s="22">
        <v>527.83062500000005</v>
      </c>
      <c r="X10" s="22">
        <v>499.84291100000002</v>
      </c>
      <c r="Y10" s="107">
        <v>591.504368</v>
      </c>
      <c r="Z10" s="107">
        <v>637.61794200000008</v>
      </c>
      <c r="AA10" s="107">
        <v>687.26864799999987</v>
      </c>
      <c r="AB10" s="107">
        <v>637.23467100000005</v>
      </c>
      <c r="AC10" s="43">
        <f>SUM(C10:AB10)</f>
        <v>9601.0035829999997</v>
      </c>
    </row>
    <row r="11" spans="1:29" x14ac:dyDescent="0.2">
      <c r="A11" s="51">
        <v>2</v>
      </c>
      <c r="B11" s="34">
        <v>590320</v>
      </c>
      <c r="C11" s="43">
        <v>204.005788</v>
      </c>
      <c r="D11" s="225">
        <v>221.74993699999999</v>
      </c>
      <c r="E11" s="225">
        <v>219.470269</v>
      </c>
      <c r="F11" s="225">
        <v>179.872885</v>
      </c>
      <c r="G11" s="225">
        <v>198.73861699999998</v>
      </c>
      <c r="H11" s="43">
        <v>250.662578</v>
      </c>
      <c r="I11" s="43">
        <v>249.56585699999999</v>
      </c>
      <c r="J11" s="43">
        <v>285.46865400000002</v>
      </c>
      <c r="K11" s="225">
        <v>255.44218900000001</v>
      </c>
      <c r="L11" s="43">
        <v>333.43538599999999</v>
      </c>
      <c r="M11" s="43">
        <v>409.54967699999997</v>
      </c>
      <c r="N11" s="43">
        <v>477.587559</v>
      </c>
      <c r="O11" s="43">
        <v>520.54383299999995</v>
      </c>
      <c r="P11" s="43">
        <v>540.80629199999998</v>
      </c>
      <c r="Q11" s="43">
        <v>494.23705000000001</v>
      </c>
      <c r="R11" s="43">
        <v>502.88929999999999</v>
      </c>
      <c r="S11" s="43">
        <v>660.48216400000001</v>
      </c>
      <c r="T11" s="43">
        <v>641.28820599999995</v>
      </c>
      <c r="U11" s="31">
        <v>634.64446099999998</v>
      </c>
      <c r="V11" s="31">
        <v>638.78028700000004</v>
      </c>
      <c r="W11" s="22">
        <v>587.35654399999999</v>
      </c>
      <c r="X11" s="22">
        <v>508.11893900000001</v>
      </c>
      <c r="Y11" s="107">
        <v>519.94689400000004</v>
      </c>
      <c r="Z11" s="107">
        <v>524.52796699999999</v>
      </c>
      <c r="AA11" s="107">
        <v>487.94520600000016</v>
      </c>
      <c r="AB11" s="107">
        <v>375.44027200000005</v>
      </c>
      <c r="AC11" s="225">
        <f t="shared" ref="AC11:AC37" si="0">SUM(C11:AB11)</f>
        <v>10922.556811</v>
      </c>
    </row>
    <row r="12" spans="1:29" x14ac:dyDescent="0.2">
      <c r="A12" s="109">
        <v>3</v>
      </c>
      <c r="B12" s="34">
        <v>540761</v>
      </c>
      <c r="C12" s="43">
        <v>0</v>
      </c>
      <c r="D12" s="225">
        <v>558.38786300000004</v>
      </c>
      <c r="E12" s="225">
        <v>581.30459800000006</v>
      </c>
      <c r="F12" s="225">
        <v>517.74461699999995</v>
      </c>
      <c r="G12" s="225">
        <v>554.46185700000001</v>
      </c>
      <c r="H12" s="43">
        <v>652.07150799999999</v>
      </c>
      <c r="I12" s="43">
        <v>644.19343300000003</v>
      </c>
      <c r="J12" s="43">
        <v>603.016615</v>
      </c>
      <c r="K12" s="225">
        <v>543.39662399999997</v>
      </c>
      <c r="L12" s="43">
        <v>650.978792</v>
      </c>
      <c r="M12" s="43">
        <v>650.75202100000001</v>
      </c>
      <c r="N12" s="43">
        <v>678.54913299999998</v>
      </c>
      <c r="O12" s="43">
        <v>687.68780500000003</v>
      </c>
      <c r="P12" s="43">
        <v>722.083799</v>
      </c>
      <c r="Q12" s="43">
        <v>604.09375999999997</v>
      </c>
      <c r="R12" s="43">
        <v>623.12440000000004</v>
      </c>
      <c r="S12" s="43">
        <v>665.63258099999996</v>
      </c>
      <c r="T12" s="43">
        <v>628.84409900000003</v>
      </c>
      <c r="U12" s="31">
        <v>582.718929</v>
      </c>
      <c r="V12" s="31">
        <v>533.63940599999898</v>
      </c>
      <c r="W12" s="22">
        <v>465.42804599999999</v>
      </c>
      <c r="X12" s="22">
        <v>441.05948899999999</v>
      </c>
      <c r="Y12" s="107">
        <v>418.70335599999999</v>
      </c>
      <c r="Z12" s="107">
        <v>405.12350500000002</v>
      </c>
      <c r="AA12" s="107">
        <v>371.30903800000016</v>
      </c>
      <c r="AB12" s="107">
        <v>252.70927399999997</v>
      </c>
      <c r="AC12" s="225">
        <f t="shared" si="0"/>
        <v>14037.014547999997</v>
      </c>
    </row>
    <row r="13" spans="1:29" x14ac:dyDescent="0.2">
      <c r="A13" s="109">
        <v>4</v>
      </c>
      <c r="B13" s="34">
        <v>600410</v>
      </c>
      <c r="C13" s="43">
        <v>0</v>
      </c>
      <c r="D13" s="225">
        <v>0</v>
      </c>
      <c r="E13" s="225">
        <v>0</v>
      </c>
      <c r="F13" s="225">
        <v>0</v>
      </c>
      <c r="G13" s="225">
        <v>0</v>
      </c>
      <c r="H13" s="43">
        <v>0</v>
      </c>
      <c r="I13" s="43">
        <v>0</v>
      </c>
      <c r="J13" s="43">
        <v>112.05558600000001</v>
      </c>
      <c r="K13" s="225">
        <v>136.67097100000001</v>
      </c>
      <c r="L13" s="43">
        <v>194.29315600000001</v>
      </c>
      <c r="M13" s="43">
        <v>219.49747500000001</v>
      </c>
      <c r="N13" s="43">
        <v>304.04075399999999</v>
      </c>
      <c r="O13" s="43">
        <v>360.33293200000003</v>
      </c>
      <c r="P13" s="43">
        <v>382.874033</v>
      </c>
      <c r="Q13" s="43">
        <v>411.33792299999999</v>
      </c>
      <c r="R13" s="43">
        <v>435.01119999999997</v>
      </c>
      <c r="S13" s="43">
        <v>583.79037700000003</v>
      </c>
      <c r="T13" s="43">
        <v>563.41411100000005</v>
      </c>
      <c r="U13" s="31">
        <v>621.01582199999996</v>
      </c>
      <c r="V13" s="31">
        <v>499.97547900000001</v>
      </c>
      <c r="W13" s="22">
        <v>434.31732699999998</v>
      </c>
      <c r="X13" s="22">
        <v>393.32254899999998</v>
      </c>
      <c r="Y13" s="107">
        <v>391.17681099999999</v>
      </c>
      <c r="Z13" s="107">
        <v>372.59783999999996</v>
      </c>
      <c r="AA13" s="107">
        <v>325.43469299999975</v>
      </c>
      <c r="AB13" s="107">
        <v>242.18134599999991</v>
      </c>
      <c r="AC13" s="225">
        <f t="shared" si="0"/>
        <v>6983.3403850000004</v>
      </c>
    </row>
    <row r="14" spans="1:29" x14ac:dyDescent="0.2">
      <c r="A14" s="109">
        <v>5</v>
      </c>
      <c r="B14" s="34">
        <v>600632</v>
      </c>
      <c r="C14" s="43">
        <v>0</v>
      </c>
      <c r="D14" s="225">
        <v>0</v>
      </c>
      <c r="E14" s="225">
        <v>0</v>
      </c>
      <c r="F14" s="225">
        <v>0</v>
      </c>
      <c r="G14" s="225">
        <v>0</v>
      </c>
      <c r="H14" s="43">
        <v>0</v>
      </c>
      <c r="I14" s="43">
        <v>0</v>
      </c>
      <c r="J14" s="43">
        <v>231.03969799999999</v>
      </c>
      <c r="K14" s="225">
        <v>269.88739800000002</v>
      </c>
      <c r="L14" s="43">
        <v>345.79071499999998</v>
      </c>
      <c r="M14" s="43">
        <v>387.93991499999998</v>
      </c>
      <c r="N14" s="43">
        <v>459.95369399999998</v>
      </c>
      <c r="O14" s="43">
        <v>498.93810999999999</v>
      </c>
      <c r="P14" s="43">
        <v>530.17376899999999</v>
      </c>
      <c r="Q14" s="43">
        <v>509.33694700000001</v>
      </c>
      <c r="R14" s="43">
        <v>511.19470000000001</v>
      </c>
      <c r="S14" s="43">
        <v>577.86501099999998</v>
      </c>
      <c r="T14" s="43">
        <v>562.33040500000004</v>
      </c>
      <c r="U14" s="31">
        <v>556.86623899999995</v>
      </c>
      <c r="V14" s="31">
        <v>508.32079399999998</v>
      </c>
      <c r="W14" s="22">
        <v>452.90782000000002</v>
      </c>
      <c r="X14" s="22">
        <v>413.49126000000001</v>
      </c>
      <c r="Y14" s="107">
        <v>392.18390799999997</v>
      </c>
      <c r="Z14" s="107">
        <v>369.24281100000002</v>
      </c>
      <c r="AA14" s="107">
        <v>313.4447790000001</v>
      </c>
      <c r="AB14" s="107">
        <v>220.85149799999999</v>
      </c>
      <c r="AC14" s="225">
        <f t="shared" si="0"/>
        <v>8111.7594710000003</v>
      </c>
    </row>
    <row r="15" spans="1:29" x14ac:dyDescent="0.2">
      <c r="A15" s="109">
        <v>6</v>
      </c>
      <c r="B15" s="34">
        <v>392113</v>
      </c>
      <c r="C15" s="43">
        <v>138.54961700000001</v>
      </c>
      <c r="D15" s="225">
        <v>142.01363899999998</v>
      </c>
      <c r="E15" s="225">
        <v>136.26172600000001</v>
      </c>
      <c r="F15" s="225">
        <v>135.74667500000001</v>
      </c>
      <c r="G15" s="225">
        <v>136.884343</v>
      </c>
      <c r="H15" s="43">
        <v>155.855503</v>
      </c>
      <c r="I15" s="43">
        <v>180.589304</v>
      </c>
      <c r="J15" s="43">
        <v>206.38036700000001</v>
      </c>
      <c r="K15" s="225">
        <v>209.492942</v>
      </c>
      <c r="L15" s="43">
        <v>262.35946100000001</v>
      </c>
      <c r="M15" s="43">
        <v>317.15200299999998</v>
      </c>
      <c r="N15" s="43">
        <v>351.48220099999998</v>
      </c>
      <c r="O15" s="43">
        <v>353.70737500000001</v>
      </c>
      <c r="P15" s="43">
        <v>337.62436500000001</v>
      </c>
      <c r="Q15" s="43">
        <v>274.45792299999999</v>
      </c>
      <c r="R15" s="43">
        <v>301.10359999999997</v>
      </c>
      <c r="S15" s="43">
        <v>384.98329100000001</v>
      </c>
      <c r="T15" s="43">
        <v>397.15437300000002</v>
      </c>
      <c r="U15" s="32">
        <v>381.49424499999998</v>
      </c>
      <c r="V15" s="32">
        <v>354.33493900000002</v>
      </c>
      <c r="W15" s="22">
        <v>330.62379600000003</v>
      </c>
      <c r="X15" s="22">
        <v>326.22069399999998</v>
      </c>
      <c r="Y15" s="107">
        <v>339.75974500000001</v>
      </c>
      <c r="Z15" s="107">
        <v>363.27040099999999</v>
      </c>
      <c r="AA15" s="107">
        <v>302.05510299999975</v>
      </c>
      <c r="AB15" s="107">
        <v>321.05276899999996</v>
      </c>
      <c r="AC15" s="225">
        <f t="shared" si="0"/>
        <v>7140.6103999999996</v>
      </c>
    </row>
    <row r="16" spans="1:29" x14ac:dyDescent="0.2">
      <c r="A16" s="109">
        <v>7</v>
      </c>
      <c r="B16" s="34">
        <v>540742</v>
      </c>
      <c r="C16" s="43">
        <v>924.76199399999996</v>
      </c>
      <c r="D16" s="225">
        <v>1042.0785249999999</v>
      </c>
      <c r="E16" s="225">
        <v>990.29308300000002</v>
      </c>
      <c r="F16" s="225">
        <v>899.27140899999995</v>
      </c>
      <c r="G16" s="225">
        <v>924.53612099999998</v>
      </c>
      <c r="H16" s="43">
        <v>913.29884900000002</v>
      </c>
      <c r="I16" s="43">
        <v>726.47313799999995</v>
      </c>
      <c r="J16" s="43">
        <v>626.86327100000005</v>
      </c>
      <c r="K16" s="225">
        <v>509.37687</v>
      </c>
      <c r="L16" s="43">
        <v>509.97305</v>
      </c>
      <c r="M16" s="43">
        <v>487.79820799999999</v>
      </c>
      <c r="N16" s="43">
        <v>457.77362900000003</v>
      </c>
      <c r="O16" s="43">
        <v>427.26232700000003</v>
      </c>
      <c r="P16" s="43">
        <v>382.67821400000003</v>
      </c>
      <c r="Q16" s="43">
        <v>331.33562599999999</v>
      </c>
      <c r="R16" s="43">
        <v>356.12380000000002</v>
      </c>
      <c r="S16" s="43">
        <v>433.491849</v>
      </c>
      <c r="T16" s="43">
        <v>407.731785</v>
      </c>
      <c r="U16" s="31">
        <v>400.96363000000002</v>
      </c>
      <c r="V16" s="31">
        <v>382.57661899999999</v>
      </c>
      <c r="W16" s="22">
        <v>349.20332200000001</v>
      </c>
      <c r="X16" s="22">
        <v>286.386123</v>
      </c>
      <c r="Y16" s="107">
        <v>290.45460500000002</v>
      </c>
      <c r="Z16" s="107">
        <v>267.69812200000001</v>
      </c>
      <c r="AA16" s="107">
        <v>241.00890599999994</v>
      </c>
      <c r="AB16" s="107">
        <v>165.30276099999992</v>
      </c>
      <c r="AC16" s="225">
        <f t="shared" si="0"/>
        <v>13734.715835999996</v>
      </c>
    </row>
    <row r="17" spans="1:29" x14ac:dyDescent="0.2">
      <c r="A17" s="109">
        <v>8</v>
      </c>
      <c r="B17" s="34">
        <v>590390</v>
      </c>
      <c r="C17" s="43">
        <v>325.62654900000001</v>
      </c>
      <c r="D17" s="225">
        <v>360.55278599999997</v>
      </c>
      <c r="E17" s="225">
        <v>357.70522900000003</v>
      </c>
      <c r="F17" s="225">
        <v>363.80708200000004</v>
      </c>
      <c r="G17" s="225">
        <v>395.45330799999999</v>
      </c>
      <c r="H17" s="43">
        <v>438.58743900000002</v>
      </c>
      <c r="I17" s="43">
        <v>416.15942100000001</v>
      </c>
      <c r="J17" s="43">
        <v>421.45644700000003</v>
      </c>
      <c r="K17" s="225">
        <v>334.07598000000002</v>
      </c>
      <c r="L17" s="43">
        <v>334.01213799999999</v>
      </c>
      <c r="M17" s="43">
        <v>317.732213</v>
      </c>
      <c r="N17" s="43">
        <v>327.41742900000003</v>
      </c>
      <c r="O17" s="43">
        <v>351.18154199999998</v>
      </c>
      <c r="P17" s="43">
        <v>329.00148799999999</v>
      </c>
      <c r="Q17" s="43">
        <v>306.96242000000001</v>
      </c>
      <c r="R17" s="43">
        <v>319.14620000000002</v>
      </c>
      <c r="S17" s="43">
        <v>382.97564799999998</v>
      </c>
      <c r="T17" s="43">
        <v>332.83599299999997</v>
      </c>
      <c r="U17" s="31">
        <v>312.34141</v>
      </c>
      <c r="V17" s="31">
        <v>290.68527</v>
      </c>
      <c r="W17" s="22">
        <v>246.749641</v>
      </c>
      <c r="X17" s="22">
        <v>246.540334</v>
      </c>
      <c r="Y17" s="107">
        <v>260.46625999999998</v>
      </c>
      <c r="Z17" s="107">
        <v>249.91366600000001</v>
      </c>
      <c r="AA17" s="107">
        <v>231.63485899999992</v>
      </c>
      <c r="AB17" s="107">
        <v>216.47742999999997</v>
      </c>
      <c r="AC17" s="225">
        <f t="shared" si="0"/>
        <v>8469.4981820000012</v>
      </c>
    </row>
    <row r="18" spans="1:29" x14ac:dyDescent="0.2">
      <c r="A18" s="109">
        <v>9</v>
      </c>
      <c r="B18" s="34">
        <v>560312</v>
      </c>
      <c r="C18" s="43">
        <v>0</v>
      </c>
      <c r="D18" s="225">
        <v>50.627740000000003</v>
      </c>
      <c r="E18" s="225">
        <v>62.764370999999997</v>
      </c>
      <c r="F18" s="225">
        <v>52.618549999999999</v>
      </c>
      <c r="G18" s="225">
        <v>56.605422000000004</v>
      </c>
      <c r="H18" s="43">
        <v>62.008581999999997</v>
      </c>
      <c r="I18" s="43">
        <v>72.957662999999997</v>
      </c>
      <c r="J18" s="43">
        <v>100.103538</v>
      </c>
      <c r="K18" s="225">
        <v>111.189222</v>
      </c>
      <c r="L18" s="43">
        <v>129.10198399999999</v>
      </c>
      <c r="M18" s="43">
        <v>160.01735199999999</v>
      </c>
      <c r="N18" s="43">
        <v>189.946797</v>
      </c>
      <c r="O18" s="43">
        <v>256.05339300000003</v>
      </c>
      <c r="P18" s="43">
        <v>305.61227100000002</v>
      </c>
      <c r="Q18" s="43">
        <v>263.88909000000001</v>
      </c>
      <c r="R18" s="43">
        <v>279.18745999999999</v>
      </c>
      <c r="S18" s="43">
        <v>289.39999999999998</v>
      </c>
      <c r="T18" s="43">
        <v>258.40280799999999</v>
      </c>
      <c r="U18" s="31">
        <v>264.77437200000003</v>
      </c>
      <c r="V18" s="31">
        <v>309.90232400000002</v>
      </c>
      <c r="W18" s="22">
        <v>286.44477499999999</v>
      </c>
      <c r="X18" s="22">
        <v>265.61219699999998</v>
      </c>
      <c r="Y18" s="107">
        <v>251.99111300000001</v>
      </c>
      <c r="Z18" s="107">
        <v>250.68759499999999</v>
      </c>
      <c r="AA18" s="107">
        <v>227.28393199999999</v>
      </c>
      <c r="AB18" s="107">
        <v>321.3299669999999</v>
      </c>
      <c r="AC18" s="225">
        <f t="shared" si="0"/>
        <v>4878.5125180000005</v>
      </c>
    </row>
    <row r="19" spans="1:29" x14ac:dyDescent="0.2">
      <c r="A19" s="109">
        <v>10</v>
      </c>
      <c r="B19" s="34">
        <v>600622</v>
      </c>
      <c r="C19" s="43">
        <v>0</v>
      </c>
      <c r="D19" s="225">
        <v>0</v>
      </c>
      <c r="E19" s="225">
        <v>0</v>
      </c>
      <c r="F19" s="225">
        <v>0</v>
      </c>
      <c r="G19" s="225">
        <v>0</v>
      </c>
      <c r="H19" s="43">
        <v>0</v>
      </c>
      <c r="I19" s="43">
        <v>0</v>
      </c>
      <c r="J19" s="43">
        <v>240.83034900000001</v>
      </c>
      <c r="K19" s="225">
        <v>247.780935</v>
      </c>
      <c r="L19" s="43">
        <v>312.98714699999999</v>
      </c>
      <c r="M19" s="43">
        <v>351.23117100000002</v>
      </c>
      <c r="N19" s="43">
        <v>411.49726299999998</v>
      </c>
      <c r="O19" s="43">
        <v>438.21441399999998</v>
      </c>
      <c r="P19" s="43">
        <v>408.746218</v>
      </c>
      <c r="Q19" s="43">
        <v>376.36628999999999</v>
      </c>
      <c r="R19" s="43">
        <v>388.09890000000001</v>
      </c>
      <c r="S19" s="43">
        <v>312.61589900000001</v>
      </c>
      <c r="T19" s="43">
        <v>264.62749700000001</v>
      </c>
      <c r="U19" s="31">
        <v>241.725933</v>
      </c>
      <c r="V19" s="31">
        <v>219.02297899999999</v>
      </c>
      <c r="W19" s="22">
        <v>210.25753700000001</v>
      </c>
      <c r="X19" s="22">
        <v>189.95059000000001</v>
      </c>
      <c r="Y19" s="107">
        <v>203.15452099999999</v>
      </c>
      <c r="Z19" s="107">
        <v>211.313275</v>
      </c>
      <c r="AA19" s="107">
        <v>176.52442400000001</v>
      </c>
      <c r="AB19" s="107">
        <v>139.63132800000002</v>
      </c>
      <c r="AC19" s="225">
        <f t="shared" si="0"/>
        <v>5344.5766700000022</v>
      </c>
    </row>
    <row r="20" spans="1:29" x14ac:dyDescent="0.2">
      <c r="A20" s="109">
        <v>11</v>
      </c>
      <c r="B20" s="34">
        <v>511211</v>
      </c>
      <c r="C20" s="43">
        <v>82.306612999999999</v>
      </c>
      <c r="D20" s="225">
        <v>86.597271000000006</v>
      </c>
      <c r="E20" s="225">
        <v>99.645302000000001</v>
      </c>
      <c r="F20" s="225">
        <v>78.664427000000003</v>
      </c>
      <c r="G20" s="225">
        <v>80.962166999999994</v>
      </c>
      <c r="H20" s="43">
        <v>81.761049999999997</v>
      </c>
      <c r="I20" s="43">
        <v>79.143072000000004</v>
      </c>
      <c r="J20" s="43">
        <v>99.206577999999993</v>
      </c>
      <c r="K20" s="225">
        <v>83.199308000000002</v>
      </c>
      <c r="L20" s="43">
        <v>92.196566000000004</v>
      </c>
      <c r="M20" s="43">
        <v>96.029150000000001</v>
      </c>
      <c r="N20" s="43">
        <v>114.032098</v>
      </c>
      <c r="O20" s="43">
        <v>161.09938</v>
      </c>
      <c r="P20" s="43">
        <v>186.820705</v>
      </c>
      <c r="Q20" s="43">
        <v>153.422383</v>
      </c>
      <c r="R20" s="43">
        <v>157.14359999999999</v>
      </c>
      <c r="S20" s="43">
        <v>215.40353999999999</v>
      </c>
      <c r="T20" s="43">
        <v>205.50473299999999</v>
      </c>
      <c r="U20" s="31">
        <v>176.929024</v>
      </c>
      <c r="V20" s="31">
        <v>189.40268699999999</v>
      </c>
      <c r="W20" s="22">
        <v>151.80446900000001</v>
      </c>
      <c r="X20" s="22">
        <v>153.24990199999999</v>
      </c>
      <c r="Y20" s="107">
        <v>177.73634799999999</v>
      </c>
      <c r="Z20" s="107">
        <v>193.05306300000001</v>
      </c>
      <c r="AA20" s="107">
        <v>168.66988399999997</v>
      </c>
      <c r="AB20" s="107">
        <v>108.90021700000001</v>
      </c>
      <c r="AC20" s="225">
        <f t="shared" si="0"/>
        <v>3472.8835369999997</v>
      </c>
    </row>
    <row r="21" spans="1:29" x14ac:dyDescent="0.2">
      <c r="A21" s="109">
        <v>12</v>
      </c>
      <c r="B21" s="34">
        <v>392112</v>
      </c>
      <c r="C21" s="43">
        <v>217.00571199999999</v>
      </c>
      <c r="D21" s="225">
        <v>224.72054199999999</v>
      </c>
      <c r="E21" s="225">
        <v>210.50872200000001</v>
      </c>
      <c r="F21" s="225">
        <v>196.75422</v>
      </c>
      <c r="G21" s="225">
        <v>202.86732899999998</v>
      </c>
      <c r="H21" s="43">
        <v>177.53360799999999</v>
      </c>
      <c r="I21" s="43">
        <v>167.20263399999999</v>
      </c>
      <c r="J21" s="43">
        <v>182.19881899999999</v>
      </c>
      <c r="K21" s="225">
        <v>149.93032100000002</v>
      </c>
      <c r="L21" s="43">
        <v>163.28962799999999</v>
      </c>
      <c r="M21" s="43">
        <v>156.43816200000001</v>
      </c>
      <c r="N21" s="43">
        <v>148.818637</v>
      </c>
      <c r="O21" s="43">
        <v>153.748355</v>
      </c>
      <c r="P21" s="43">
        <v>152.31040400000001</v>
      </c>
      <c r="Q21" s="43">
        <v>139.82431199999999</v>
      </c>
      <c r="R21" s="43">
        <v>174.1173</v>
      </c>
      <c r="S21" s="43">
        <v>151.198454</v>
      </c>
      <c r="T21" s="43">
        <v>127.355602</v>
      </c>
      <c r="U21" s="32">
        <v>149.237899</v>
      </c>
      <c r="V21" s="32">
        <v>167.10518099999999</v>
      </c>
      <c r="W21" s="22">
        <v>177.37607199999999</v>
      </c>
      <c r="X21" s="22">
        <v>178.37142900000001</v>
      </c>
      <c r="Y21" s="107">
        <v>153.37087500000001</v>
      </c>
      <c r="Z21" s="107">
        <v>151.11917499999998</v>
      </c>
      <c r="AA21" s="107">
        <v>158.36941400000001</v>
      </c>
      <c r="AB21" s="107">
        <v>164.05952800000006</v>
      </c>
      <c r="AC21" s="225">
        <f t="shared" si="0"/>
        <v>4394.8323339999997</v>
      </c>
    </row>
    <row r="22" spans="1:29" x14ac:dyDescent="0.2">
      <c r="A22" s="109">
        <v>13</v>
      </c>
      <c r="B22" s="34">
        <v>590310</v>
      </c>
      <c r="C22" s="43">
        <v>326.04061400000001</v>
      </c>
      <c r="D22" s="225">
        <v>351.52882499999998</v>
      </c>
      <c r="E22" s="225">
        <v>319.87894700000004</v>
      </c>
      <c r="F22" s="225">
        <v>298.034808</v>
      </c>
      <c r="G22" s="225">
        <v>303.96968300000003</v>
      </c>
      <c r="H22" s="43">
        <v>307.21738699999997</v>
      </c>
      <c r="I22" s="43">
        <v>288.25039700000002</v>
      </c>
      <c r="J22" s="43">
        <v>273.28798399999999</v>
      </c>
      <c r="K22" s="225">
        <v>256.28296399999999</v>
      </c>
      <c r="L22" s="43">
        <v>297.17004300000002</v>
      </c>
      <c r="M22" s="43">
        <v>298.42841099999998</v>
      </c>
      <c r="N22" s="43">
        <v>270.91671400000001</v>
      </c>
      <c r="O22" s="43">
        <v>255.54503500000001</v>
      </c>
      <c r="P22" s="43">
        <v>235.42918900000001</v>
      </c>
      <c r="Q22" s="43">
        <v>174.649787</v>
      </c>
      <c r="R22" s="43">
        <v>188.12090000000001</v>
      </c>
      <c r="S22" s="43">
        <v>181.08399199999999</v>
      </c>
      <c r="T22" s="43">
        <v>157.644307</v>
      </c>
      <c r="U22" s="31">
        <v>160.210791</v>
      </c>
      <c r="V22" s="31">
        <v>172.376273</v>
      </c>
      <c r="W22" s="22">
        <v>167.673203</v>
      </c>
      <c r="X22" s="22">
        <v>154.297236</v>
      </c>
      <c r="Y22" s="107">
        <v>156.773158</v>
      </c>
      <c r="Z22" s="107">
        <v>171.125698</v>
      </c>
      <c r="AA22" s="107">
        <v>155.65895900000001</v>
      </c>
      <c r="AB22" s="107">
        <v>129.78068300000001</v>
      </c>
      <c r="AC22" s="225">
        <f t="shared" si="0"/>
        <v>6051.3759880000007</v>
      </c>
    </row>
    <row r="23" spans="1:29" x14ac:dyDescent="0.2">
      <c r="A23" s="109">
        <v>14</v>
      </c>
      <c r="B23" s="34">
        <v>701952</v>
      </c>
      <c r="C23" s="43">
        <v>0</v>
      </c>
      <c r="D23" s="225">
        <v>2.9365070000000002</v>
      </c>
      <c r="E23" s="225">
        <v>5.6637599999999999</v>
      </c>
      <c r="F23" s="225">
        <v>2.8717410000000001</v>
      </c>
      <c r="G23" s="225">
        <v>6.8876739999999996</v>
      </c>
      <c r="H23" s="43">
        <v>8.0140130000000003</v>
      </c>
      <c r="I23" s="43">
        <v>5.5286809999999997</v>
      </c>
      <c r="J23" s="43">
        <v>4.7676499999999997</v>
      </c>
      <c r="K23" s="225">
        <v>15.470867</v>
      </c>
      <c r="L23" s="43">
        <v>6.8731330000000002</v>
      </c>
      <c r="M23" s="43">
        <v>2.5707620000000002</v>
      </c>
      <c r="N23" s="43">
        <v>139.261188</v>
      </c>
      <c r="O23" s="43">
        <v>231.08643900000001</v>
      </c>
      <c r="P23" s="43">
        <v>182.05768699999999</v>
      </c>
      <c r="Q23" s="43">
        <v>155.54957200000001</v>
      </c>
      <c r="R23" s="43">
        <v>167.54820000000001</v>
      </c>
      <c r="S23" s="43">
        <v>251.15492399999999</v>
      </c>
      <c r="T23" s="43">
        <v>221.153931</v>
      </c>
      <c r="U23" s="31">
        <v>230.841116</v>
      </c>
      <c r="V23" s="31">
        <v>226.17013299999999</v>
      </c>
      <c r="W23" s="22">
        <v>182.45715200000001</v>
      </c>
      <c r="X23" s="22">
        <v>176.461738</v>
      </c>
      <c r="Y23" s="107">
        <v>216.55355900000001</v>
      </c>
      <c r="Z23" s="107">
        <v>190.88681099999999</v>
      </c>
      <c r="AA23" s="107">
        <v>149.05625999999998</v>
      </c>
      <c r="AB23" s="107">
        <v>139.18469399999998</v>
      </c>
      <c r="AC23" s="225">
        <f t="shared" si="0"/>
        <v>2921.0081919999998</v>
      </c>
    </row>
    <row r="24" spans="1:29" x14ac:dyDescent="0.2">
      <c r="A24" s="109">
        <v>15</v>
      </c>
      <c r="B24" s="34">
        <v>520942</v>
      </c>
      <c r="C24" s="43">
        <v>195.35095999999999</v>
      </c>
      <c r="D24" s="225">
        <v>219.03846799999999</v>
      </c>
      <c r="E24" s="225">
        <v>216.71623700000001</v>
      </c>
      <c r="F24" s="225">
        <v>187.58158700000001</v>
      </c>
      <c r="G24" s="225">
        <v>174.35043300000001</v>
      </c>
      <c r="H24" s="43">
        <v>183.259072</v>
      </c>
      <c r="I24" s="43">
        <v>159.77765199999999</v>
      </c>
      <c r="J24" s="43">
        <v>185.32406800000001</v>
      </c>
      <c r="K24" s="225">
        <v>125.667874</v>
      </c>
      <c r="L24" s="43">
        <v>155.67710500000001</v>
      </c>
      <c r="M24" s="43">
        <v>178.570505</v>
      </c>
      <c r="N24" s="43">
        <v>209.75380899999999</v>
      </c>
      <c r="O24" s="43">
        <v>257.69341700000001</v>
      </c>
      <c r="P24" s="43">
        <v>342.76222100000001</v>
      </c>
      <c r="Q24" s="43">
        <v>286.61917299999999</v>
      </c>
      <c r="R24" s="43">
        <v>299.12040000000002</v>
      </c>
      <c r="S24" s="43">
        <v>242.062014</v>
      </c>
      <c r="T24" s="43">
        <v>223.78065699999999</v>
      </c>
      <c r="U24" s="31">
        <v>234.59053499999999</v>
      </c>
      <c r="V24" s="31">
        <v>169.985062</v>
      </c>
      <c r="W24" s="22">
        <v>144.15536499999999</v>
      </c>
      <c r="X24" s="22">
        <v>140.29252</v>
      </c>
      <c r="Y24" s="107">
        <v>156.87738200000001</v>
      </c>
      <c r="Z24" s="107">
        <v>150.746197</v>
      </c>
      <c r="AA24" s="107">
        <v>138.17685600000004</v>
      </c>
      <c r="AB24" s="107">
        <v>74.135022999999975</v>
      </c>
      <c r="AC24" s="225">
        <f t="shared" si="0"/>
        <v>5052.0645919999988</v>
      </c>
    </row>
    <row r="25" spans="1:29" x14ac:dyDescent="0.2">
      <c r="A25" s="109">
        <v>16</v>
      </c>
      <c r="B25" s="34">
        <v>551219</v>
      </c>
      <c r="C25" s="43">
        <v>378.44179400000002</v>
      </c>
      <c r="D25" s="225">
        <v>348.52270399999998</v>
      </c>
      <c r="E25" s="225">
        <v>249.09171900000001</v>
      </c>
      <c r="F25" s="225">
        <v>224.32055800000001</v>
      </c>
      <c r="G25" s="225">
        <v>214.06192300000001</v>
      </c>
      <c r="H25" s="43">
        <v>268.58770600000003</v>
      </c>
      <c r="I25" s="43">
        <v>260.85564099999999</v>
      </c>
      <c r="J25" s="43">
        <v>274.01171199999999</v>
      </c>
      <c r="K25" s="225">
        <v>246.58294000000001</v>
      </c>
      <c r="L25" s="43">
        <v>281.49575299999998</v>
      </c>
      <c r="M25" s="43">
        <v>271.59885400000002</v>
      </c>
      <c r="N25" s="43">
        <v>299.85443099999998</v>
      </c>
      <c r="O25" s="43">
        <v>314.20398799999998</v>
      </c>
      <c r="P25" s="43">
        <v>314.849806</v>
      </c>
      <c r="Q25" s="43">
        <v>266.225188</v>
      </c>
      <c r="R25" s="43">
        <v>294.78879999999998</v>
      </c>
      <c r="S25" s="43">
        <v>309.14954399999999</v>
      </c>
      <c r="T25" s="43">
        <v>257.54722700000002</v>
      </c>
      <c r="U25" s="31">
        <v>237.794633</v>
      </c>
      <c r="V25" s="31">
        <v>211.97793999999999</v>
      </c>
      <c r="W25" s="22">
        <v>185.22075100000001</v>
      </c>
      <c r="X25" s="22">
        <v>169.26425</v>
      </c>
      <c r="Y25" s="107">
        <v>154.17224300000001</v>
      </c>
      <c r="Z25" s="107">
        <v>139.96677800000001</v>
      </c>
      <c r="AA25" s="107">
        <v>127.151991</v>
      </c>
      <c r="AB25" s="107">
        <v>90.831523000000004</v>
      </c>
      <c r="AC25" s="225">
        <f t="shared" si="0"/>
        <v>6390.5703970000004</v>
      </c>
    </row>
    <row r="26" spans="1:29" x14ac:dyDescent="0.2">
      <c r="A26" s="109">
        <v>17</v>
      </c>
      <c r="B26" s="34">
        <v>540752</v>
      </c>
      <c r="C26" s="43">
        <v>116.47224</v>
      </c>
      <c r="D26" s="225">
        <v>151.50155000000001</v>
      </c>
      <c r="E26" s="225">
        <v>185.93441999999999</v>
      </c>
      <c r="F26" s="225">
        <v>139.79243099999999</v>
      </c>
      <c r="G26" s="225">
        <v>145.84562700000001</v>
      </c>
      <c r="H26" s="43">
        <v>211.271625</v>
      </c>
      <c r="I26" s="43">
        <v>206.598816</v>
      </c>
      <c r="J26" s="43">
        <v>216.33010200000001</v>
      </c>
      <c r="K26" s="225">
        <v>211.55089799999999</v>
      </c>
      <c r="L26" s="43">
        <v>224.929832</v>
      </c>
      <c r="M26" s="43">
        <v>222.203249</v>
      </c>
      <c r="N26" s="43">
        <v>201.55856800000001</v>
      </c>
      <c r="O26" s="43">
        <v>203.73023499999999</v>
      </c>
      <c r="P26" s="43">
        <v>204.44195400000001</v>
      </c>
      <c r="Q26" s="43">
        <v>181.70468700000001</v>
      </c>
      <c r="R26" s="43">
        <v>193.5378</v>
      </c>
      <c r="S26" s="43">
        <v>190.24492100000001</v>
      </c>
      <c r="T26" s="43">
        <v>180.07060999999999</v>
      </c>
      <c r="U26" s="31">
        <v>170.989362</v>
      </c>
      <c r="V26" s="31">
        <v>153.35278199999999</v>
      </c>
      <c r="W26" s="22">
        <v>137.223893</v>
      </c>
      <c r="X26" s="22">
        <v>126.423395</v>
      </c>
      <c r="Y26" s="107">
        <v>121.430088</v>
      </c>
      <c r="Z26" s="107">
        <v>119.639504</v>
      </c>
      <c r="AA26" s="107">
        <v>115.76056200000002</v>
      </c>
      <c r="AB26" s="107">
        <v>87.215226000000001</v>
      </c>
      <c r="AC26" s="225">
        <f t="shared" si="0"/>
        <v>4419.7543769999993</v>
      </c>
    </row>
    <row r="27" spans="1:29" x14ac:dyDescent="0.2">
      <c r="A27" s="109">
        <v>18</v>
      </c>
      <c r="B27" s="34">
        <v>600192</v>
      </c>
      <c r="C27" s="43">
        <v>55.225157000000003</v>
      </c>
      <c r="D27" s="225">
        <v>52.576002000000003</v>
      </c>
      <c r="E27" s="225">
        <v>72.215418999999997</v>
      </c>
      <c r="F27" s="225">
        <v>85.339629000000002</v>
      </c>
      <c r="G27" s="225">
        <v>120.471988</v>
      </c>
      <c r="H27" s="43">
        <v>165.33794399999999</v>
      </c>
      <c r="I27" s="43">
        <v>152.964493</v>
      </c>
      <c r="J27" s="43">
        <v>182.47037900000001</v>
      </c>
      <c r="K27" s="225">
        <v>183.32487</v>
      </c>
      <c r="L27" s="43">
        <v>192.162003</v>
      </c>
      <c r="M27" s="43">
        <v>187.16157999999999</v>
      </c>
      <c r="N27" s="43">
        <v>189.641728</v>
      </c>
      <c r="O27" s="43">
        <v>183.53581199999999</v>
      </c>
      <c r="P27" s="43">
        <v>180.22528399999999</v>
      </c>
      <c r="Q27" s="43">
        <v>165.87771699999999</v>
      </c>
      <c r="R27" s="43">
        <v>189.45643999999999</v>
      </c>
      <c r="S27" s="43">
        <v>190.868135</v>
      </c>
      <c r="T27" s="43">
        <v>180.03684899999999</v>
      </c>
      <c r="U27" s="31">
        <v>181.01675499999999</v>
      </c>
      <c r="V27" s="31">
        <v>153.35604499999999</v>
      </c>
      <c r="W27" s="22">
        <v>136.25805199999999</v>
      </c>
      <c r="X27" s="22">
        <v>118.472498</v>
      </c>
      <c r="Y27" s="107">
        <v>124.127748</v>
      </c>
      <c r="Z27" s="107">
        <v>116.662087</v>
      </c>
      <c r="AA27" s="107">
        <v>103.64285700000001</v>
      </c>
      <c r="AB27" s="107">
        <v>94.518827000000002</v>
      </c>
      <c r="AC27" s="225">
        <f t="shared" si="0"/>
        <v>3756.9462980000003</v>
      </c>
    </row>
    <row r="28" spans="1:29" x14ac:dyDescent="0.2">
      <c r="A28" s="109">
        <v>19</v>
      </c>
      <c r="B28" s="34">
        <v>511219</v>
      </c>
      <c r="C28" s="43">
        <v>106.269959</v>
      </c>
      <c r="D28" s="225">
        <v>113.11722399999999</v>
      </c>
      <c r="E28" s="225">
        <v>133.24212299999999</v>
      </c>
      <c r="F28" s="225">
        <v>104.520156</v>
      </c>
      <c r="G28" s="225">
        <v>153.98471599999999</v>
      </c>
      <c r="H28" s="43">
        <v>228.35944900000001</v>
      </c>
      <c r="I28" s="43">
        <v>295.87009899999998</v>
      </c>
      <c r="J28" s="43">
        <v>273.94847800000002</v>
      </c>
      <c r="K28" s="225">
        <v>236.721022</v>
      </c>
      <c r="L28" s="43">
        <v>298.27928100000003</v>
      </c>
      <c r="M28" s="43">
        <v>247.67586800000001</v>
      </c>
      <c r="N28" s="43">
        <v>227.65890200000001</v>
      </c>
      <c r="O28" s="43">
        <v>183.323868</v>
      </c>
      <c r="P28" s="43">
        <v>178.87518499999999</v>
      </c>
      <c r="Q28" s="43">
        <v>133.9007</v>
      </c>
      <c r="R28" s="43">
        <v>178.0478</v>
      </c>
      <c r="S28" s="43">
        <v>150.675634</v>
      </c>
      <c r="T28" s="43">
        <v>138.83605700000001</v>
      </c>
      <c r="U28" s="31">
        <v>109.47624999999999</v>
      </c>
      <c r="V28" s="31">
        <v>112.93096</v>
      </c>
      <c r="W28" s="22">
        <v>104.578551</v>
      </c>
      <c r="X28" s="22">
        <v>98.197823</v>
      </c>
      <c r="Y28" s="107">
        <v>93.520079999999993</v>
      </c>
      <c r="Z28" s="107">
        <v>107.730216</v>
      </c>
      <c r="AA28" s="107">
        <v>86.808153000000004</v>
      </c>
      <c r="AB28" s="107">
        <v>56.307217000000016</v>
      </c>
      <c r="AC28" s="225">
        <f t="shared" si="0"/>
        <v>4152.8557709999995</v>
      </c>
    </row>
    <row r="29" spans="1:29" x14ac:dyDescent="0.2">
      <c r="A29" s="109">
        <v>20</v>
      </c>
      <c r="B29" s="34">
        <v>591120</v>
      </c>
      <c r="C29" s="43">
        <v>12.362871</v>
      </c>
      <c r="D29" s="225">
        <v>1.249701</v>
      </c>
      <c r="E29" s="225">
        <v>0.93680799999999997</v>
      </c>
      <c r="F29" s="225">
        <v>1.1108089999999999</v>
      </c>
      <c r="G29" s="225">
        <v>2.0995370000000002</v>
      </c>
      <c r="H29" s="43">
        <v>28.769749999999998</v>
      </c>
      <c r="I29" s="43">
        <v>33.061328000000003</v>
      </c>
      <c r="J29" s="43">
        <v>62.049691000000003</v>
      </c>
      <c r="K29" s="225">
        <v>12.393697</v>
      </c>
      <c r="L29" s="43">
        <v>91.475479000000007</v>
      </c>
      <c r="M29" s="43">
        <v>104.155179</v>
      </c>
      <c r="N29" s="43">
        <v>120.435712</v>
      </c>
      <c r="O29" s="43">
        <v>152.88542799999999</v>
      </c>
      <c r="P29" s="211" t="s">
        <v>12</v>
      </c>
      <c r="Q29" s="211" t="s">
        <v>12</v>
      </c>
      <c r="R29" s="211" t="s">
        <v>12</v>
      </c>
      <c r="S29" s="211" t="s">
        <v>12</v>
      </c>
      <c r="T29" s="211" t="s">
        <v>12</v>
      </c>
      <c r="U29" s="211" t="s">
        <v>12</v>
      </c>
      <c r="V29" s="211" t="s">
        <v>12</v>
      </c>
      <c r="W29" s="40" t="s">
        <v>12</v>
      </c>
      <c r="X29" s="40" t="s">
        <v>12</v>
      </c>
      <c r="Y29" s="107">
        <v>75.740229999999997</v>
      </c>
      <c r="Z29" s="107">
        <v>78.198274999999995</v>
      </c>
      <c r="AA29" s="107">
        <v>68.562774000000005</v>
      </c>
      <c r="AB29" s="107">
        <v>68.830883000000014</v>
      </c>
      <c r="AC29" s="225">
        <f t="shared" si="0"/>
        <v>914.31815199999983</v>
      </c>
    </row>
    <row r="30" spans="1:29" x14ac:dyDescent="0.2">
      <c r="A30" s="109">
        <v>21</v>
      </c>
      <c r="B30" s="34">
        <v>580410</v>
      </c>
      <c r="C30" s="43">
        <v>64.307934000000003</v>
      </c>
      <c r="D30" s="225">
        <v>72.49429099999999</v>
      </c>
      <c r="E30" s="225">
        <v>85.408017000000001</v>
      </c>
      <c r="F30" s="225">
        <v>87.102462000000003</v>
      </c>
      <c r="G30" s="225">
        <v>118.974012</v>
      </c>
      <c r="H30" s="43">
        <v>119.18284</v>
      </c>
      <c r="I30" s="43">
        <v>106.92537799999999</v>
      </c>
      <c r="J30" s="43">
        <v>110.853251</v>
      </c>
      <c r="K30" s="225">
        <v>105.218754</v>
      </c>
      <c r="L30" s="43">
        <v>136.32065499999999</v>
      </c>
      <c r="M30" s="43">
        <v>152.92285000000001</v>
      </c>
      <c r="N30" s="43">
        <v>148.310228</v>
      </c>
      <c r="O30" s="43">
        <v>139.192792</v>
      </c>
      <c r="P30" s="43">
        <v>122.165278</v>
      </c>
      <c r="Q30" s="43">
        <v>96.428734000000006</v>
      </c>
      <c r="R30" s="43">
        <v>95.296700000000001</v>
      </c>
      <c r="S30" s="43">
        <v>114.019086</v>
      </c>
      <c r="T30" s="43">
        <v>217.19650999999999</v>
      </c>
      <c r="U30" s="31">
        <v>206.90778800000001</v>
      </c>
      <c r="V30" s="31">
        <v>186.71205399999999</v>
      </c>
      <c r="W30" s="22">
        <v>79.332417000000007</v>
      </c>
      <c r="X30" s="22">
        <v>66.157212999999999</v>
      </c>
      <c r="Y30" s="107">
        <v>61.069440999999998</v>
      </c>
      <c r="Z30" s="107">
        <v>65.897627999999983</v>
      </c>
      <c r="AA30" s="107">
        <v>47.039474999999996</v>
      </c>
      <c r="AB30" s="107">
        <v>30.618126000000004</v>
      </c>
      <c r="AC30" s="225">
        <f t="shared" si="0"/>
        <v>2836.0539140000005</v>
      </c>
    </row>
    <row r="31" spans="1:29" x14ac:dyDescent="0.2">
      <c r="A31" s="109">
        <v>22</v>
      </c>
      <c r="B31" s="34">
        <v>520939</v>
      </c>
      <c r="C31" s="43">
        <v>33.832045999999998</v>
      </c>
      <c r="D31" s="225">
        <v>37.453909000000003</v>
      </c>
      <c r="E31" s="225">
        <v>33.681981999999998</v>
      </c>
      <c r="F31" s="225">
        <v>45.092702000000003</v>
      </c>
      <c r="G31" s="225">
        <v>50.241309000000001</v>
      </c>
      <c r="H31" s="43">
        <v>56.930205999999998</v>
      </c>
      <c r="I31" s="43">
        <v>65.229598999999993</v>
      </c>
      <c r="J31" s="43">
        <v>87.654094999999998</v>
      </c>
      <c r="K31" s="225">
        <v>109.609252</v>
      </c>
      <c r="L31" s="43">
        <v>175.01064299999999</v>
      </c>
      <c r="M31" s="43">
        <v>220.298046</v>
      </c>
      <c r="N31" s="43">
        <v>228.789231</v>
      </c>
      <c r="O31" s="43">
        <v>197.739349</v>
      </c>
      <c r="P31" s="43">
        <v>174.993841</v>
      </c>
      <c r="Q31" s="225">
        <v>132.96593799999999</v>
      </c>
      <c r="R31" s="225">
        <v>135.3287</v>
      </c>
      <c r="S31" s="225">
        <v>140.10059000000001</v>
      </c>
      <c r="T31" s="225">
        <v>124.62704600000001</v>
      </c>
      <c r="U31" s="31">
        <v>109.198851</v>
      </c>
      <c r="V31" s="31">
        <v>106.61436</v>
      </c>
      <c r="W31" s="22">
        <v>76.221912000000003</v>
      </c>
      <c r="X31" s="22">
        <v>55.356836999999999</v>
      </c>
      <c r="Y31" s="107">
        <v>47.113872000000001</v>
      </c>
      <c r="Z31" s="107">
        <v>46.271408000000001</v>
      </c>
      <c r="AA31" s="107">
        <v>35.727865999999992</v>
      </c>
      <c r="AB31" s="107">
        <v>22.228243000000003</v>
      </c>
      <c r="AC31" s="225">
        <f t="shared" si="0"/>
        <v>2548.3118330000002</v>
      </c>
    </row>
    <row r="32" spans="1:29" x14ac:dyDescent="0.2">
      <c r="A32" s="109">
        <v>23</v>
      </c>
      <c r="B32" s="34">
        <v>520842</v>
      </c>
      <c r="C32" s="43">
        <v>95.954226000000006</v>
      </c>
      <c r="D32" s="225">
        <v>98.478746999999998</v>
      </c>
      <c r="E32" s="225">
        <v>90.392949000000002</v>
      </c>
      <c r="F32" s="225">
        <v>80.607489000000001</v>
      </c>
      <c r="G32" s="225">
        <v>82.758493999999999</v>
      </c>
      <c r="H32" s="43">
        <v>99.938472000000004</v>
      </c>
      <c r="I32" s="43">
        <v>117.40622</v>
      </c>
      <c r="J32" s="43">
        <v>125.27657600000001</v>
      </c>
      <c r="K32" s="225">
        <v>113.791629</v>
      </c>
      <c r="L32" s="43">
        <v>137.08487</v>
      </c>
      <c r="M32" s="43">
        <v>143.24525499999999</v>
      </c>
      <c r="N32" s="43">
        <v>148.80796699999999</v>
      </c>
      <c r="O32" s="43">
        <v>154.316926</v>
      </c>
      <c r="P32" s="43">
        <v>150.105221</v>
      </c>
      <c r="Q32" s="43">
        <v>124.500122</v>
      </c>
      <c r="R32" s="43">
        <v>139.48150000000001</v>
      </c>
      <c r="S32" s="43">
        <v>130.26877200000001</v>
      </c>
      <c r="T32" s="43">
        <v>118.91699</v>
      </c>
      <c r="U32" s="31">
        <v>104.344055</v>
      </c>
      <c r="V32" s="31">
        <v>80.865037000000001</v>
      </c>
      <c r="W32" s="22">
        <v>65.359842</v>
      </c>
      <c r="X32" s="22">
        <v>44.973534000000001</v>
      </c>
      <c r="Y32" s="107">
        <v>41.021087000000001</v>
      </c>
      <c r="Z32" s="107">
        <v>36.437314000000001</v>
      </c>
      <c r="AA32" s="107">
        <v>23.271073000000001</v>
      </c>
      <c r="AB32" s="107">
        <v>12.176489999999999</v>
      </c>
      <c r="AC32" s="225">
        <f t="shared" si="0"/>
        <v>2559.7808569999997</v>
      </c>
    </row>
    <row r="33" spans="1:29" x14ac:dyDescent="0.2">
      <c r="A33" s="109">
        <v>24</v>
      </c>
      <c r="B33" s="34">
        <v>520932</v>
      </c>
      <c r="C33" s="43">
        <v>52.830480999999999</v>
      </c>
      <c r="D33" s="225">
        <v>59.723925999999999</v>
      </c>
      <c r="E33" s="225">
        <v>58.498339000000001</v>
      </c>
      <c r="F33" s="225">
        <v>73.197652000000005</v>
      </c>
      <c r="G33" s="225">
        <v>93.497142999999994</v>
      </c>
      <c r="H33" s="43">
        <v>107.429568</v>
      </c>
      <c r="I33" s="43">
        <v>106.749099</v>
      </c>
      <c r="J33" s="43">
        <v>110.793846</v>
      </c>
      <c r="K33" s="225">
        <v>86.472943000000001</v>
      </c>
      <c r="L33" s="43">
        <v>110.455822</v>
      </c>
      <c r="M33" s="43">
        <v>127.886701</v>
      </c>
      <c r="N33" s="43">
        <v>140.81783100000001</v>
      </c>
      <c r="O33" s="43">
        <v>139.87909300000001</v>
      </c>
      <c r="P33" s="43">
        <v>103.053567</v>
      </c>
      <c r="Q33" s="43">
        <v>69.993088</v>
      </c>
      <c r="R33" s="43">
        <v>104.2931</v>
      </c>
      <c r="S33" s="43">
        <v>49.272705000000002</v>
      </c>
      <c r="T33" s="43">
        <v>44.376486999999997</v>
      </c>
      <c r="U33" s="31">
        <v>39.245606000000002</v>
      </c>
      <c r="V33" s="31">
        <v>24.255261000000001</v>
      </c>
      <c r="W33" s="22">
        <v>25.807994000000001</v>
      </c>
      <c r="X33" s="22">
        <v>24.886132</v>
      </c>
      <c r="Y33" s="107">
        <v>20.257588999999999</v>
      </c>
      <c r="Z33" s="107">
        <v>22.778727</v>
      </c>
      <c r="AA33" s="107">
        <v>17.870068999999994</v>
      </c>
      <c r="AB33" s="107">
        <v>11.329471999999999</v>
      </c>
      <c r="AC33" s="225">
        <f t="shared" si="0"/>
        <v>1825.6522410000002</v>
      </c>
    </row>
    <row r="34" spans="1:29" x14ac:dyDescent="0.2">
      <c r="A34" s="109">
        <v>25</v>
      </c>
      <c r="B34" s="34">
        <v>520832</v>
      </c>
      <c r="C34" s="43">
        <v>195.52517499999999</v>
      </c>
      <c r="D34" s="225">
        <v>227.45305200000001</v>
      </c>
      <c r="E34" s="225">
        <v>212.809316</v>
      </c>
      <c r="F34" s="225">
        <v>199.74286699999999</v>
      </c>
      <c r="G34" s="225">
        <v>191.69373999999999</v>
      </c>
      <c r="H34" s="43">
        <v>196.53449499999999</v>
      </c>
      <c r="I34" s="43">
        <v>192.287813</v>
      </c>
      <c r="J34" s="43">
        <v>189.019237</v>
      </c>
      <c r="K34" s="225">
        <v>165.13696300000001</v>
      </c>
      <c r="L34" s="43">
        <v>189.05318800000001</v>
      </c>
      <c r="M34" s="43">
        <v>170.53035</v>
      </c>
      <c r="N34" s="43">
        <v>159.94194100000001</v>
      </c>
      <c r="O34" s="43">
        <v>149.56648799999999</v>
      </c>
      <c r="P34" s="43">
        <v>129.48566099999999</v>
      </c>
      <c r="Q34" s="43">
        <v>94.903357999999997</v>
      </c>
      <c r="R34" s="43">
        <v>92.999099999999999</v>
      </c>
      <c r="S34" s="43">
        <v>74.872712000000007</v>
      </c>
      <c r="T34" s="43">
        <v>56.447653000000003</v>
      </c>
      <c r="U34" s="31">
        <v>45.657809999999998</v>
      </c>
      <c r="V34" s="31">
        <v>40.024340000000002</v>
      </c>
      <c r="W34" s="22">
        <v>31.529689999999999</v>
      </c>
      <c r="X34" s="22">
        <v>26.682096000000001</v>
      </c>
      <c r="Y34" s="107">
        <v>22.226768</v>
      </c>
      <c r="Z34" s="107">
        <v>36.437314000000001</v>
      </c>
      <c r="AA34" s="107">
        <v>17.802023000000002</v>
      </c>
      <c r="AB34" s="107">
        <v>13.021977</v>
      </c>
      <c r="AC34" s="225">
        <f t="shared" si="0"/>
        <v>3121.385127</v>
      </c>
    </row>
    <row r="35" spans="1:29" x14ac:dyDescent="0.2">
      <c r="A35" s="109"/>
      <c r="B35" s="42" t="s">
        <v>19</v>
      </c>
      <c r="C35" s="43">
        <f>SUM(C10:C34)</f>
        <v>3565.8263849999994</v>
      </c>
      <c r="D35" s="225">
        <f t="shared" ref="D35:G35" si="1">SUM(D10:D34)</f>
        <v>4470.2965219999996</v>
      </c>
      <c r="E35" s="225">
        <f t="shared" si="1"/>
        <v>4390.0512909999998</v>
      </c>
      <c r="F35" s="225">
        <f t="shared" si="1"/>
        <v>4024.4342569999994</v>
      </c>
      <c r="G35" s="225">
        <f t="shared" si="1"/>
        <v>4308.1964150000003</v>
      </c>
      <c r="H35" s="225">
        <f t="shared" ref="H35:AB35" si="2">SUM(H10:H34)</f>
        <v>4856.2388929999997</v>
      </c>
      <c r="I35" s="225">
        <f t="shared" si="2"/>
        <v>4682.4913049999986</v>
      </c>
      <c r="J35" s="225">
        <f t="shared" si="2"/>
        <v>5388.7628620000005</v>
      </c>
      <c r="K35" s="225">
        <f t="shared" ref="K35" si="3">SUM(K10:K34)</f>
        <v>4955.1874670000007</v>
      </c>
      <c r="L35" s="225">
        <f t="shared" si="2"/>
        <v>5945.0704309999992</v>
      </c>
      <c r="M35" s="225">
        <f t="shared" si="2"/>
        <v>6156.3549170000006</v>
      </c>
      <c r="N35" s="225">
        <f t="shared" si="2"/>
        <v>6725.0028869999996</v>
      </c>
      <c r="O35" s="225">
        <f t="shared" si="2"/>
        <v>7169.8426090000012</v>
      </c>
      <c r="P35" s="225">
        <f t="shared" si="2"/>
        <v>7013.8687010000003</v>
      </c>
      <c r="Q35" s="225">
        <f t="shared" si="2"/>
        <v>6117.1141300000018</v>
      </c>
      <c r="R35" s="225">
        <f t="shared" si="2"/>
        <v>6519.7273000000005</v>
      </c>
      <c r="S35" s="225">
        <f t="shared" si="2"/>
        <v>7299.2853800000021</v>
      </c>
      <c r="T35" s="225">
        <f t="shared" si="2"/>
        <v>6940.3578989999978</v>
      </c>
      <c r="U35" s="225">
        <f t="shared" si="2"/>
        <v>6769.0990389999997</v>
      </c>
      <c r="V35" s="225">
        <f t="shared" si="2"/>
        <v>6351.3202219999966</v>
      </c>
      <c r="W35" s="225">
        <f t="shared" si="2"/>
        <v>5556.1187959999988</v>
      </c>
      <c r="X35" s="225">
        <f t="shared" si="2"/>
        <v>5103.6316889999998</v>
      </c>
      <c r="Y35" s="225">
        <f t="shared" si="2"/>
        <v>5281.3320489999996</v>
      </c>
      <c r="Z35" s="225">
        <f t="shared" si="2"/>
        <v>5278.9433189999972</v>
      </c>
      <c r="AA35" s="225">
        <f t="shared" si="2"/>
        <v>4777.4778039999983</v>
      </c>
      <c r="AB35" s="225">
        <f t="shared" si="2"/>
        <v>3995.3494449999985</v>
      </c>
      <c r="AC35" s="225">
        <f t="shared" si="0"/>
        <v>143641.38201399997</v>
      </c>
    </row>
    <row r="36" spans="1:29" x14ac:dyDescent="0.2">
      <c r="A36" s="109"/>
      <c r="B36" s="42" t="s">
        <v>20</v>
      </c>
      <c r="C36" s="43">
        <f>C37-C35</f>
        <v>4594.9434939999983</v>
      </c>
      <c r="D36" s="225">
        <f t="shared" ref="D36:G36" si="4">D37-D35</f>
        <v>4875.8772760000074</v>
      </c>
      <c r="E36" s="225">
        <f t="shared" si="4"/>
        <v>5056.0812989999995</v>
      </c>
      <c r="F36" s="225">
        <f t="shared" si="4"/>
        <v>4560.6097229999959</v>
      </c>
      <c r="G36" s="225">
        <f t="shared" si="4"/>
        <v>4651.2136589999973</v>
      </c>
      <c r="H36" s="225">
        <f t="shared" ref="H36:AB36" si="5">H37-H35</f>
        <v>5479.5301460000173</v>
      </c>
      <c r="I36" s="225">
        <f t="shared" si="5"/>
        <v>5228.9130489999943</v>
      </c>
      <c r="J36" s="225">
        <f t="shared" si="5"/>
        <v>4951.7724830000161</v>
      </c>
      <c r="K36" s="225">
        <f t="shared" ref="K36" si="6">K37-K35</f>
        <v>4667.8420679999954</v>
      </c>
      <c r="L36" s="225">
        <f t="shared" si="5"/>
        <v>5851.3250520000047</v>
      </c>
      <c r="M36" s="225">
        <f t="shared" si="5"/>
        <v>5664.2271629999832</v>
      </c>
      <c r="N36" s="225">
        <f t="shared" si="5"/>
        <v>5673.2350910000141</v>
      </c>
      <c r="O36" s="225">
        <f t="shared" si="5"/>
        <v>5647.9317229999797</v>
      </c>
      <c r="P36" s="225">
        <f t="shared" si="5"/>
        <v>5170.9542570000021</v>
      </c>
      <c r="Q36" s="225">
        <f t="shared" si="5"/>
        <v>4363.2177679999986</v>
      </c>
      <c r="R36" s="225">
        <f t="shared" si="5"/>
        <v>7592.6183399999991</v>
      </c>
      <c r="S36" s="225">
        <f t="shared" si="5"/>
        <v>5410.9347689999986</v>
      </c>
      <c r="T36" s="225">
        <f t="shared" si="5"/>
        <v>5261.5518840000013</v>
      </c>
      <c r="U36" s="225">
        <f t="shared" si="5"/>
        <v>5137.6501479999997</v>
      </c>
      <c r="V36" s="225">
        <f t="shared" si="5"/>
        <v>4890.4894230000064</v>
      </c>
      <c r="W36" s="225">
        <f t="shared" si="5"/>
        <v>4439.6588640000027</v>
      </c>
      <c r="X36" s="225">
        <f t="shared" si="5"/>
        <v>4059.8439140000082</v>
      </c>
      <c r="Y36" s="225">
        <f t="shared" si="5"/>
        <v>4014.6679510000004</v>
      </c>
      <c r="Z36" s="225">
        <f t="shared" si="5"/>
        <v>5248.8682750000016</v>
      </c>
      <c r="AA36" s="225">
        <f t="shared" si="5"/>
        <v>3633.5379229999999</v>
      </c>
      <c r="AB36" s="225">
        <f t="shared" si="5"/>
        <v>3041.6373939999999</v>
      </c>
      <c r="AC36" s="225">
        <f t="shared" si="0"/>
        <v>129169.13313600003</v>
      </c>
    </row>
    <row r="37" spans="1:29" x14ac:dyDescent="0.2">
      <c r="A37" s="109"/>
      <c r="B37" s="42" t="s">
        <v>11</v>
      </c>
      <c r="C37" s="43">
        <v>8160.7698789999977</v>
      </c>
      <c r="D37" s="225">
        <v>9346.1737980000071</v>
      </c>
      <c r="E37" s="225">
        <v>9446.1325899999993</v>
      </c>
      <c r="F37" s="225">
        <v>8585.0439799999949</v>
      </c>
      <c r="G37" s="225">
        <v>8959.4100739999976</v>
      </c>
      <c r="H37" s="43">
        <v>10335.769039000017</v>
      </c>
      <c r="I37" s="43">
        <v>9911.404353999993</v>
      </c>
      <c r="J37" s="43">
        <v>10340.535345000017</v>
      </c>
      <c r="K37" s="225">
        <v>9623.029534999996</v>
      </c>
      <c r="L37" s="43">
        <v>11796.395483000004</v>
      </c>
      <c r="M37" s="43">
        <v>11820.582079999984</v>
      </c>
      <c r="N37" s="43">
        <v>12398.237978000014</v>
      </c>
      <c r="O37" s="43">
        <v>12817.774331999981</v>
      </c>
      <c r="P37" s="29">
        <v>12184.822958000002</v>
      </c>
      <c r="Q37" s="29">
        <v>10480.331898</v>
      </c>
      <c r="R37" s="29">
        <v>14112.34564</v>
      </c>
      <c r="S37" s="29">
        <v>12710.220149000001</v>
      </c>
      <c r="T37" s="65">
        <v>12201.909782999999</v>
      </c>
      <c r="U37" s="22">
        <v>11906.749186999999</v>
      </c>
      <c r="V37" s="22">
        <v>11241.809645000003</v>
      </c>
      <c r="W37" s="22">
        <v>9995.7776600000016</v>
      </c>
      <c r="X37" s="22">
        <v>9163.4756030000081</v>
      </c>
      <c r="Y37" s="98">
        <v>9296</v>
      </c>
      <c r="Z37" s="98">
        <v>10527.811593999999</v>
      </c>
      <c r="AA37" s="98">
        <v>8411.0157269999982</v>
      </c>
      <c r="AB37" s="98">
        <v>7036.9868389999983</v>
      </c>
      <c r="AC37" s="225">
        <f t="shared" si="0"/>
        <v>272810.51515000005</v>
      </c>
    </row>
    <row r="38" spans="1:29" x14ac:dyDescent="0.2">
      <c r="A38" s="51"/>
      <c r="B38" s="42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</row>
    <row r="39" spans="1:29" ht="13.5" thickBot="1" x14ac:dyDescent="0.25">
      <c r="A39" s="51"/>
      <c r="B39" s="42"/>
      <c r="C39" s="268" t="s">
        <v>15</v>
      </c>
      <c r="D39" s="268"/>
      <c r="E39" s="268"/>
      <c r="F39" s="268"/>
      <c r="G39" s="268"/>
      <c r="H39" s="268"/>
      <c r="I39" s="268"/>
      <c r="J39" s="268"/>
      <c r="K39" s="268"/>
      <c r="L39" s="268"/>
      <c r="M39" s="268"/>
      <c r="N39" s="268"/>
      <c r="O39" s="268"/>
      <c r="P39" s="268"/>
      <c r="Q39" s="268"/>
      <c r="R39" s="268"/>
      <c r="S39" s="268"/>
      <c r="T39" s="268"/>
      <c r="U39" s="268"/>
      <c r="V39" s="268"/>
      <c r="W39" s="268"/>
      <c r="X39" s="268"/>
      <c r="Y39" s="268"/>
      <c r="Z39" s="268"/>
      <c r="AA39" s="268"/>
      <c r="AB39" s="264"/>
      <c r="AC39" s="243"/>
    </row>
    <row r="40" spans="1:29" ht="13.5" thickTop="1" x14ac:dyDescent="0.2">
      <c r="A40" s="51"/>
      <c r="B40" s="45"/>
      <c r="C40" s="45"/>
      <c r="D40" s="208"/>
      <c r="E40" s="208"/>
      <c r="F40" s="208"/>
      <c r="G40" s="208"/>
      <c r="H40" s="44"/>
      <c r="I40" s="44"/>
      <c r="J40" s="44"/>
      <c r="K40" s="226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226"/>
      <c r="AA40" s="226"/>
      <c r="AB40" s="226"/>
      <c r="AC40" s="44"/>
    </row>
    <row r="41" spans="1:29" x14ac:dyDescent="0.2">
      <c r="A41" s="51">
        <v>1</v>
      </c>
      <c r="B41" s="34">
        <v>392190</v>
      </c>
      <c r="C41" s="44">
        <f>C10/C$37*100</f>
        <v>0.50187244104742157</v>
      </c>
      <c r="D41" s="226">
        <f t="shared" ref="D41:I41" si="7">D10/D$37*100</f>
        <v>0.50815781972900098</v>
      </c>
      <c r="E41" s="226">
        <f t="shared" si="7"/>
        <v>0.71593273073038677</v>
      </c>
      <c r="F41" s="226">
        <f t="shared" si="7"/>
        <v>0.82282049066451068</v>
      </c>
      <c r="G41" s="226">
        <f t="shared" si="7"/>
        <v>1.1033200979031335</v>
      </c>
      <c r="H41" s="226">
        <f t="shared" si="7"/>
        <v>1.3896135687441395</v>
      </c>
      <c r="I41" s="226">
        <f t="shared" si="7"/>
        <v>1.5608440688585805</v>
      </c>
      <c r="J41" s="226">
        <f t="shared" ref="J41:AC54" si="8">J10/J$37*100</f>
        <v>1.7828464856913047</v>
      </c>
      <c r="K41" s="226">
        <f t="shared" ref="K41:L41" si="9">K10/K$37*100</f>
        <v>2.4578541834434899</v>
      </c>
      <c r="L41" s="226">
        <f t="shared" si="9"/>
        <v>2.7183269793058016</v>
      </c>
      <c r="M41" s="226">
        <f t="shared" si="8"/>
        <v>2.3261964439571861</v>
      </c>
      <c r="N41" s="226">
        <f t="shared" si="8"/>
        <v>2.5661343455783734</v>
      </c>
      <c r="O41" s="226">
        <f t="shared" si="8"/>
        <v>3.1079832011509674</v>
      </c>
      <c r="P41" s="226">
        <f t="shared" si="8"/>
        <v>3.4197644925683455</v>
      </c>
      <c r="Q41" s="226">
        <f t="shared" si="8"/>
        <v>3.5164186171463561</v>
      </c>
      <c r="R41" s="226">
        <f t="shared" si="8"/>
        <v>2.7959023259863982</v>
      </c>
      <c r="S41" s="226">
        <f t="shared" si="8"/>
        <v>4.8596604131093404</v>
      </c>
      <c r="T41" s="226">
        <f t="shared" si="8"/>
        <v>5.1650436219259497</v>
      </c>
      <c r="U41" s="226">
        <f t="shared" si="8"/>
        <v>5.1744898067785261</v>
      </c>
      <c r="V41" s="226">
        <f t="shared" si="8"/>
        <v>5.5058218342568273</v>
      </c>
      <c r="W41" s="226">
        <f t="shared" si="8"/>
        <v>5.280535871783286</v>
      </c>
      <c r="X41" s="226">
        <f t="shared" si="8"/>
        <v>5.4547306355719183</v>
      </c>
      <c r="Y41" s="226">
        <f t="shared" si="8"/>
        <v>6.3629987951807232</v>
      </c>
      <c r="Z41" s="226">
        <f t="shared" si="8"/>
        <v>6.0565098102951493</v>
      </c>
      <c r="AA41" s="226">
        <f t="shared" si="8"/>
        <v>8.1710541307611084</v>
      </c>
      <c r="AB41" s="226">
        <f t="shared" si="8"/>
        <v>9.0555046581635388</v>
      </c>
      <c r="AC41" s="226">
        <f t="shared" si="8"/>
        <v>3.5192938137743912</v>
      </c>
    </row>
    <row r="42" spans="1:29" x14ac:dyDescent="0.2">
      <c r="A42" s="51">
        <v>2</v>
      </c>
      <c r="B42" s="34">
        <v>590320</v>
      </c>
      <c r="C42" s="226">
        <f t="shared" ref="C42:I42" si="10">C11/C$37*100</f>
        <v>2.4998350771410114</v>
      </c>
      <c r="D42" s="226">
        <f t="shared" si="10"/>
        <v>2.3726280057776412</v>
      </c>
      <c r="E42" s="226">
        <f t="shared" si="10"/>
        <v>2.3233875547368323</v>
      </c>
      <c r="F42" s="226">
        <f t="shared" si="10"/>
        <v>2.0951888588927194</v>
      </c>
      <c r="G42" s="226">
        <f t="shared" si="10"/>
        <v>2.218210968786158</v>
      </c>
      <c r="H42" s="226">
        <f t="shared" si="10"/>
        <v>2.4251952327318214</v>
      </c>
      <c r="I42" s="226">
        <f t="shared" si="10"/>
        <v>2.5179666582695872</v>
      </c>
      <c r="J42" s="226">
        <f t="shared" ref="J42:W68" si="11">J11/J$37*100</f>
        <v>2.7606757723431925</v>
      </c>
      <c r="K42" s="226">
        <f t="shared" si="11"/>
        <v>2.6544882572679342</v>
      </c>
      <c r="L42" s="226">
        <f t="shared" si="11"/>
        <v>2.8265870407661366</v>
      </c>
      <c r="M42" s="226">
        <f t="shared" si="11"/>
        <v>3.4647166630900847</v>
      </c>
      <c r="N42" s="226">
        <f t="shared" si="11"/>
        <v>3.8520599447070842</v>
      </c>
      <c r="O42" s="226">
        <f t="shared" si="11"/>
        <v>4.061109358903642</v>
      </c>
      <c r="P42" s="226">
        <f t="shared" si="11"/>
        <v>4.4383598667302024</v>
      </c>
      <c r="Q42" s="226">
        <f t="shared" si="11"/>
        <v>4.7158530360504809</v>
      </c>
      <c r="R42" s="226">
        <f t="shared" si="11"/>
        <v>3.5634706860822041</v>
      </c>
      <c r="S42" s="226">
        <f t="shared" si="11"/>
        <v>5.1964651772925006</v>
      </c>
      <c r="T42" s="226">
        <f t="shared" si="11"/>
        <v>5.2556379895011061</v>
      </c>
      <c r="U42" s="226">
        <f t="shared" si="11"/>
        <v>5.3301237057459483</v>
      </c>
      <c r="V42" s="226">
        <f t="shared" si="11"/>
        <v>5.6821838046698208</v>
      </c>
      <c r="W42" s="226">
        <f t="shared" si="11"/>
        <v>5.8760465066206757</v>
      </c>
      <c r="X42" s="226">
        <f t="shared" si="8"/>
        <v>5.5450460176229228</v>
      </c>
      <c r="Y42" s="226">
        <f t="shared" si="8"/>
        <v>5.593232508605853</v>
      </c>
      <c r="Z42" s="226">
        <f t="shared" si="8"/>
        <v>4.9823076934520607</v>
      </c>
      <c r="AA42" s="226">
        <f t="shared" si="8"/>
        <v>5.8012637455148139</v>
      </c>
      <c r="AB42" s="226">
        <f t="shared" ref="AB42" si="12">AB11/AB$37*100</f>
        <v>5.3352419237059783</v>
      </c>
      <c r="AC42" s="226">
        <f t="shared" si="8"/>
        <v>4.0037154744546504</v>
      </c>
    </row>
    <row r="43" spans="1:29" x14ac:dyDescent="0.2">
      <c r="A43" s="51">
        <v>3</v>
      </c>
      <c r="B43" s="34">
        <v>540761</v>
      </c>
      <c r="C43" s="226">
        <f t="shared" ref="C43:I43" si="13">C12/C$37*100</f>
        <v>0</v>
      </c>
      <c r="D43" s="226">
        <f t="shared" si="13"/>
        <v>5.9745075906836842</v>
      </c>
      <c r="E43" s="226">
        <f t="shared" si="13"/>
        <v>6.1538898852149195</v>
      </c>
      <c r="F43" s="226">
        <f t="shared" si="13"/>
        <v>6.0307741952884006</v>
      </c>
      <c r="G43" s="226">
        <f t="shared" si="13"/>
        <v>6.1885978253081149</v>
      </c>
      <c r="H43" s="226">
        <f t="shared" si="13"/>
        <v>6.3088823438249717</v>
      </c>
      <c r="I43" s="226">
        <f t="shared" si="13"/>
        <v>6.499517222703358</v>
      </c>
      <c r="J43" s="226">
        <f t="shared" si="11"/>
        <v>5.8315802314004763</v>
      </c>
      <c r="K43" s="226">
        <f t="shared" si="11"/>
        <v>5.6468352510361512</v>
      </c>
      <c r="L43" s="226">
        <f t="shared" si="11"/>
        <v>5.5184551326558795</v>
      </c>
      <c r="M43" s="226">
        <f t="shared" si="8"/>
        <v>5.5052451444083284</v>
      </c>
      <c r="N43" s="226">
        <f t="shared" si="8"/>
        <v>5.4729481254033665</v>
      </c>
      <c r="O43" s="226">
        <f t="shared" si="8"/>
        <v>5.3651108779717367</v>
      </c>
      <c r="P43" s="226">
        <f t="shared" si="8"/>
        <v>5.9260918397333997</v>
      </c>
      <c r="Q43" s="226">
        <f t="shared" si="8"/>
        <v>5.7640708889694743</v>
      </c>
      <c r="R43" s="226">
        <f t="shared" si="8"/>
        <v>4.4154559128272606</v>
      </c>
      <c r="S43" s="226">
        <f t="shared" si="8"/>
        <v>5.236987032458047</v>
      </c>
      <c r="T43" s="226">
        <f t="shared" si="8"/>
        <v>5.1536530771283129</v>
      </c>
      <c r="U43" s="226">
        <f t="shared" si="8"/>
        <v>4.8940220361425171</v>
      </c>
      <c r="V43" s="226">
        <f t="shared" si="8"/>
        <v>4.7469172922470246</v>
      </c>
      <c r="W43" s="226">
        <f t="shared" si="8"/>
        <v>4.656246485578591</v>
      </c>
      <c r="X43" s="226">
        <f t="shared" si="8"/>
        <v>4.8132336256300245</v>
      </c>
      <c r="Y43" s="226">
        <f t="shared" si="8"/>
        <v>4.5041238812392432</v>
      </c>
      <c r="Z43" s="226">
        <f t="shared" si="8"/>
        <v>3.8481264732253342</v>
      </c>
      <c r="AA43" s="226">
        <f t="shared" si="8"/>
        <v>4.4145564584794439</v>
      </c>
      <c r="AB43" s="226">
        <f t="shared" ref="AB43" si="14">AB12/AB$37*100</f>
        <v>3.5911574056021909</v>
      </c>
      <c r="AC43" s="226">
        <f t="shared" si="8"/>
        <v>5.1453348637540568</v>
      </c>
    </row>
    <row r="44" spans="1:29" x14ac:dyDescent="0.2">
      <c r="A44" s="51">
        <v>4</v>
      </c>
      <c r="B44" s="34">
        <v>600410</v>
      </c>
      <c r="C44" s="226">
        <f t="shared" ref="C44:I44" si="15">C13/C$37*100</f>
        <v>0</v>
      </c>
      <c r="D44" s="226">
        <f t="shared" si="15"/>
        <v>0</v>
      </c>
      <c r="E44" s="226">
        <f t="shared" si="15"/>
        <v>0</v>
      </c>
      <c r="F44" s="226">
        <f t="shared" si="15"/>
        <v>0</v>
      </c>
      <c r="G44" s="226">
        <f t="shared" si="15"/>
        <v>0</v>
      </c>
      <c r="H44" s="226">
        <f t="shared" si="15"/>
        <v>0</v>
      </c>
      <c r="I44" s="226">
        <f t="shared" si="15"/>
        <v>0</v>
      </c>
      <c r="J44" s="226">
        <f t="shared" si="11"/>
        <v>1.0836536239314003</v>
      </c>
      <c r="K44" s="226">
        <f t="shared" si="11"/>
        <v>1.4202488987788404</v>
      </c>
      <c r="L44" s="226">
        <f t="shared" si="11"/>
        <v>1.6470552914235486</v>
      </c>
      <c r="M44" s="226">
        <f t="shared" si="8"/>
        <v>1.8569091903805832</v>
      </c>
      <c r="N44" s="226">
        <f t="shared" si="8"/>
        <v>2.4522900313698082</v>
      </c>
      <c r="O44" s="226">
        <f t="shared" si="8"/>
        <v>2.81119734726814</v>
      </c>
      <c r="P44" s="226">
        <f t="shared" si="8"/>
        <v>3.1422207308200751</v>
      </c>
      <c r="Q44" s="226">
        <f t="shared" si="8"/>
        <v>3.9248558824601454</v>
      </c>
      <c r="R44" s="226">
        <f t="shared" si="8"/>
        <v>3.0824868600653121</v>
      </c>
      <c r="S44" s="226">
        <f t="shared" si="8"/>
        <v>4.5930784058522445</v>
      </c>
      <c r="T44" s="226">
        <f t="shared" si="8"/>
        <v>4.6174256409022334</v>
      </c>
      <c r="U44" s="226">
        <f t="shared" si="8"/>
        <v>5.215662245393025</v>
      </c>
      <c r="V44" s="226">
        <f t="shared" si="8"/>
        <v>4.4474643744067759</v>
      </c>
      <c r="W44" s="226">
        <f t="shared" si="8"/>
        <v>4.3450078800572269</v>
      </c>
      <c r="X44" s="226">
        <f t="shared" si="8"/>
        <v>4.2922856571062518</v>
      </c>
      <c r="Y44" s="226">
        <f t="shared" si="8"/>
        <v>4.2080121665232353</v>
      </c>
      <c r="Z44" s="226">
        <f t="shared" si="8"/>
        <v>3.5391765579500927</v>
      </c>
      <c r="AA44" s="226">
        <f t="shared" si="8"/>
        <v>3.8691485495066869</v>
      </c>
      <c r="AB44" s="226">
        <f t="shared" ref="AB44" si="16">AB13/AB$37*100</f>
        <v>3.4415489404896409</v>
      </c>
      <c r="AC44" s="226">
        <f t="shared" si="8"/>
        <v>2.5597768404052661</v>
      </c>
    </row>
    <row r="45" spans="1:29" x14ac:dyDescent="0.2">
      <c r="A45" s="51">
        <v>5</v>
      </c>
      <c r="B45" s="34">
        <v>600632</v>
      </c>
      <c r="C45" s="226">
        <f t="shared" ref="C45:I45" si="17">C14/C$37*100</f>
        <v>0</v>
      </c>
      <c r="D45" s="226">
        <f t="shared" si="17"/>
        <v>0</v>
      </c>
      <c r="E45" s="226">
        <f t="shared" si="17"/>
        <v>0</v>
      </c>
      <c r="F45" s="226">
        <f t="shared" si="17"/>
        <v>0</v>
      </c>
      <c r="G45" s="226">
        <f t="shared" si="17"/>
        <v>0</v>
      </c>
      <c r="H45" s="226">
        <f t="shared" si="17"/>
        <v>0</v>
      </c>
      <c r="I45" s="226">
        <f t="shared" si="17"/>
        <v>0</v>
      </c>
      <c r="J45" s="226">
        <f t="shared" si="11"/>
        <v>2.2343108000855603</v>
      </c>
      <c r="K45" s="226">
        <f t="shared" si="11"/>
        <v>2.8045990820083264</v>
      </c>
      <c r="L45" s="226">
        <f t="shared" si="11"/>
        <v>2.9313252128442553</v>
      </c>
      <c r="M45" s="226">
        <f t="shared" si="8"/>
        <v>3.281901960279781</v>
      </c>
      <c r="N45" s="226">
        <f t="shared" si="8"/>
        <v>3.7098311454914992</v>
      </c>
      <c r="O45" s="226">
        <f t="shared" si="8"/>
        <v>3.8925487145953661</v>
      </c>
      <c r="P45" s="226">
        <f t="shared" si="8"/>
        <v>4.3510994852158431</v>
      </c>
      <c r="Q45" s="226">
        <f t="shared" si="8"/>
        <v>4.8599314597775152</v>
      </c>
      <c r="R45" s="226">
        <f t="shared" si="8"/>
        <v>3.6223227026914002</v>
      </c>
      <c r="S45" s="226">
        <f t="shared" si="8"/>
        <v>4.5464594965765759</v>
      </c>
      <c r="T45" s="226">
        <f t="shared" si="8"/>
        <v>4.6085441951345407</v>
      </c>
      <c r="U45" s="226">
        <f t="shared" si="8"/>
        <v>4.6768956854150963</v>
      </c>
      <c r="V45" s="226">
        <f t="shared" si="8"/>
        <v>4.5216989973325585</v>
      </c>
      <c r="W45" s="226">
        <f t="shared" si="8"/>
        <v>4.5309913385968601</v>
      </c>
      <c r="X45" s="226">
        <f t="shared" si="8"/>
        <v>4.5123845788886934</v>
      </c>
      <c r="Y45" s="226">
        <f t="shared" si="8"/>
        <v>4.2188458261617896</v>
      </c>
      <c r="Z45" s="226">
        <f t="shared" si="8"/>
        <v>3.5073083109735599</v>
      </c>
      <c r="AA45" s="226">
        <f t="shared" si="8"/>
        <v>3.7265984177608726</v>
      </c>
      <c r="AB45" s="226">
        <f t="shared" ref="AB45" si="18">AB14/AB$37*100</f>
        <v>3.1384384119636128</v>
      </c>
      <c r="AC45" s="226">
        <f t="shared" si="8"/>
        <v>2.973404256994967</v>
      </c>
    </row>
    <row r="46" spans="1:29" x14ac:dyDescent="0.2">
      <c r="A46" s="51">
        <v>6</v>
      </c>
      <c r="B46" s="34">
        <v>392113</v>
      </c>
      <c r="C46" s="226">
        <f t="shared" ref="C46:I46" si="19">C15/C$37*100</f>
        <v>1.6977517936944642</v>
      </c>
      <c r="D46" s="226">
        <f t="shared" si="19"/>
        <v>1.5194842517307945</v>
      </c>
      <c r="E46" s="226">
        <f t="shared" si="19"/>
        <v>1.4425133746719938</v>
      </c>
      <c r="F46" s="226">
        <f t="shared" si="19"/>
        <v>1.5811995292771941</v>
      </c>
      <c r="G46" s="226">
        <f t="shared" si="19"/>
        <v>1.5278276345139645</v>
      </c>
      <c r="H46" s="226">
        <f t="shared" si="19"/>
        <v>1.5079236234082778</v>
      </c>
      <c r="I46" s="226">
        <f t="shared" si="19"/>
        <v>1.8220354810478365</v>
      </c>
      <c r="J46" s="226">
        <f t="shared" si="11"/>
        <v>1.9958383208833728</v>
      </c>
      <c r="K46" s="226">
        <f t="shared" si="11"/>
        <v>2.1769957292352848</v>
      </c>
      <c r="L46" s="226">
        <f t="shared" si="11"/>
        <v>2.224064642272217</v>
      </c>
      <c r="M46" s="226">
        <f t="shared" si="8"/>
        <v>2.6830489467740359</v>
      </c>
      <c r="N46" s="226">
        <f t="shared" si="8"/>
        <v>2.8349367194248543</v>
      </c>
      <c r="O46" s="226">
        <f t="shared" si="8"/>
        <v>2.7595069614929817</v>
      </c>
      <c r="P46" s="226">
        <f t="shared" si="8"/>
        <v>2.770859832463394</v>
      </c>
      <c r="Q46" s="226">
        <f t="shared" si="8"/>
        <v>2.6187903748771144</v>
      </c>
      <c r="R46" s="226">
        <f t="shared" si="8"/>
        <v>2.1336183769943435</v>
      </c>
      <c r="S46" s="226">
        <f t="shared" si="8"/>
        <v>3.0289270090281581</v>
      </c>
      <c r="T46" s="226">
        <f t="shared" si="8"/>
        <v>3.2548541995723101</v>
      </c>
      <c r="U46" s="226">
        <f t="shared" si="8"/>
        <v>3.2040168060021132</v>
      </c>
      <c r="V46" s="226">
        <f t="shared" si="8"/>
        <v>3.1519386129936553</v>
      </c>
      <c r="W46" s="226">
        <f t="shared" si="8"/>
        <v>3.3076345557690208</v>
      </c>
      <c r="X46" s="226">
        <f t="shared" si="8"/>
        <v>3.5600105040187957</v>
      </c>
      <c r="Y46" s="226">
        <f t="shared" si="8"/>
        <v>3.6549025925129088</v>
      </c>
      <c r="Z46" s="226">
        <f t="shared" si="8"/>
        <v>3.45057847736404</v>
      </c>
      <c r="AA46" s="226">
        <f t="shared" si="8"/>
        <v>3.5911846179335982</v>
      </c>
      <c r="AB46" s="226">
        <f t="shared" ref="AB46" si="20">AB15/AB$37*100</f>
        <v>4.562361367804173</v>
      </c>
      <c r="AC46" s="226">
        <f t="shared" si="8"/>
        <v>2.6174249170981776</v>
      </c>
    </row>
    <row r="47" spans="1:29" x14ac:dyDescent="0.2">
      <c r="A47" s="51">
        <v>7</v>
      </c>
      <c r="B47" s="34">
        <v>540742</v>
      </c>
      <c r="C47" s="226">
        <f t="shared" ref="C47:I47" si="21">C16/C$37*100</f>
        <v>11.33179844195433</v>
      </c>
      <c r="D47" s="226">
        <f t="shared" si="21"/>
        <v>11.149787576419721</v>
      </c>
      <c r="E47" s="226">
        <f t="shared" si="21"/>
        <v>10.483582286875354</v>
      </c>
      <c r="F47" s="226">
        <f t="shared" si="21"/>
        <v>10.474860828843424</v>
      </c>
      <c r="G47" s="226">
        <f t="shared" si="21"/>
        <v>10.319162906528662</v>
      </c>
      <c r="H47" s="226">
        <f t="shared" si="21"/>
        <v>8.8362931249125651</v>
      </c>
      <c r="I47" s="226">
        <f t="shared" si="21"/>
        <v>7.3296690565027118</v>
      </c>
      <c r="J47" s="226">
        <f t="shared" si="11"/>
        <v>6.0621935913899154</v>
      </c>
      <c r="K47" s="226">
        <f t="shared" si="11"/>
        <v>5.2933108866323373</v>
      </c>
      <c r="L47" s="226">
        <f t="shared" si="11"/>
        <v>4.3231260831745697</v>
      </c>
      <c r="M47" s="226">
        <f t="shared" si="8"/>
        <v>4.1266851725122544</v>
      </c>
      <c r="N47" s="226">
        <f t="shared" si="8"/>
        <v>3.692247477522967</v>
      </c>
      <c r="O47" s="226">
        <f t="shared" si="8"/>
        <v>3.3333581629169897</v>
      </c>
      <c r="P47" s="226">
        <f t="shared" si="8"/>
        <v>3.1406136578188923</v>
      </c>
      <c r="Q47" s="226">
        <f t="shared" si="8"/>
        <v>3.161499361134068</v>
      </c>
      <c r="R47" s="226">
        <f t="shared" si="8"/>
        <v>2.5234911975979641</v>
      </c>
      <c r="S47" s="226">
        <f t="shared" si="8"/>
        <v>3.4105770310682284</v>
      </c>
      <c r="T47" s="226">
        <f t="shared" si="8"/>
        <v>3.3415407280593237</v>
      </c>
      <c r="U47" s="226">
        <f t="shared" si="8"/>
        <v>3.3675323440740588</v>
      </c>
      <c r="V47" s="226">
        <f t="shared" si="8"/>
        <v>3.4031586646742218</v>
      </c>
      <c r="W47" s="226">
        <f t="shared" si="8"/>
        <v>3.4935082979826899</v>
      </c>
      <c r="X47" s="226">
        <f t="shared" si="8"/>
        <v>3.1253002180334359</v>
      </c>
      <c r="Y47" s="226">
        <f t="shared" si="8"/>
        <v>3.1245116716867471</v>
      </c>
      <c r="Z47" s="226">
        <f t="shared" si="8"/>
        <v>2.5427708276292318</v>
      </c>
      <c r="AA47" s="226">
        <f t="shared" si="8"/>
        <v>2.8653959738339698</v>
      </c>
      <c r="AB47" s="226">
        <f t="shared" ref="AB47" si="22">AB16/AB$37*100</f>
        <v>2.3490559920315341</v>
      </c>
      <c r="AC47" s="226">
        <f t="shared" si="8"/>
        <v>5.0345258240681101</v>
      </c>
    </row>
    <row r="48" spans="1:29" x14ac:dyDescent="0.2">
      <c r="A48" s="51">
        <v>8</v>
      </c>
      <c r="B48" s="34">
        <v>590390</v>
      </c>
      <c r="C48" s="226">
        <f t="shared" ref="C48:I48" si="23">C17/C$37*100</f>
        <v>3.990144971958228</v>
      </c>
      <c r="D48" s="226">
        <f t="shared" si="23"/>
        <v>3.8577581991590488</v>
      </c>
      <c r="E48" s="226">
        <f t="shared" si="23"/>
        <v>3.7867902614312139</v>
      </c>
      <c r="F48" s="226">
        <f t="shared" si="23"/>
        <v>4.2376845459095742</v>
      </c>
      <c r="G48" s="226">
        <f t="shared" si="23"/>
        <v>4.4138319904297765</v>
      </c>
      <c r="H48" s="226">
        <f t="shared" si="23"/>
        <v>4.2433943458399224</v>
      </c>
      <c r="I48" s="226">
        <f t="shared" si="23"/>
        <v>4.1987936939738368</v>
      </c>
      <c r="J48" s="226">
        <f t="shared" si="11"/>
        <v>4.0757700925396279</v>
      </c>
      <c r="K48" s="226">
        <f t="shared" si="11"/>
        <v>3.47162999744446</v>
      </c>
      <c r="L48" s="226">
        <f t="shared" si="11"/>
        <v>2.8314762630784198</v>
      </c>
      <c r="M48" s="226">
        <f t="shared" si="8"/>
        <v>2.6879574190986069</v>
      </c>
      <c r="N48" s="226">
        <f t="shared" si="8"/>
        <v>2.6408383963994244</v>
      </c>
      <c r="O48" s="226">
        <f t="shared" si="8"/>
        <v>2.7398012549125954</v>
      </c>
      <c r="P48" s="226">
        <f t="shared" si="8"/>
        <v>2.7000924767970678</v>
      </c>
      <c r="Q48" s="226">
        <f t="shared" si="8"/>
        <v>2.9289379667315574</v>
      </c>
      <c r="R48" s="226">
        <f t="shared" si="8"/>
        <v>2.2614681367738951</v>
      </c>
      <c r="S48" s="226">
        <f t="shared" si="8"/>
        <v>3.0131315076405758</v>
      </c>
      <c r="T48" s="226">
        <f t="shared" si="8"/>
        <v>2.7277368782361862</v>
      </c>
      <c r="U48" s="226">
        <f t="shared" si="8"/>
        <v>2.6232299437450139</v>
      </c>
      <c r="V48" s="226">
        <f t="shared" si="8"/>
        <v>2.5857515754083908</v>
      </c>
      <c r="W48" s="226">
        <f t="shared" si="8"/>
        <v>2.4685387109740891</v>
      </c>
      <c r="X48" s="226">
        <f t="shared" si="8"/>
        <v>2.6904675112496155</v>
      </c>
      <c r="Y48" s="226">
        <f t="shared" si="8"/>
        <v>2.8019175989672975</v>
      </c>
      <c r="Z48" s="226">
        <f t="shared" si="8"/>
        <v>2.3738425005860724</v>
      </c>
      <c r="AA48" s="226">
        <f t="shared" si="8"/>
        <v>2.7539463308389074</v>
      </c>
      <c r="AB48" s="226">
        <f t="shared" ref="AB48" si="24">AB17/AB$37*100</f>
        <v>3.0762801601425593</v>
      </c>
      <c r="AC48" s="226">
        <f t="shared" si="8"/>
        <v>3.10453509365033</v>
      </c>
    </row>
    <row r="49" spans="1:29" x14ac:dyDescent="0.2">
      <c r="A49" s="51">
        <v>9</v>
      </c>
      <c r="B49" s="34">
        <v>560312</v>
      </c>
      <c r="C49" s="226">
        <f t="shared" ref="C49:I49" si="25">C18/C$37*100</f>
        <v>0</v>
      </c>
      <c r="D49" s="226">
        <f t="shared" si="25"/>
        <v>0.54169482714770256</v>
      </c>
      <c r="E49" s="226">
        <f t="shared" si="25"/>
        <v>0.66444516210204918</v>
      </c>
      <c r="F49" s="226">
        <f t="shared" si="25"/>
        <v>0.61290949845547593</v>
      </c>
      <c r="G49" s="226">
        <f t="shared" si="25"/>
        <v>0.63179853955192478</v>
      </c>
      <c r="H49" s="226">
        <f t="shared" si="25"/>
        <v>0.59994163729880823</v>
      </c>
      <c r="I49" s="226">
        <f t="shared" si="25"/>
        <v>0.73609813901453958</v>
      </c>
      <c r="J49" s="226">
        <f t="shared" si="11"/>
        <v>0.96806920203027291</v>
      </c>
      <c r="K49" s="226">
        <f t="shared" si="11"/>
        <v>1.1554492438747364</v>
      </c>
      <c r="L49" s="226">
        <f t="shared" si="11"/>
        <v>1.0944189196271961</v>
      </c>
      <c r="M49" s="226">
        <f t="shared" si="8"/>
        <v>1.3537180395772879</v>
      </c>
      <c r="N49" s="226">
        <f t="shared" si="8"/>
        <v>1.532046709678021</v>
      </c>
      <c r="O49" s="226">
        <f t="shared" si="8"/>
        <v>1.9976431661833409</v>
      </c>
      <c r="P49" s="226">
        <f t="shared" si="8"/>
        <v>2.5081387891594176</v>
      </c>
      <c r="Q49" s="226">
        <f t="shared" si="8"/>
        <v>2.5179459254564152</v>
      </c>
      <c r="R49" s="226">
        <f t="shared" si="8"/>
        <v>1.9783207350638556</v>
      </c>
      <c r="S49" s="226">
        <f t="shared" si="8"/>
        <v>2.2769078474440825</v>
      </c>
      <c r="T49" s="226">
        <f t="shared" si="8"/>
        <v>2.1177242955853774</v>
      </c>
      <c r="U49" s="226">
        <f t="shared" si="8"/>
        <v>2.2237335131665108</v>
      </c>
      <c r="V49" s="226">
        <f t="shared" si="8"/>
        <v>2.7566942848728511</v>
      </c>
      <c r="W49" s="226">
        <f t="shared" si="8"/>
        <v>2.8656577281251767</v>
      </c>
      <c r="X49" s="226">
        <f t="shared" si="8"/>
        <v>2.8985966516137376</v>
      </c>
      <c r="Y49" s="226">
        <f t="shared" si="8"/>
        <v>2.7107477732358007</v>
      </c>
      <c r="Z49" s="226">
        <f t="shared" si="8"/>
        <v>2.3811937814585478</v>
      </c>
      <c r="AA49" s="226">
        <f t="shared" si="8"/>
        <v>2.7022174179320739</v>
      </c>
      <c r="AB49" s="226">
        <f t="shared" ref="AB49" si="26">AB18/AB$37*100</f>
        <v>4.5663005253774642</v>
      </c>
      <c r="AC49" s="226">
        <f t="shared" si="8"/>
        <v>1.7882421120452914</v>
      </c>
    </row>
    <row r="50" spans="1:29" x14ac:dyDescent="0.2">
      <c r="A50" s="51">
        <v>10</v>
      </c>
      <c r="B50" s="34">
        <v>600622</v>
      </c>
      <c r="C50" s="226">
        <f t="shared" ref="C50:I50" si="27">C19/C$37*100</f>
        <v>0</v>
      </c>
      <c r="D50" s="226">
        <f t="shared" si="27"/>
        <v>0</v>
      </c>
      <c r="E50" s="226">
        <f t="shared" si="27"/>
        <v>0</v>
      </c>
      <c r="F50" s="226">
        <f t="shared" si="27"/>
        <v>0</v>
      </c>
      <c r="G50" s="226">
        <f t="shared" si="27"/>
        <v>0</v>
      </c>
      <c r="H50" s="226">
        <f t="shared" si="27"/>
        <v>0</v>
      </c>
      <c r="I50" s="226">
        <f t="shared" si="27"/>
        <v>0</v>
      </c>
      <c r="J50" s="226">
        <f t="shared" si="11"/>
        <v>2.3289930449920981</v>
      </c>
      <c r="K50" s="226">
        <f t="shared" si="11"/>
        <v>2.5748745142971248</v>
      </c>
      <c r="L50" s="226">
        <f t="shared" si="11"/>
        <v>2.6532439290548657</v>
      </c>
      <c r="M50" s="226">
        <f t="shared" si="8"/>
        <v>2.9713525833408068</v>
      </c>
      <c r="N50" s="226">
        <f t="shared" si="8"/>
        <v>3.3189979393054001</v>
      </c>
      <c r="O50" s="226">
        <f t="shared" si="8"/>
        <v>3.4188026926483159</v>
      </c>
      <c r="P50" s="226">
        <f t="shared" si="8"/>
        <v>3.3545519652514586</v>
      </c>
      <c r="Q50" s="226">
        <f t="shared" si="8"/>
        <v>3.59116766208352</v>
      </c>
      <c r="R50" s="226">
        <f t="shared" si="8"/>
        <v>2.7500665722073401</v>
      </c>
      <c r="S50" s="226">
        <f t="shared" si="8"/>
        <v>2.4595632124011293</v>
      </c>
      <c r="T50" s="226">
        <f t="shared" si="8"/>
        <v>2.1687383508496803</v>
      </c>
      <c r="U50" s="226">
        <f t="shared" si="8"/>
        <v>2.0301589393007511</v>
      </c>
      <c r="V50" s="226">
        <f t="shared" si="8"/>
        <v>1.9482893405637267</v>
      </c>
      <c r="W50" s="226">
        <f t="shared" si="8"/>
        <v>2.1034635238175152</v>
      </c>
      <c r="X50" s="226">
        <f t="shared" si="8"/>
        <v>2.0729098677123399</v>
      </c>
      <c r="Y50" s="226">
        <f t="shared" si="8"/>
        <v>2.1853971708261617</v>
      </c>
      <c r="Z50" s="226">
        <f t="shared" si="8"/>
        <v>2.0071908878045601</v>
      </c>
      <c r="AA50" s="226">
        <f t="shared" si="8"/>
        <v>2.0987289731648371</v>
      </c>
      <c r="AB50" s="226">
        <f t="shared" ref="AB50" si="28">AB19/AB$37*100</f>
        <v>1.9842488155035765</v>
      </c>
      <c r="AC50" s="226">
        <f t="shared" si="8"/>
        <v>1.9590801575450203</v>
      </c>
    </row>
    <row r="51" spans="1:29" x14ac:dyDescent="0.2">
      <c r="A51" s="51">
        <v>11</v>
      </c>
      <c r="B51" s="34">
        <v>511211</v>
      </c>
      <c r="C51" s="226">
        <f t="shared" ref="C51:I51" si="29">C20/C$37*100</f>
        <v>1.0085643170970735</v>
      </c>
      <c r="D51" s="226">
        <f t="shared" si="29"/>
        <v>0.92655318498925199</v>
      </c>
      <c r="E51" s="226">
        <f t="shared" si="29"/>
        <v>1.0548793493062754</v>
      </c>
      <c r="F51" s="226">
        <f t="shared" si="29"/>
        <v>0.91629614458888375</v>
      </c>
      <c r="G51" s="226">
        <f t="shared" si="29"/>
        <v>0.90365511045141633</v>
      </c>
      <c r="H51" s="226">
        <f t="shared" si="29"/>
        <v>0.79104950673230556</v>
      </c>
      <c r="I51" s="226">
        <f t="shared" si="29"/>
        <v>0.79850512776284688</v>
      </c>
      <c r="J51" s="226">
        <f t="shared" si="11"/>
        <v>0.95939498962178582</v>
      </c>
      <c r="K51" s="226">
        <f t="shared" si="11"/>
        <v>0.86458539587138483</v>
      </c>
      <c r="L51" s="226">
        <f t="shared" si="11"/>
        <v>0.78156557342339128</v>
      </c>
      <c r="M51" s="226">
        <f t="shared" si="8"/>
        <v>0.81238935062663298</v>
      </c>
      <c r="N51" s="226">
        <f t="shared" si="8"/>
        <v>0.91974438789079249</v>
      </c>
      <c r="O51" s="226">
        <f t="shared" si="8"/>
        <v>1.2568436284434363</v>
      </c>
      <c r="P51" s="226">
        <f t="shared" si="8"/>
        <v>1.5332246159337259</v>
      </c>
      <c r="Q51" s="226">
        <f t="shared" si="8"/>
        <v>1.46390767480635</v>
      </c>
      <c r="R51" s="226">
        <f t="shared" si="8"/>
        <v>1.1135186453667387</v>
      </c>
      <c r="S51" s="226">
        <f t="shared" si="8"/>
        <v>1.6947270580277656</v>
      </c>
      <c r="T51" s="226">
        <f t="shared" si="8"/>
        <v>1.6842013803963232</v>
      </c>
      <c r="U51" s="226">
        <f t="shared" si="8"/>
        <v>1.4859557484688959</v>
      </c>
      <c r="V51" s="226">
        <f t="shared" si="8"/>
        <v>1.6848060319562537</v>
      </c>
      <c r="W51" s="226">
        <f t="shared" si="8"/>
        <v>1.5186859308353202</v>
      </c>
      <c r="X51" s="226">
        <f t="shared" si="8"/>
        <v>1.6723993017434113</v>
      </c>
      <c r="Y51" s="226">
        <f t="shared" si="8"/>
        <v>1.9119658777969017</v>
      </c>
      <c r="Z51" s="226">
        <f t="shared" si="8"/>
        <v>1.8337435209234236</v>
      </c>
      <c r="AA51" s="226">
        <f t="shared" si="8"/>
        <v>2.0053450079585136</v>
      </c>
      <c r="AB51" s="226">
        <f t="shared" ref="AB51" si="30">AB20/AB$37*100</f>
        <v>1.5475404387067953</v>
      </c>
      <c r="AC51" s="226">
        <f t="shared" si="8"/>
        <v>1.2730020817161303</v>
      </c>
    </row>
    <row r="52" spans="1:29" x14ac:dyDescent="0.2">
      <c r="A52" s="51">
        <v>12</v>
      </c>
      <c r="B52" s="34">
        <v>392112</v>
      </c>
      <c r="C52" s="226">
        <f t="shared" ref="C52:I52" si="31">C21/C$37*100</f>
        <v>2.6591328418464286</v>
      </c>
      <c r="D52" s="226">
        <f t="shared" si="31"/>
        <v>2.4044121889546721</v>
      </c>
      <c r="E52" s="226">
        <f t="shared" si="31"/>
        <v>2.2285175440248612</v>
      </c>
      <c r="F52" s="226">
        <f t="shared" si="31"/>
        <v>2.291825417066764</v>
      </c>
      <c r="G52" s="226">
        <f t="shared" si="31"/>
        <v>2.2642933778499135</v>
      </c>
      <c r="H52" s="226">
        <f t="shared" si="31"/>
        <v>1.7176622980845584</v>
      </c>
      <c r="I52" s="226">
        <f t="shared" si="31"/>
        <v>1.6869721789982386</v>
      </c>
      <c r="J52" s="226">
        <f t="shared" si="11"/>
        <v>1.7619863277978061</v>
      </c>
      <c r="K52" s="226">
        <f t="shared" si="11"/>
        <v>1.5580365876950422</v>
      </c>
      <c r="L52" s="226">
        <f t="shared" si="11"/>
        <v>1.3842332451071142</v>
      </c>
      <c r="M52" s="226">
        <f t="shared" si="8"/>
        <v>1.3234387354298565</v>
      </c>
      <c r="N52" s="226">
        <f t="shared" si="8"/>
        <v>1.2003208622392185</v>
      </c>
      <c r="O52" s="226">
        <f t="shared" si="8"/>
        <v>1.1994933833104109</v>
      </c>
      <c r="P52" s="226">
        <f t="shared" si="8"/>
        <v>1.2500009604160878</v>
      </c>
      <c r="Q52" s="226">
        <f t="shared" si="8"/>
        <v>1.3341591980181771</v>
      </c>
      <c r="R52" s="226">
        <f t="shared" si="8"/>
        <v>1.2337941858969379</v>
      </c>
      <c r="S52" s="226">
        <f t="shared" si="8"/>
        <v>1.1895817084796585</v>
      </c>
      <c r="T52" s="226">
        <f t="shared" si="8"/>
        <v>1.043734991201418</v>
      </c>
      <c r="U52" s="226">
        <f t="shared" si="8"/>
        <v>1.2533891212132073</v>
      </c>
      <c r="V52" s="226">
        <f t="shared" si="8"/>
        <v>1.4864615776012808</v>
      </c>
      <c r="W52" s="226">
        <f t="shared" si="8"/>
        <v>1.7745099784462388</v>
      </c>
      <c r="X52" s="226">
        <f t="shared" si="8"/>
        <v>1.946547759035921</v>
      </c>
      <c r="Y52" s="226">
        <f t="shared" si="8"/>
        <v>1.6498588102409641</v>
      </c>
      <c r="Z52" s="226">
        <f t="shared" si="8"/>
        <v>1.4354281861020926</v>
      </c>
      <c r="AA52" s="226">
        <f t="shared" si="8"/>
        <v>1.8828809639675526</v>
      </c>
      <c r="AB52" s="226">
        <f t="shared" ref="AB52" si="32">AB21/AB$37*100</f>
        <v>2.3313888707416424</v>
      </c>
      <c r="AC52" s="226">
        <f t="shared" si="8"/>
        <v>1.6109468257055923</v>
      </c>
    </row>
    <row r="53" spans="1:29" x14ac:dyDescent="0.2">
      <c r="A53" s="51">
        <v>13</v>
      </c>
      <c r="B53" s="34">
        <v>590310</v>
      </c>
      <c r="C53" s="226">
        <f t="shared" ref="C53:I53" si="33">C22/C$37*100</f>
        <v>3.9952188192317011</v>
      </c>
      <c r="D53" s="226">
        <f t="shared" si="33"/>
        <v>3.7612057361401074</v>
      </c>
      <c r="E53" s="226">
        <f t="shared" si="33"/>
        <v>3.3863482642476872</v>
      </c>
      <c r="F53" s="226">
        <f t="shared" si="33"/>
        <v>3.471558313438019</v>
      </c>
      <c r="G53" s="226">
        <f t="shared" si="33"/>
        <v>3.3927421614745943</v>
      </c>
      <c r="H53" s="226">
        <f t="shared" si="33"/>
        <v>2.9723708593020493</v>
      </c>
      <c r="I53" s="226">
        <f t="shared" si="33"/>
        <v>2.908269975724171</v>
      </c>
      <c r="J53" s="226">
        <f t="shared" si="11"/>
        <v>2.642880420423722</v>
      </c>
      <c r="K53" s="226">
        <f t="shared" si="11"/>
        <v>2.6632253706368791</v>
      </c>
      <c r="L53" s="226">
        <f t="shared" si="11"/>
        <v>2.51915971644268</v>
      </c>
      <c r="M53" s="226">
        <f t="shared" si="8"/>
        <v>2.5246507234608231</v>
      </c>
      <c r="N53" s="226">
        <f t="shared" si="8"/>
        <v>2.1851227124429027</v>
      </c>
      <c r="O53" s="226">
        <f t="shared" si="8"/>
        <v>1.9936771266289475</v>
      </c>
      <c r="P53" s="226">
        <f t="shared" si="8"/>
        <v>1.9321510850958064</v>
      </c>
      <c r="Q53" s="226">
        <f t="shared" si="8"/>
        <v>1.6664528251565109</v>
      </c>
      <c r="R53" s="226">
        <f t="shared" si="8"/>
        <v>1.3330236149176404</v>
      </c>
      <c r="S53" s="226">
        <f t="shared" si="8"/>
        <v>1.4247116877377384</v>
      </c>
      <c r="T53" s="226">
        <f t="shared" si="8"/>
        <v>1.2919642072721593</v>
      </c>
      <c r="U53" s="226">
        <f t="shared" si="8"/>
        <v>1.3455460301030022</v>
      </c>
      <c r="V53" s="226">
        <f t="shared" si="8"/>
        <v>1.5333498648651058</v>
      </c>
      <c r="W53" s="226">
        <f t="shared" si="8"/>
        <v>1.6774403023286131</v>
      </c>
      <c r="X53" s="226">
        <f t="shared" si="8"/>
        <v>1.6838287423331493</v>
      </c>
      <c r="Y53" s="226">
        <f t="shared" si="8"/>
        <v>1.6864582401032704</v>
      </c>
      <c r="Z53" s="226">
        <f t="shared" si="8"/>
        <v>1.6254631503619215</v>
      </c>
      <c r="AA53" s="226">
        <f t="shared" si="8"/>
        <v>1.850655902358177</v>
      </c>
      <c r="AB53" s="226">
        <f t="shared" ref="AB53" si="34">AB22/AB$37*100</f>
        <v>1.8442649669420541</v>
      </c>
      <c r="AC53" s="226">
        <f t="shared" si="8"/>
        <v>2.2181608303011187</v>
      </c>
    </row>
    <row r="54" spans="1:29" x14ac:dyDescent="0.2">
      <c r="A54" s="51">
        <v>14</v>
      </c>
      <c r="B54" s="34">
        <v>701952</v>
      </c>
      <c r="C54" s="226">
        <f t="shared" ref="C54:I54" si="35">C23/C$37*100</f>
        <v>0</v>
      </c>
      <c r="D54" s="226">
        <f t="shared" si="35"/>
        <v>3.1419349387964354E-2</v>
      </c>
      <c r="E54" s="226">
        <f t="shared" si="35"/>
        <v>5.9958506256791812E-2</v>
      </c>
      <c r="F54" s="226">
        <f t="shared" si="35"/>
        <v>3.3450510057841332E-2</v>
      </c>
      <c r="G54" s="226">
        <f t="shared" si="35"/>
        <v>7.6876423147410916E-2</v>
      </c>
      <c r="H54" s="226">
        <f t="shared" si="35"/>
        <v>7.7536688075755936E-2</v>
      </c>
      <c r="I54" s="226">
        <f t="shared" si="35"/>
        <v>5.5781005420980162E-2</v>
      </c>
      <c r="J54" s="226">
        <f t="shared" si="11"/>
        <v>4.610641365202927E-2</v>
      </c>
      <c r="K54" s="226">
        <f t="shared" si="11"/>
        <v>0.16076919377344515</v>
      </c>
      <c r="L54" s="226">
        <f t="shared" si="11"/>
        <v>5.8264687801498301E-2</v>
      </c>
      <c r="M54" s="226">
        <f t="shared" si="8"/>
        <v>2.1748184502264407E-2</v>
      </c>
      <c r="N54" s="226">
        <f t="shared" si="8"/>
        <v>1.1232337066534073</v>
      </c>
      <c r="O54" s="226">
        <f t="shared" si="8"/>
        <v>1.8028593187437023</v>
      </c>
      <c r="P54" s="226">
        <f t="shared" si="8"/>
        <v>1.4941348563498755</v>
      </c>
      <c r="Q54" s="226">
        <f t="shared" si="8"/>
        <v>1.4842046369703625</v>
      </c>
      <c r="R54" s="226">
        <f t="shared" si="8"/>
        <v>1.187245581096751</v>
      </c>
      <c r="S54" s="226">
        <f t="shared" ref="M54:AC67" si="36">S23/S$37*100</f>
        <v>1.9760076619897105</v>
      </c>
      <c r="T54" s="226">
        <f t="shared" si="36"/>
        <v>1.812453418628919</v>
      </c>
      <c r="U54" s="226">
        <f t="shared" si="36"/>
        <v>1.9387417369304834</v>
      </c>
      <c r="V54" s="226">
        <f t="shared" si="36"/>
        <v>2.011865884071371</v>
      </c>
      <c r="W54" s="226">
        <f t="shared" si="36"/>
        <v>1.825342241556021</v>
      </c>
      <c r="X54" s="226">
        <f t="shared" si="36"/>
        <v>1.9257075114842739</v>
      </c>
      <c r="Y54" s="226">
        <f t="shared" si="36"/>
        <v>2.3295348429432017</v>
      </c>
      <c r="Z54" s="226">
        <f t="shared" si="36"/>
        <v>1.8131670508692428</v>
      </c>
      <c r="AA54" s="226">
        <f t="shared" si="36"/>
        <v>1.7721552882313381</v>
      </c>
      <c r="AB54" s="226">
        <f t="shared" si="36"/>
        <v>1.9779018660176864</v>
      </c>
      <c r="AC54" s="226">
        <f t="shared" si="36"/>
        <v>1.0707095327296805</v>
      </c>
    </row>
    <row r="55" spans="1:29" x14ac:dyDescent="0.2">
      <c r="A55" s="51">
        <v>15</v>
      </c>
      <c r="B55" s="34">
        <v>520942</v>
      </c>
      <c r="C55" s="226">
        <f t="shared" ref="C55:I55" si="37">C24/C$37*100</f>
        <v>2.3937810144934248</v>
      </c>
      <c r="D55" s="226">
        <f t="shared" si="37"/>
        <v>2.3436164652413392</v>
      </c>
      <c r="E55" s="226">
        <f t="shared" si="37"/>
        <v>2.2942324272414223</v>
      </c>
      <c r="F55" s="226">
        <f t="shared" si="37"/>
        <v>2.1849810838126902</v>
      </c>
      <c r="G55" s="226">
        <f t="shared" si="37"/>
        <v>1.9460034930866819</v>
      </c>
      <c r="H55" s="226">
        <f t="shared" si="37"/>
        <v>1.7730569569473493</v>
      </c>
      <c r="I55" s="226">
        <f t="shared" si="37"/>
        <v>1.6120586578179281</v>
      </c>
      <c r="J55" s="226">
        <f t="shared" si="11"/>
        <v>1.7922096082734267</v>
      </c>
      <c r="K55" s="226">
        <f t="shared" si="11"/>
        <v>1.305907599503175</v>
      </c>
      <c r="L55" s="226">
        <f t="shared" si="11"/>
        <v>1.3197006257068022</v>
      </c>
      <c r="M55" s="226">
        <f t="shared" si="36"/>
        <v>1.5106743795818238</v>
      </c>
      <c r="N55" s="226">
        <f t="shared" si="36"/>
        <v>1.6918033786107067</v>
      </c>
      <c r="O55" s="226">
        <f t="shared" si="36"/>
        <v>2.0104380864052209</v>
      </c>
      <c r="P55" s="226">
        <f t="shared" si="36"/>
        <v>2.8130258616105528</v>
      </c>
      <c r="Q55" s="226">
        <f t="shared" si="36"/>
        <v>2.7348291618006542</v>
      </c>
      <c r="R55" s="226">
        <f t="shared" si="36"/>
        <v>2.1195654332060423</v>
      </c>
      <c r="S55" s="226">
        <f t="shared" si="36"/>
        <v>1.9044675163950222</v>
      </c>
      <c r="T55" s="226">
        <f t="shared" si="36"/>
        <v>1.8339805897579795</v>
      </c>
      <c r="U55" s="226">
        <f t="shared" si="36"/>
        <v>1.9702315998738773</v>
      </c>
      <c r="V55" s="226">
        <f t="shared" si="36"/>
        <v>1.512079170239321</v>
      </c>
      <c r="W55" s="226">
        <f t="shared" si="36"/>
        <v>1.442162580074835</v>
      </c>
      <c r="X55" s="226">
        <f t="shared" si="36"/>
        <v>1.5309968190898</v>
      </c>
      <c r="Y55" s="226">
        <f t="shared" si="36"/>
        <v>1.6875794104991397</v>
      </c>
      <c r="Z55" s="226">
        <f t="shared" si="36"/>
        <v>1.4318853985372719</v>
      </c>
      <c r="AA55" s="226">
        <f t="shared" si="36"/>
        <v>1.6428081992100176</v>
      </c>
      <c r="AB55" s="226">
        <f t="shared" si="36"/>
        <v>1.05350521034277</v>
      </c>
      <c r="AC55" s="226">
        <f t="shared" si="36"/>
        <v>1.8518584553906252</v>
      </c>
    </row>
    <row r="56" spans="1:29" x14ac:dyDescent="0.2">
      <c r="A56" s="51">
        <v>16</v>
      </c>
      <c r="B56" s="34">
        <v>551219</v>
      </c>
      <c r="C56" s="226">
        <f t="shared" ref="C56:I56" si="38">C25/C$37*100</f>
        <v>4.637329560950362</v>
      </c>
      <c r="D56" s="226">
        <f t="shared" si="38"/>
        <v>3.7290415471899374</v>
      </c>
      <c r="E56" s="226">
        <f t="shared" si="38"/>
        <v>2.6369703857819768</v>
      </c>
      <c r="F56" s="226">
        <f t="shared" si="38"/>
        <v>2.6129226422437051</v>
      </c>
      <c r="G56" s="226">
        <f t="shared" si="38"/>
        <v>2.3892412695920995</v>
      </c>
      <c r="H56" s="226">
        <f t="shared" si="38"/>
        <v>2.5986233340406164</v>
      </c>
      <c r="I56" s="226">
        <f t="shared" si="38"/>
        <v>2.6318736647519101</v>
      </c>
      <c r="J56" s="226">
        <f t="shared" si="11"/>
        <v>2.6498793617343375</v>
      </c>
      <c r="K56" s="226">
        <f t="shared" si="11"/>
        <v>2.5624252643427026</v>
      </c>
      <c r="L56" s="226">
        <f t="shared" si="11"/>
        <v>2.3862861617827966</v>
      </c>
      <c r="M56" s="226">
        <f t="shared" si="36"/>
        <v>2.2976774930528667</v>
      </c>
      <c r="N56" s="226">
        <f t="shared" si="36"/>
        <v>2.4185245639910691</v>
      </c>
      <c r="O56" s="226">
        <f t="shared" si="36"/>
        <v>2.451314712380134</v>
      </c>
      <c r="P56" s="226">
        <f t="shared" si="36"/>
        <v>2.5839506005566037</v>
      </c>
      <c r="Q56" s="226">
        <f t="shared" si="36"/>
        <v>2.540236230980478</v>
      </c>
      <c r="R56" s="226">
        <f t="shared" si="36"/>
        <v>2.0888717405308674</v>
      </c>
      <c r="S56" s="226">
        <f t="shared" si="36"/>
        <v>2.4322910254573591</v>
      </c>
      <c r="T56" s="226">
        <f t="shared" si="36"/>
        <v>2.1107124342028913</v>
      </c>
      <c r="U56" s="226">
        <f t="shared" si="36"/>
        <v>1.9971415309531206</v>
      </c>
      <c r="V56" s="226">
        <f t="shared" si="36"/>
        <v>1.8856211472525777</v>
      </c>
      <c r="W56" s="226">
        <f t="shared" si="36"/>
        <v>1.852989905339691</v>
      </c>
      <c r="X56" s="226">
        <f t="shared" si="36"/>
        <v>1.8471621176640116</v>
      </c>
      <c r="Y56" s="226">
        <f t="shared" si="36"/>
        <v>1.6584793782271945</v>
      </c>
      <c r="Z56" s="226">
        <f t="shared" si="36"/>
        <v>1.3294954677928483</v>
      </c>
      <c r="AA56" s="226">
        <f t="shared" si="36"/>
        <v>1.5117316995595724</v>
      </c>
      <c r="AB56" s="226">
        <f t="shared" si="36"/>
        <v>1.2907729555013314</v>
      </c>
      <c r="AC56" s="226">
        <f t="shared" si="36"/>
        <v>2.3424941643053083</v>
      </c>
    </row>
    <row r="57" spans="1:29" x14ac:dyDescent="0.2">
      <c r="A57" s="51">
        <v>17</v>
      </c>
      <c r="B57" s="34">
        <v>540752</v>
      </c>
      <c r="C57" s="226">
        <f t="shared" ref="C57:I57" si="39">C26/C$37*100</f>
        <v>1.4272212270035514</v>
      </c>
      <c r="D57" s="226">
        <f t="shared" si="39"/>
        <v>1.6210007782266995</v>
      </c>
      <c r="E57" s="226">
        <f t="shared" si="39"/>
        <v>1.9683655530818671</v>
      </c>
      <c r="F57" s="226">
        <f t="shared" si="39"/>
        <v>1.6283251585625551</v>
      </c>
      <c r="G57" s="226">
        <f t="shared" si="39"/>
        <v>1.6278485502437341</v>
      </c>
      <c r="H57" s="226">
        <f t="shared" si="39"/>
        <v>2.0440822952100377</v>
      </c>
      <c r="I57" s="226">
        <f t="shared" si="39"/>
        <v>2.0844555284097748</v>
      </c>
      <c r="J57" s="226">
        <f t="shared" si="11"/>
        <v>2.0920590161185668</v>
      </c>
      <c r="K57" s="226">
        <f t="shared" si="11"/>
        <v>2.1983814684405423</v>
      </c>
      <c r="L57" s="226">
        <f t="shared" si="11"/>
        <v>1.9067674725228598</v>
      </c>
      <c r="M57" s="226">
        <f t="shared" si="36"/>
        <v>1.8797995521384705</v>
      </c>
      <c r="N57" s="226">
        <f t="shared" si="36"/>
        <v>1.6257033326643231</v>
      </c>
      <c r="O57" s="226">
        <f t="shared" si="36"/>
        <v>1.589435339732741</v>
      </c>
      <c r="P57" s="226">
        <f t="shared" si="36"/>
        <v>1.6778409887832852</v>
      </c>
      <c r="Q57" s="226">
        <f t="shared" si="36"/>
        <v>1.733768441385672</v>
      </c>
      <c r="R57" s="226">
        <f t="shared" si="36"/>
        <v>1.3714077371477986</v>
      </c>
      <c r="S57" s="226">
        <f t="shared" si="36"/>
        <v>1.4967869853534195</v>
      </c>
      <c r="T57" s="226">
        <f t="shared" si="36"/>
        <v>1.4757575920687331</v>
      </c>
      <c r="U57" s="226">
        <f t="shared" si="36"/>
        <v>1.4360709150293451</v>
      </c>
      <c r="V57" s="226">
        <f t="shared" si="36"/>
        <v>1.3641289689352318</v>
      </c>
      <c r="W57" s="226">
        <f t="shared" si="36"/>
        <v>1.3728185806805948</v>
      </c>
      <c r="X57" s="226">
        <f t="shared" si="36"/>
        <v>1.3796445854956012</v>
      </c>
      <c r="Y57" s="226">
        <f t="shared" si="36"/>
        <v>1.3062617039586919</v>
      </c>
      <c r="Z57" s="226">
        <f t="shared" si="36"/>
        <v>1.1364138019736678</v>
      </c>
      <c r="AA57" s="226">
        <f t="shared" si="36"/>
        <v>1.3762970580164278</v>
      </c>
      <c r="AB57" s="226">
        <f t="shared" si="36"/>
        <v>1.2393831052324924</v>
      </c>
      <c r="AC57" s="226">
        <f t="shared" si="36"/>
        <v>1.6200821198441986</v>
      </c>
    </row>
    <row r="58" spans="1:29" x14ac:dyDescent="0.2">
      <c r="A58" s="51">
        <v>18</v>
      </c>
      <c r="B58" s="34">
        <v>600192</v>
      </c>
      <c r="C58" s="226">
        <f t="shared" ref="C58:I58" si="40">C27/C$37*100</f>
        <v>0.67671503814989531</v>
      </c>
      <c r="D58" s="226">
        <f t="shared" si="40"/>
        <v>0.56254038429341824</v>
      </c>
      <c r="E58" s="226">
        <f t="shared" si="40"/>
        <v>0.76449719831849205</v>
      </c>
      <c r="F58" s="226">
        <f t="shared" si="40"/>
        <v>0.99404999204209155</v>
      </c>
      <c r="G58" s="226">
        <f t="shared" si="40"/>
        <v>1.3446419686671887</v>
      </c>
      <c r="H58" s="226">
        <f t="shared" si="40"/>
        <v>1.5996675561937326</v>
      </c>
      <c r="I58" s="226">
        <f t="shared" si="40"/>
        <v>1.5433180560156179</v>
      </c>
      <c r="J58" s="226">
        <f t="shared" si="11"/>
        <v>1.7646124974393163</v>
      </c>
      <c r="K58" s="226">
        <f t="shared" si="11"/>
        <v>1.905063985652623</v>
      </c>
      <c r="L58" s="226">
        <f t="shared" si="11"/>
        <v>1.6289891541609307</v>
      </c>
      <c r="M58" s="226">
        <f t="shared" si="36"/>
        <v>1.5833533300925251</v>
      </c>
      <c r="N58" s="226">
        <f t="shared" si="36"/>
        <v>1.5295861261617072</v>
      </c>
      <c r="O58" s="226">
        <f t="shared" si="36"/>
        <v>1.4318851872886933</v>
      </c>
      <c r="P58" s="226">
        <f t="shared" si="36"/>
        <v>1.479096451554696</v>
      </c>
      <c r="Q58" s="226">
        <f t="shared" si="36"/>
        <v>1.5827525179012223</v>
      </c>
      <c r="R58" s="226">
        <f t="shared" si="36"/>
        <v>1.3424872436726969</v>
      </c>
      <c r="S58" s="226">
        <f t="shared" si="36"/>
        <v>1.5016902363804996</v>
      </c>
      <c r="T58" s="226">
        <f t="shared" si="36"/>
        <v>1.4754809058728804</v>
      </c>
      <c r="U58" s="226">
        <f t="shared" si="36"/>
        <v>1.5202869579014673</v>
      </c>
      <c r="V58" s="226">
        <f t="shared" si="36"/>
        <v>1.3641579945112117</v>
      </c>
      <c r="W58" s="226">
        <f t="shared" si="36"/>
        <v>1.3631560908488631</v>
      </c>
      <c r="X58" s="226">
        <f t="shared" si="36"/>
        <v>1.2928773222380117</v>
      </c>
      <c r="Y58" s="226">
        <f t="shared" si="36"/>
        <v>1.3352812822719449</v>
      </c>
      <c r="Z58" s="226">
        <f t="shared" si="36"/>
        <v>1.1081323593071133</v>
      </c>
      <c r="AA58" s="226">
        <f t="shared" si="36"/>
        <v>1.2322275972841019</v>
      </c>
      <c r="AB58" s="226">
        <f t="shared" si="36"/>
        <v>1.3431718598102671</v>
      </c>
      <c r="AC58" s="226">
        <f t="shared" si="36"/>
        <v>1.377126646285723</v>
      </c>
    </row>
    <row r="59" spans="1:29" x14ac:dyDescent="0.2">
      <c r="A59" s="51">
        <v>19</v>
      </c>
      <c r="B59" s="34">
        <v>511219</v>
      </c>
      <c r="C59" s="226">
        <f t="shared" ref="C59:I59" si="41">C28/C$37*100</f>
        <v>1.3022050685862752</v>
      </c>
      <c r="D59" s="226">
        <f t="shared" si="41"/>
        <v>1.2103051627844328</v>
      </c>
      <c r="E59" s="226">
        <f t="shared" si="41"/>
        <v>1.4105468214690813</v>
      </c>
      <c r="F59" s="226">
        <f t="shared" si="41"/>
        <v>1.2174679156390305</v>
      </c>
      <c r="G59" s="226">
        <f t="shared" si="41"/>
        <v>1.7186925782854845</v>
      </c>
      <c r="H59" s="226">
        <f t="shared" si="41"/>
        <v>2.2094093641056607</v>
      </c>
      <c r="I59" s="226">
        <f t="shared" si="41"/>
        <v>2.9851481024542625</v>
      </c>
      <c r="J59" s="226">
        <f t="shared" si="11"/>
        <v>2.6492678460062802</v>
      </c>
      <c r="K59" s="226">
        <f t="shared" si="11"/>
        <v>2.4599427980452533</v>
      </c>
      <c r="L59" s="226">
        <f t="shared" si="11"/>
        <v>2.5285629108472638</v>
      </c>
      <c r="M59" s="226">
        <f t="shared" si="36"/>
        <v>2.0952933309355299</v>
      </c>
      <c r="N59" s="226">
        <f t="shared" si="36"/>
        <v>1.8362198112664727</v>
      </c>
      <c r="O59" s="226">
        <f t="shared" si="36"/>
        <v>1.4302316708941125</v>
      </c>
      <c r="P59" s="226">
        <f t="shared" si="36"/>
        <v>1.4680162823585274</v>
      </c>
      <c r="Q59" s="226">
        <f t="shared" si="36"/>
        <v>1.2776379727587897</v>
      </c>
      <c r="R59" s="226">
        <f t="shared" si="36"/>
        <v>1.2616456862801158</v>
      </c>
      <c r="S59" s="226">
        <f t="shared" si="36"/>
        <v>1.1854683257540168</v>
      </c>
      <c r="T59" s="226">
        <f t="shared" si="36"/>
        <v>1.137822352968302</v>
      </c>
      <c r="U59" s="226">
        <f t="shared" si="36"/>
        <v>0.91944701513934723</v>
      </c>
      <c r="V59" s="226">
        <f t="shared" si="36"/>
        <v>1.0045621084700369</v>
      </c>
      <c r="W59" s="226">
        <f t="shared" si="36"/>
        <v>1.0462272627220481</v>
      </c>
      <c r="X59" s="226">
        <f t="shared" si="36"/>
        <v>1.0716220269943344</v>
      </c>
      <c r="Y59" s="226">
        <f t="shared" si="36"/>
        <v>1.00602495697074</v>
      </c>
      <c r="Z59" s="226">
        <f t="shared" si="36"/>
        <v>1.0232916407945361</v>
      </c>
      <c r="AA59" s="226">
        <f t="shared" si="36"/>
        <v>1.0320769312241236</v>
      </c>
      <c r="AB59" s="226">
        <f t="shared" si="36"/>
        <v>0.80016089681932157</v>
      </c>
      <c r="AC59" s="226">
        <f t="shared" si="36"/>
        <v>1.5222491584375422</v>
      </c>
    </row>
    <row r="60" spans="1:29" x14ac:dyDescent="0.2">
      <c r="A60" s="51">
        <v>20</v>
      </c>
      <c r="B60" s="34">
        <v>591120</v>
      </c>
      <c r="C60" s="226">
        <f t="shared" ref="C60:I60" si="42">C29/C$37*100</f>
        <v>0.15149147915337272</v>
      </c>
      <c r="D60" s="226">
        <f t="shared" si="42"/>
        <v>1.3371257875253981E-2</v>
      </c>
      <c r="E60" s="226">
        <f t="shared" si="42"/>
        <v>9.9173708507091785E-3</v>
      </c>
      <c r="F60" s="226">
        <f t="shared" si="42"/>
        <v>1.2938885375401426E-2</v>
      </c>
      <c r="G60" s="226">
        <f t="shared" si="42"/>
        <v>2.3433875474600817E-2</v>
      </c>
      <c r="H60" s="226">
        <f t="shared" si="42"/>
        <v>0.27835132433245108</v>
      </c>
      <c r="I60" s="226">
        <f t="shared" si="42"/>
        <v>0.3335685521361792</v>
      </c>
      <c r="J60" s="226">
        <f t="shared" si="11"/>
        <v>0.60006265565353956</v>
      </c>
      <c r="K60" s="226">
        <f t="shared" si="11"/>
        <v>0.12879204989367213</v>
      </c>
      <c r="L60" s="226">
        <f t="shared" si="11"/>
        <v>0.77545279938966916</v>
      </c>
      <c r="M60" s="226">
        <f t="shared" si="36"/>
        <v>0.88113409555547162</v>
      </c>
      <c r="N60" s="226">
        <f t="shared" si="36"/>
        <v>0.97139377558090512</v>
      </c>
      <c r="O60" s="226">
        <f t="shared" si="36"/>
        <v>1.1927611146836676</v>
      </c>
      <c r="P60" s="72" t="s">
        <v>12</v>
      </c>
      <c r="Q60" s="72" t="s">
        <v>12</v>
      </c>
      <c r="R60" s="72" t="s">
        <v>12</v>
      </c>
      <c r="S60" s="72" t="s">
        <v>12</v>
      </c>
      <c r="T60" s="72" t="s">
        <v>12</v>
      </c>
      <c r="U60" s="72" t="s">
        <v>12</v>
      </c>
      <c r="V60" s="72" t="s">
        <v>12</v>
      </c>
      <c r="W60" s="72" t="s">
        <v>12</v>
      </c>
      <c r="X60" s="72" t="s">
        <v>12</v>
      </c>
      <c r="Y60" s="226">
        <f t="shared" si="36"/>
        <v>0.81476151032702226</v>
      </c>
      <c r="Z60" s="226">
        <f t="shared" si="36"/>
        <v>0.74277806267512125</v>
      </c>
      <c r="AA60" s="226">
        <f t="shared" si="36"/>
        <v>0.81515450957853164</v>
      </c>
      <c r="AB60" s="226">
        <f t="shared" si="36"/>
        <v>0.97813005160858491</v>
      </c>
      <c r="AC60" s="226">
        <f t="shared" si="36"/>
        <v>0.33514769454442694</v>
      </c>
    </row>
    <row r="61" spans="1:29" x14ac:dyDescent="0.2">
      <c r="A61" s="51">
        <v>21</v>
      </c>
      <c r="B61" s="34">
        <v>580410</v>
      </c>
      <c r="C61" s="226">
        <f t="shared" ref="C61:I61" si="43">C30/C$37*100</f>
        <v>0.78801307907827145</v>
      </c>
      <c r="D61" s="226">
        <f t="shared" si="43"/>
        <v>0.7756574248117778</v>
      </c>
      <c r="E61" s="226">
        <f t="shared" si="43"/>
        <v>0.90415856633661762</v>
      </c>
      <c r="F61" s="226">
        <f t="shared" si="43"/>
        <v>1.0145837598842453</v>
      </c>
      <c r="G61" s="226">
        <f t="shared" si="43"/>
        <v>1.327922385707736</v>
      </c>
      <c r="H61" s="226">
        <f t="shared" si="43"/>
        <v>1.1531105189201374</v>
      </c>
      <c r="I61" s="226">
        <f t="shared" si="43"/>
        <v>1.0788115808921428</v>
      </c>
      <c r="J61" s="226">
        <f t="shared" si="11"/>
        <v>1.0720262278645092</v>
      </c>
      <c r="K61" s="226">
        <f t="shared" si="11"/>
        <v>1.0934057057323585</v>
      </c>
      <c r="L61" s="226">
        <f t="shared" si="11"/>
        <v>1.155612790334591</v>
      </c>
      <c r="M61" s="226">
        <f t="shared" si="36"/>
        <v>1.2936998276822609</v>
      </c>
      <c r="N61" s="226">
        <f t="shared" si="36"/>
        <v>1.1962202069614107</v>
      </c>
      <c r="O61" s="226">
        <f t="shared" si="36"/>
        <v>1.0859357357579682</v>
      </c>
      <c r="P61" s="226">
        <f t="shared" si="36"/>
        <v>1.0026019944737221</v>
      </c>
      <c r="Q61" s="226">
        <f t="shared" si="36"/>
        <v>0.92009236862433574</v>
      </c>
      <c r="R61" s="226">
        <f t="shared" si="36"/>
        <v>0.67527186784520965</v>
      </c>
      <c r="S61" s="226">
        <f t="shared" si="36"/>
        <v>0.89706617716586656</v>
      </c>
      <c r="T61" s="226">
        <f t="shared" si="36"/>
        <v>1.7800206185969634</v>
      </c>
      <c r="U61" s="226">
        <f t="shared" si="36"/>
        <v>1.7377353360722978</v>
      </c>
      <c r="V61" s="226">
        <f t="shared" si="36"/>
        <v>1.660871869352845</v>
      </c>
      <c r="W61" s="226">
        <f t="shared" si="36"/>
        <v>0.79365927993240293</v>
      </c>
      <c r="X61" s="226">
        <f t="shared" si="36"/>
        <v>0.72196637898332972</v>
      </c>
      <c r="Y61" s="226">
        <f t="shared" si="36"/>
        <v>0.65694321213425122</v>
      </c>
      <c r="Z61" s="226">
        <f t="shared" si="36"/>
        <v>0.6259385192413236</v>
      </c>
      <c r="AA61" s="226">
        <f t="shared" si="36"/>
        <v>0.55926033818959242</v>
      </c>
      <c r="AB61" s="226">
        <f t="shared" si="36"/>
        <v>0.43510278902768335</v>
      </c>
      <c r="AC61" s="226">
        <f t="shared" si="36"/>
        <v>1.0395691355374064</v>
      </c>
    </row>
    <row r="62" spans="1:29" x14ac:dyDescent="0.2">
      <c r="A62" s="51">
        <v>22</v>
      </c>
      <c r="B62" s="34">
        <v>520939</v>
      </c>
      <c r="C62" s="226">
        <f t="shared" ref="C62:I62" si="44">C31/C$37*100</f>
        <v>0.41456929311362595</v>
      </c>
      <c r="D62" s="226">
        <f t="shared" si="44"/>
        <v>0.40074055768163425</v>
      </c>
      <c r="E62" s="226">
        <f t="shared" si="44"/>
        <v>0.35656901572244393</v>
      </c>
      <c r="F62" s="226">
        <f t="shared" si="44"/>
        <v>0.52524718691074235</v>
      </c>
      <c r="G62" s="226">
        <f t="shared" si="44"/>
        <v>0.56076581588556962</v>
      </c>
      <c r="H62" s="226">
        <f t="shared" si="44"/>
        <v>0.55080764464825915</v>
      </c>
      <c r="I62" s="226">
        <f t="shared" si="44"/>
        <v>0.65812670606738966</v>
      </c>
      <c r="J62" s="226">
        <f t="shared" si="11"/>
        <v>0.847674632652202</v>
      </c>
      <c r="K62" s="226">
        <f t="shared" si="11"/>
        <v>1.1390306098650049</v>
      </c>
      <c r="L62" s="226">
        <f t="shared" si="11"/>
        <v>1.4835942322568869</v>
      </c>
      <c r="M62" s="226">
        <f t="shared" si="36"/>
        <v>1.8636818771618417</v>
      </c>
      <c r="N62" s="226">
        <f t="shared" si="36"/>
        <v>1.8453366632095125</v>
      </c>
      <c r="O62" s="226">
        <f t="shared" si="36"/>
        <v>1.5426964454065746</v>
      </c>
      <c r="P62" s="226">
        <f t="shared" si="36"/>
        <v>1.4361623603657447</v>
      </c>
      <c r="Q62" s="226">
        <f t="shared" si="36"/>
        <v>1.2687187704940373</v>
      </c>
      <c r="R62" s="226">
        <f t="shared" si="36"/>
        <v>0.95893838949369714</v>
      </c>
      <c r="S62" s="226">
        <f t="shared" si="36"/>
        <v>1.1022672177005735</v>
      </c>
      <c r="T62" s="226">
        <f t="shared" si="36"/>
        <v>1.0213732785799929</v>
      </c>
      <c r="U62" s="226">
        <f t="shared" si="36"/>
        <v>0.91711725245061226</v>
      </c>
      <c r="V62" s="226">
        <f t="shared" si="36"/>
        <v>0.94837364594070195</v>
      </c>
      <c r="W62" s="226">
        <f t="shared" si="36"/>
        <v>0.76254109077492216</v>
      </c>
      <c r="X62" s="226">
        <f t="shared" si="36"/>
        <v>0.60410306523735224</v>
      </c>
      <c r="Y62" s="226">
        <f t="shared" si="36"/>
        <v>0.50681876075731502</v>
      </c>
      <c r="Z62" s="226">
        <f t="shared" si="36"/>
        <v>0.43951592015923763</v>
      </c>
      <c r="AA62" s="226">
        <f t="shared" si="36"/>
        <v>0.4247746902352213</v>
      </c>
      <c r="AB62" s="226">
        <f t="shared" si="36"/>
        <v>0.31587728538595339</v>
      </c>
      <c r="AC62" s="226">
        <f t="shared" si="36"/>
        <v>0.93409589861257936</v>
      </c>
    </row>
    <row r="63" spans="1:29" x14ac:dyDescent="0.2">
      <c r="A63" s="51">
        <v>23</v>
      </c>
      <c r="B63" s="34">
        <v>520842</v>
      </c>
      <c r="C63" s="226">
        <f t="shared" ref="C63:I63" si="45">C32/C$37*100</f>
        <v>1.1757986981953474</v>
      </c>
      <c r="D63" s="226">
        <f t="shared" si="45"/>
        <v>1.0536798173074153</v>
      </c>
      <c r="E63" s="226">
        <f t="shared" si="45"/>
        <v>0.95693076652018516</v>
      </c>
      <c r="F63" s="226">
        <f t="shared" si="45"/>
        <v>0.93892924937584354</v>
      </c>
      <c r="G63" s="226">
        <f t="shared" si="45"/>
        <v>0.92370472292772099</v>
      </c>
      <c r="H63" s="226">
        <f t="shared" si="45"/>
        <v>0.96691858750811466</v>
      </c>
      <c r="I63" s="226">
        <f t="shared" si="45"/>
        <v>1.184556858005877</v>
      </c>
      <c r="J63" s="226">
        <f t="shared" si="11"/>
        <v>1.2115095768283921</v>
      </c>
      <c r="K63" s="226">
        <f t="shared" si="11"/>
        <v>1.1824927751299898</v>
      </c>
      <c r="L63" s="226">
        <f t="shared" si="11"/>
        <v>1.1620911675736496</v>
      </c>
      <c r="M63" s="226">
        <f t="shared" si="36"/>
        <v>1.2118291132410983</v>
      </c>
      <c r="N63" s="226">
        <f t="shared" si="36"/>
        <v>1.2002348016230329</v>
      </c>
      <c r="O63" s="226">
        <f t="shared" si="36"/>
        <v>1.2039291846069009</v>
      </c>
      <c r="P63" s="226">
        <f t="shared" si="36"/>
        <v>1.2319031759213843</v>
      </c>
      <c r="Q63" s="226">
        <f t="shared" si="36"/>
        <v>1.1879406416867275</v>
      </c>
      <c r="R63" s="226">
        <f t="shared" si="36"/>
        <v>0.98836510639772002</v>
      </c>
      <c r="S63" s="226">
        <f t="shared" si="36"/>
        <v>1.0249135772069939</v>
      </c>
      <c r="T63" s="226">
        <f t="shared" si="36"/>
        <v>0.97457686636626406</v>
      </c>
      <c r="U63" s="226">
        <f t="shared" si="36"/>
        <v>0.87634377243727191</v>
      </c>
      <c r="V63" s="226">
        <f t="shared" si="36"/>
        <v>0.71932401947373459</v>
      </c>
      <c r="W63" s="226">
        <f t="shared" si="36"/>
        <v>0.65387450804903147</v>
      </c>
      <c r="X63" s="226">
        <f t="shared" si="36"/>
        <v>0.49079122320439444</v>
      </c>
      <c r="Y63" s="226">
        <f t="shared" si="36"/>
        <v>0.4412767534423408</v>
      </c>
      <c r="Z63" s="226">
        <f t="shared" si="36"/>
        <v>0.34610530094180564</v>
      </c>
      <c r="AA63" s="226">
        <f t="shared" si="36"/>
        <v>0.27667375445866893</v>
      </c>
      <c r="AB63" s="226">
        <f t="shared" si="36"/>
        <v>0.17303556591176397</v>
      </c>
      <c r="AC63" s="226">
        <f t="shared" si="36"/>
        <v>0.9382999242505552</v>
      </c>
    </row>
    <row r="64" spans="1:29" x14ac:dyDescent="0.2">
      <c r="A64" s="51">
        <v>24</v>
      </c>
      <c r="B64" s="34">
        <v>520932</v>
      </c>
      <c r="C64" s="226">
        <f t="shared" ref="C64:I64" si="46">C33/C$37*100</f>
        <v>0.64737128706383429</v>
      </c>
      <c r="D64" s="226">
        <f t="shared" si="46"/>
        <v>0.63902006629472641</v>
      </c>
      <c r="E64" s="226">
        <f t="shared" si="46"/>
        <v>0.6192834839300092</v>
      </c>
      <c r="F64" s="226">
        <f t="shared" si="46"/>
        <v>0.85261825298185656</v>
      </c>
      <c r="G64" s="226">
        <f t="shared" si="46"/>
        <v>1.0435636077349173</v>
      </c>
      <c r="H64" s="226">
        <f t="shared" si="46"/>
        <v>1.0393959810308784</v>
      </c>
      <c r="I64" s="226">
        <f t="shared" si="46"/>
        <v>1.0770330337387433</v>
      </c>
      <c r="J64" s="226">
        <f t="shared" si="11"/>
        <v>1.0714517411670799</v>
      </c>
      <c r="K64" s="226">
        <f t="shared" si="11"/>
        <v>0.89860415252274328</v>
      </c>
      <c r="L64" s="226">
        <f t="shared" si="11"/>
        <v>0.93635231337555491</v>
      </c>
      <c r="M64" s="226">
        <f t="shared" si="36"/>
        <v>1.0818985066427471</v>
      </c>
      <c r="N64" s="226">
        <f t="shared" si="36"/>
        <v>1.1357890633320109</v>
      </c>
      <c r="O64" s="226">
        <f t="shared" si="36"/>
        <v>1.0912900272458956</v>
      </c>
      <c r="P64" s="226">
        <f t="shared" si="36"/>
        <v>0.84575350298659613</v>
      </c>
      <c r="Q64" s="226">
        <f t="shared" si="36"/>
        <v>0.66785182646130736</v>
      </c>
      <c r="R64" s="226">
        <f t="shared" si="36"/>
        <v>0.73902030647826455</v>
      </c>
      <c r="S64" s="226">
        <f t="shared" si="36"/>
        <v>0.38766208942397129</v>
      </c>
      <c r="T64" s="226">
        <f t="shared" si="36"/>
        <v>0.36368476565714664</v>
      </c>
      <c r="U64" s="226">
        <f t="shared" si="36"/>
        <v>0.32960806836217776</v>
      </c>
      <c r="V64" s="226">
        <f t="shared" si="36"/>
        <v>0.21575939965135385</v>
      </c>
      <c r="W64" s="226">
        <f t="shared" si="36"/>
        <v>0.25818895615571341</v>
      </c>
      <c r="X64" s="226">
        <f t="shared" si="36"/>
        <v>0.2715796175836665</v>
      </c>
      <c r="Y64" s="226">
        <f t="shared" si="36"/>
        <v>0.21791726549053358</v>
      </c>
      <c r="Z64" s="226">
        <f t="shared" si="36"/>
        <v>0.21636716041709975</v>
      </c>
      <c r="AA64" s="226">
        <f t="shared" si="36"/>
        <v>0.21246029706775746</v>
      </c>
      <c r="AB64" s="226">
        <f t="shared" si="36"/>
        <v>0.16099890847046108</v>
      </c>
      <c r="AC64" s="226">
        <f t="shared" si="36"/>
        <v>0.6692015665144716</v>
      </c>
    </row>
    <row r="65" spans="1:29" x14ac:dyDescent="0.2">
      <c r="A65" s="51">
        <v>25</v>
      </c>
      <c r="B65" s="34">
        <v>520832</v>
      </c>
      <c r="C65" s="226">
        <f t="shared" ref="C65:I65" si="47">C34/C$37*100</f>
        <v>2.3959158008258803</v>
      </c>
      <c r="D65" s="226">
        <f t="shared" si="47"/>
        <v>2.4336488590515279</v>
      </c>
      <c r="E65" s="226">
        <f t="shared" si="47"/>
        <v>2.252872421304855</v>
      </c>
      <c r="F65" s="226">
        <f t="shared" si="47"/>
        <v>2.3266376673821085</v>
      </c>
      <c r="G65" s="226">
        <f t="shared" si="47"/>
        <v>2.1395799323472295</v>
      </c>
      <c r="H65" s="226">
        <f t="shared" si="47"/>
        <v>1.901498517027763</v>
      </c>
      <c r="I65" s="226">
        <f t="shared" si="47"/>
        <v>1.9400662724692235</v>
      </c>
      <c r="J65" s="226">
        <f t="shared" si="11"/>
        <v>1.8279444022344251</v>
      </c>
      <c r="K65" s="226">
        <f t="shared" si="11"/>
        <v>1.7160600245419499</v>
      </c>
      <c r="L65" s="226">
        <f t="shared" si="11"/>
        <v>1.602635214057107</v>
      </c>
      <c r="M65" s="226">
        <f t="shared" si="36"/>
        <v>1.4426561132596969</v>
      </c>
      <c r="N65" s="226">
        <f t="shared" si="36"/>
        <v>1.2900376753842613</v>
      </c>
      <c r="O65" s="226">
        <f t="shared" si="36"/>
        <v>1.1668678518282423</v>
      </c>
      <c r="P65" s="226">
        <f t="shared" si="36"/>
        <v>1.0626798718891979</v>
      </c>
      <c r="Q65" s="226">
        <f t="shared" si="36"/>
        <v>0.90553771506139746</v>
      </c>
      <c r="R65" s="226">
        <f t="shared" si="36"/>
        <v>0.65899108746602386</v>
      </c>
      <c r="S65" s="226">
        <f t="shared" si="36"/>
        <v>0.58907486355293981</v>
      </c>
      <c r="T65" s="226">
        <f t="shared" si="36"/>
        <v>0.46261326303726863</v>
      </c>
      <c r="U65" s="226">
        <f t="shared" si="36"/>
        <v>0.38346159210147807</v>
      </c>
      <c r="V65" s="226">
        <f t="shared" si="36"/>
        <v>0.35603111299613177</v>
      </c>
      <c r="W65" s="226">
        <f t="shared" si="36"/>
        <v>0.3154300853066393</v>
      </c>
      <c r="X65" s="226">
        <f t="shared" si="36"/>
        <v>0.29117877491008559</v>
      </c>
      <c r="Y65" s="226">
        <f t="shared" si="36"/>
        <v>0.23910034423407917</v>
      </c>
      <c r="Z65" s="226">
        <f t="shared" si="36"/>
        <v>0.34610530094180564</v>
      </c>
      <c r="AA65" s="226">
        <f t="shared" si="36"/>
        <v>0.21165128657237151</v>
      </c>
      <c r="AB65" s="226">
        <f t="shared" si="36"/>
        <v>0.18505046688207971</v>
      </c>
      <c r="AC65" s="226">
        <f t="shared" si="36"/>
        <v>1.144158657258413</v>
      </c>
    </row>
    <row r="66" spans="1:29" x14ac:dyDescent="0.2">
      <c r="A66" s="51"/>
      <c r="B66" s="42" t="s">
        <v>19</v>
      </c>
      <c r="C66" s="226">
        <f t="shared" ref="C66:I66" si="48">C35/C$37*100</f>
        <v>43.694730250584492</v>
      </c>
      <c r="D66" s="226">
        <f t="shared" si="48"/>
        <v>47.83023105087775</v>
      </c>
      <c r="E66" s="226">
        <f t="shared" si="48"/>
        <v>46.474588930156017</v>
      </c>
      <c r="F66" s="226">
        <f t="shared" si="48"/>
        <v>46.87727012669307</v>
      </c>
      <c r="G66" s="226">
        <f t="shared" si="48"/>
        <v>48.085715235898036</v>
      </c>
      <c r="H66" s="226">
        <f t="shared" si="48"/>
        <v>46.984785308920173</v>
      </c>
      <c r="I66" s="226">
        <f t="shared" si="48"/>
        <v>47.243469621035722</v>
      </c>
      <c r="J66" s="226">
        <f t="shared" si="11"/>
        <v>52.112996882754636</v>
      </c>
      <c r="K66" s="226">
        <f t="shared" si="11"/>
        <v>51.493009025665458</v>
      </c>
      <c r="L66" s="226">
        <f t="shared" si="11"/>
        <v>50.397347558985672</v>
      </c>
      <c r="M66" s="226">
        <f t="shared" si="36"/>
        <v>52.081656176782865</v>
      </c>
      <c r="N66" s="226">
        <f t="shared" si="36"/>
        <v>54.241601902892533</v>
      </c>
      <c r="O66" s="226">
        <f t="shared" si="36"/>
        <v>55.936720551400732</v>
      </c>
      <c r="P66" s="226">
        <f t="shared" si="36"/>
        <v>57.562335744853911</v>
      </c>
      <c r="Q66" s="226">
        <f t="shared" si="36"/>
        <v>58.367561156792682</v>
      </c>
      <c r="R66" s="226">
        <f t="shared" si="36"/>
        <v>46.198750132086481</v>
      </c>
      <c r="S66" s="226">
        <f t="shared" si="36"/>
        <v>57.428473263496436</v>
      </c>
      <c r="T66" s="226">
        <f t="shared" si="36"/>
        <v>56.879275641502247</v>
      </c>
      <c r="U66" s="226">
        <f t="shared" si="36"/>
        <v>56.850941702800142</v>
      </c>
      <c r="V66" s="226">
        <f t="shared" si="36"/>
        <v>56.497311576742995</v>
      </c>
      <c r="W66" s="226">
        <f t="shared" si="36"/>
        <v>55.584657692356053</v>
      </c>
      <c r="X66" s="226">
        <f t="shared" si="36"/>
        <v>55.695370513445077</v>
      </c>
      <c r="Y66" s="226">
        <f t="shared" si="36"/>
        <v>56.812952334337339</v>
      </c>
      <c r="Z66" s="226">
        <f t="shared" si="36"/>
        <v>50.14283616177714</v>
      </c>
      <c r="AA66" s="226">
        <f t="shared" si="36"/>
        <v>56.800248139638263</v>
      </c>
      <c r="AB66" s="226">
        <f t="shared" si="36"/>
        <v>56.776423438185141</v>
      </c>
      <c r="AC66" s="226">
        <f t="shared" si="36"/>
        <v>52.652436045224029</v>
      </c>
    </row>
    <row r="67" spans="1:29" x14ac:dyDescent="0.2">
      <c r="A67" s="51"/>
      <c r="B67" s="42" t="s">
        <v>20</v>
      </c>
      <c r="C67" s="226">
        <f t="shared" ref="C67:I67" si="49">C36/C$37*100</f>
        <v>56.305269749415508</v>
      </c>
      <c r="D67" s="226">
        <f t="shared" si="49"/>
        <v>52.16976894912225</v>
      </c>
      <c r="E67" s="226">
        <f t="shared" si="49"/>
        <v>53.525411069843976</v>
      </c>
      <c r="F67" s="226">
        <f t="shared" si="49"/>
        <v>53.122729873306938</v>
      </c>
      <c r="G67" s="226">
        <f t="shared" si="49"/>
        <v>51.914284764101957</v>
      </c>
      <c r="H67" s="226">
        <f t="shared" si="49"/>
        <v>53.015214691079827</v>
      </c>
      <c r="I67" s="226">
        <f t="shared" si="49"/>
        <v>52.756530378964271</v>
      </c>
      <c r="J67" s="226">
        <f t="shared" si="11"/>
        <v>47.887003117245357</v>
      </c>
      <c r="K67" s="226">
        <f t="shared" si="11"/>
        <v>48.506990974334542</v>
      </c>
      <c r="L67" s="226">
        <f t="shared" si="11"/>
        <v>49.602652441014321</v>
      </c>
      <c r="M67" s="226">
        <f t="shared" si="36"/>
        <v>47.918343823217128</v>
      </c>
      <c r="N67" s="226">
        <f t="shared" ref="M67:AC68" si="50">N36/N$37*100</f>
        <v>45.758398097107474</v>
      </c>
      <c r="O67" s="226">
        <f t="shared" si="50"/>
        <v>44.063279448599268</v>
      </c>
      <c r="P67" s="226">
        <f t="shared" si="50"/>
        <v>42.437664255146096</v>
      </c>
      <c r="Q67" s="226">
        <f t="shared" si="50"/>
        <v>41.632438843207318</v>
      </c>
      <c r="R67" s="226">
        <f t="shared" si="50"/>
        <v>53.801249867913512</v>
      </c>
      <c r="S67" s="226">
        <f t="shared" si="50"/>
        <v>42.571526736503564</v>
      </c>
      <c r="T67" s="226">
        <f t="shared" si="50"/>
        <v>43.12072435849776</v>
      </c>
      <c r="U67" s="226">
        <f t="shared" si="50"/>
        <v>43.149058297199858</v>
      </c>
      <c r="V67" s="226">
        <f t="shared" si="50"/>
        <v>43.502688423257013</v>
      </c>
      <c r="W67" s="226">
        <f t="shared" si="50"/>
        <v>44.415342307643947</v>
      </c>
      <c r="X67" s="226">
        <f t="shared" si="50"/>
        <v>44.304629486554923</v>
      </c>
      <c r="Y67" s="226">
        <f t="shared" si="50"/>
        <v>43.187047665662654</v>
      </c>
      <c r="Z67" s="226">
        <f t="shared" si="50"/>
        <v>49.857163838222867</v>
      </c>
      <c r="AA67" s="226">
        <f t="shared" si="50"/>
        <v>43.199751860361737</v>
      </c>
      <c r="AB67" s="226">
        <f t="shared" si="50"/>
        <v>43.223576561814866</v>
      </c>
      <c r="AC67" s="226">
        <f t="shared" si="50"/>
        <v>47.347563954775964</v>
      </c>
    </row>
    <row r="68" spans="1:29" x14ac:dyDescent="0.2">
      <c r="A68" s="51"/>
      <c r="B68" s="42" t="s">
        <v>11</v>
      </c>
      <c r="C68" s="226">
        <f t="shared" ref="C68:I68" si="51">C37/C$37*100</f>
        <v>100</v>
      </c>
      <c r="D68" s="226">
        <f t="shared" si="51"/>
        <v>100</v>
      </c>
      <c r="E68" s="226">
        <f t="shared" si="51"/>
        <v>100</v>
      </c>
      <c r="F68" s="226">
        <f t="shared" si="51"/>
        <v>100</v>
      </c>
      <c r="G68" s="226">
        <f t="shared" si="51"/>
        <v>100</v>
      </c>
      <c r="H68" s="226">
        <f t="shared" si="51"/>
        <v>100</v>
      </c>
      <c r="I68" s="226">
        <f t="shared" si="51"/>
        <v>100</v>
      </c>
      <c r="J68" s="226">
        <f t="shared" si="11"/>
        <v>100</v>
      </c>
      <c r="K68" s="226">
        <f t="shared" si="11"/>
        <v>100</v>
      </c>
      <c r="L68" s="226">
        <f t="shared" si="11"/>
        <v>100</v>
      </c>
      <c r="M68" s="226">
        <f t="shared" si="50"/>
        <v>100</v>
      </c>
      <c r="N68" s="226">
        <f t="shared" si="50"/>
        <v>100</v>
      </c>
      <c r="O68" s="226">
        <f t="shared" si="50"/>
        <v>100</v>
      </c>
      <c r="P68" s="226">
        <f t="shared" si="50"/>
        <v>100</v>
      </c>
      <c r="Q68" s="226">
        <f t="shared" si="50"/>
        <v>100</v>
      </c>
      <c r="R68" s="226">
        <f t="shared" si="50"/>
        <v>100</v>
      </c>
      <c r="S68" s="226">
        <f t="shared" si="50"/>
        <v>100</v>
      </c>
      <c r="T68" s="226">
        <f t="shared" si="50"/>
        <v>100</v>
      </c>
      <c r="U68" s="226">
        <f t="shared" si="50"/>
        <v>100</v>
      </c>
      <c r="V68" s="226">
        <f t="shared" si="50"/>
        <v>100</v>
      </c>
      <c r="W68" s="226">
        <f t="shared" si="50"/>
        <v>100</v>
      </c>
      <c r="X68" s="226">
        <f t="shared" si="50"/>
        <v>100</v>
      </c>
      <c r="Y68" s="226">
        <f t="shared" si="50"/>
        <v>100</v>
      </c>
      <c r="Z68" s="226">
        <f t="shared" si="50"/>
        <v>100</v>
      </c>
      <c r="AA68" s="226">
        <f t="shared" si="50"/>
        <v>100</v>
      </c>
      <c r="AB68" s="226">
        <f t="shared" si="50"/>
        <v>100</v>
      </c>
      <c r="AC68" s="226">
        <f t="shared" si="50"/>
        <v>100</v>
      </c>
    </row>
    <row r="69" spans="1:29" x14ac:dyDescent="0.2">
      <c r="A69" s="51"/>
      <c r="B69" s="42"/>
      <c r="C69" s="42"/>
      <c r="D69" s="224"/>
      <c r="E69" s="224"/>
      <c r="F69" s="224"/>
      <c r="G69" s="224"/>
      <c r="H69" s="44"/>
      <c r="I69" s="44"/>
      <c r="J69" s="44"/>
      <c r="K69" s="226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226"/>
      <c r="AA69" s="226"/>
      <c r="AB69" s="226"/>
      <c r="AC69" s="44"/>
    </row>
    <row r="70" spans="1:29" ht="13.5" thickBot="1" x14ac:dyDescent="0.25">
      <c r="A70" s="51"/>
      <c r="B70" s="42"/>
      <c r="C70" s="268" t="s">
        <v>16</v>
      </c>
      <c r="D70" s="268"/>
      <c r="E70" s="268"/>
      <c r="F70" s="268"/>
      <c r="G70" s="268"/>
      <c r="H70" s="268"/>
      <c r="I70" s="268"/>
      <c r="J70" s="268"/>
      <c r="K70" s="268"/>
      <c r="L70" s="268"/>
      <c r="M70" s="268"/>
      <c r="N70" s="268"/>
      <c r="O70" s="268"/>
      <c r="P70" s="268"/>
      <c r="Q70" s="268"/>
      <c r="R70" s="268"/>
      <c r="S70" s="268"/>
      <c r="T70" s="268"/>
      <c r="U70" s="268"/>
      <c r="V70" s="268"/>
      <c r="W70" s="268"/>
      <c r="X70" s="268"/>
      <c r="Y70" s="268"/>
      <c r="Z70" s="268"/>
      <c r="AA70" s="268"/>
      <c r="AB70" s="264"/>
      <c r="AC70" s="243"/>
    </row>
    <row r="71" spans="1:29" ht="13.5" thickTop="1" x14ac:dyDescent="0.2">
      <c r="A71" s="51"/>
      <c r="B71" s="42"/>
      <c r="C71" s="42"/>
      <c r="D71" s="224"/>
      <c r="E71" s="224"/>
      <c r="F71" s="224"/>
      <c r="G71" s="224"/>
      <c r="H71" s="44"/>
      <c r="I71" s="44"/>
      <c r="J71" s="44"/>
      <c r="K71" s="226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226"/>
      <c r="AA71" s="226"/>
      <c r="AB71" s="226"/>
      <c r="AC71" s="44"/>
    </row>
    <row r="72" spans="1:29" x14ac:dyDescent="0.2">
      <c r="A72" s="51">
        <v>1</v>
      </c>
      <c r="B72" s="34">
        <v>392190</v>
      </c>
      <c r="C72" s="35" t="s">
        <v>12</v>
      </c>
      <c r="D72" s="209">
        <f t="shared" ref="D72" si="52">IF(C10=0,"--",((D10/C10)*100-100))</f>
        <v>15.95994106452298</v>
      </c>
      <c r="E72" s="209">
        <f t="shared" ref="E72" si="53">IF(D10=0,"--",((E10/D10)*100-100))</f>
        <v>42.394688279590014</v>
      </c>
      <c r="F72" s="209">
        <f t="shared" ref="F72" si="54">IF(E10=0,"--",((F10/E10)*100-100))</f>
        <v>4.4531081858086594</v>
      </c>
      <c r="G72" s="209">
        <f t="shared" ref="G72" si="55">IF(F10=0,"--",((G10/F10)*100-100))</f>
        <v>39.93724559294381</v>
      </c>
      <c r="H72" s="209">
        <f t="shared" ref="H72" si="56">IF(G10=0,"--",((H10/G10)*100-100))</f>
        <v>45.296749332925145</v>
      </c>
      <c r="I72" s="209">
        <f t="shared" ref="I72" si="57">IF(H10=0,"--",((I10/H10)*100-100))</f>
        <v>7.7104575051771747</v>
      </c>
      <c r="J72" s="209">
        <f t="shared" ref="J72" si="58">IF(I10=0,"--",((J10/I10)*100-100))</f>
        <v>19.168715983335829</v>
      </c>
      <c r="K72" s="209">
        <f t="shared" ref="K72" si="59">IF(J10=0,"--",((K10/J10)*100-100))</f>
        <v>28.29536304813422</v>
      </c>
      <c r="L72" s="209">
        <f t="shared" ref="L72" si="60">IF(K10=0,"--",((L10/K10)*100-100))</f>
        <v>35.576084434352822</v>
      </c>
      <c r="M72" s="209">
        <f t="shared" ref="M72" si="61">IF(L10=0,"--",((M10/L10)*100-100))</f>
        <v>-14.249979841086358</v>
      </c>
      <c r="N72" s="46">
        <f t="shared" ref="N72:N99" si="62">IF(M10=0,"--",((N10/M10)*100-100))</f>
        <v>15.705527614725611</v>
      </c>
      <c r="O72" s="46">
        <f t="shared" ref="O72:O99" si="63">IF(N10=0,"--",((O10/N10)*100-100))</f>
        <v>25.213722337605901</v>
      </c>
      <c r="P72" s="46">
        <f t="shared" ref="P72:P99" si="64">IF(O10=0,"--",((P10/O10)*100-100))</f>
        <v>4.5981824734952141</v>
      </c>
      <c r="Q72" s="46">
        <f t="shared" ref="Q72:Q99" si="65">IF(P10=0,"--",((Q10/P10)*100-100))</f>
        <v>-11.557668066919092</v>
      </c>
      <c r="R72" s="46">
        <f t="shared" ref="R72:R99" si="66">IF(Q10=0,"--",((R10/Q10)*100-100))</f>
        <v>7.064524610977017</v>
      </c>
      <c r="S72" s="46">
        <f t="shared" ref="S72:S99" si="67">IF(R10=0,"--",((S10/R10)*100-100))</f>
        <v>56.544493285557792</v>
      </c>
      <c r="T72" s="46">
        <f t="shared" ref="T72:T99" si="68">IF(S10=0,"--",((T10/S10)*100-100))</f>
        <v>2.0335056057290615</v>
      </c>
      <c r="U72" s="46">
        <f t="shared" ref="U72:V99" si="69">IF(T10=0,"--",((U10/T10)*100-100))</f>
        <v>-2.2405076255784167</v>
      </c>
      <c r="V72" s="46">
        <f t="shared" si="69"/>
        <v>0.46103305542931139</v>
      </c>
      <c r="W72" s="46">
        <f t="shared" ref="W72:W93" si="70">IF(V10=0,"--",((W10/V10)*100-100))</f>
        <v>-14.722157628480332</v>
      </c>
      <c r="X72" s="46">
        <f t="shared" ref="X72:AB93" si="71">IF(W10=0,"--",((X10/W10)*100-100))</f>
        <v>-5.3024043460911372</v>
      </c>
      <c r="Y72" s="46">
        <f t="shared" si="71"/>
        <v>18.338052812756601</v>
      </c>
      <c r="Z72" s="209">
        <f t="shared" si="71"/>
        <v>7.7959819901110166</v>
      </c>
      <c r="AA72" s="209">
        <f t="shared" si="71"/>
        <v>7.7869054067490282</v>
      </c>
      <c r="AB72" s="209">
        <f t="shared" si="71"/>
        <v>-7.2801192293002543</v>
      </c>
      <c r="AC72" s="46">
        <f>IFERROR((POWER(AB10/C10,1/26)*100-100),"--")</f>
        <v>11.133550421882447</v>
      </c>
    </row>
    <row r="73" spans="1:29" x14ac:dyDescent="0.2">
      <c r="A73" s="51">
        <v>2</v>
      </c>
      <c r="B73" s="34">
        <v>590320</v>
      </c>
      <c r="C73" s="35" t="s">
        <v>12</v>
      </c>
      <c r="D73" s="209">
        <f t="shared" ref="D73:D99" si="72">IF(C11=0,"--",((D11/C11)*100-100))</f>
        <v>8.6978654742874113</v>
      </c>
      <c r="E73" s="209">
        <f t="shared" ref="E73:E99" si="73">IF(D11=0,"--",((E11/D11)*100-100))</f>
        <v>-1.0280354668150409</v>
      </c>
      <c r="F73" s="209">
        <f t="shared" ref="F73:F99" si="74">IF(E11=0,"--",((F11/E11)*100-100))</f>
        <v>-18.042254279097818</v>
      </c>
      <c r="G73" s="209">
        <f t="shared" ref="G73:G99" si="75">IF(F11=0,"--",((G11/F11)*100-100))</f>
        <v>10.488369050176743</v>
      </c>
      <c r="H73" s="209">
        <f t="shared" ref="H73:H99" si="76">IF(G11=0,"--",((H11/G11)*100-100))</f>
        <v>26.126759752987525</v>
      </c>
      <c r="I73" s="209">
        <f t="shared" ref="I73:I99" si="77">IF(H11=0,"--",((I11/H11)*100-100))</f>
        <v>-0.43752881213883654</v>
      </c>
      <c r="J73" s="209">
        <f t="shared" ref="J73:J99" si="78">IF(I11=0,"--",((J11/I11)*100-100))</f>
        <v>14.386101300707992</v>
      </c>
      <c r="K73" s="209">
        <f t="shared" ref="K73:K99" si="79">IF(J11=0,"--",((K11/J11)*100-100))</f>
        <v>-10.518305452899213</v>
      </c>
      <c r="L73" s="209">
        <f t="shared" ref="L73:L99" si="80">IF(K11=0,"--",((L11/K11)*100-100))</f>
        <v>30.532621610128786</v>
      </c>
      <c r="M73" s="209">
        <f t="shared" ref="M73:M99" si="81">IF(L11=0,"--",((M11/L11)*100-100))</f>
        <v>22.827298539933622</v>
      </c>
      <c r="N73" s="46">
        <f t="shared" si="62"/>
        <v>16.612852071667007</v>
      </c>
      <c r="O73" s="46">
        <f t="shared" si="63"/>
        <v>8.9944290194544152</v>
      </c>
      <c r="P73" s="46">
        <f t="shared" si="64"/>
        <v>3.8925557686897179</v>
      </c>
      <c r="Q73" s="46">
        <f t="shared" si="65"/>
        <v>-8.6110762187655894</v>
      </c>
      <c r="R73" s="46">
        <f t="shared" si="66"/>
        <v>1.7506275581727522</v>
      </c>
      <c r="S73" s="46">
        <f t="shared" si="67"/>
        <v>31.33748600338086</v>
      </c>
      <c r="T73" s="46">
        <f t="shared" si="68"/>
        <v>-2.9060524335370275</v>
      </c>
      <c r="U73" s="46">
        <f t="shared" si="69"/>
        <v>-1.0359998730430391</v>
      </c>
      <c r="V73" s="46">
        <f t="shared" si="69"/>
        <v>0.65167605709240206</v>
      </c>
      <c r="W73" s="46">
        <f t="shared" si="70"/>
        <v>-8.0503021221129245</v>
      </c>
      <c r="X73" s="46">
        <f t="shared" si="71"/>
        <v>-13.490546042166855</v>
      </c>
      <c r="Y73" s="46">
        <f t="shared" si="71"/>
        <v>2.3277925879476129</v>
      </c>
      <c r="Z73" s="209">
        <f t="shared" si="71"/>
        <v>0.88106555743748061</v>
      </c>
      <c r="AA73" s="209">
        <f t="shared" si="71"/>
        <v>-6.9744157226224388</v>
      </c>
      <c r="AB73" s="209">
        <f t="shared" si="71"/>
        <v>-23.056878644689476</v>
      </c>
      <c r="AC73" s="209">
        <f>IFERROR((POWER(AB11/C11,1/26)*100-100),"--")</f>
        <v>2.3736997243436946</v>
      </c>
    </row>
    <row r="74" spans="1:29" x14ac:dyDescent="0.2">
      <c r="A74" s="51">
        <v>3</v>
      </c>
      <c r="B74" s="34">
        <v>540761</v>
      </c>
      <c r="C74" s="35" t="s">
        <v>12</v>
      </c>
      <c r="D74" s="209" t="str">
        <f t="shared" si="72"/>
        <v>--</v>
      </c>
      <c r="E74" s="209">
        <f t="shared" si="73"/>
        <v>4.1040890245854058</v>
      </c>
      <c r="F74" s="209">
        <f t="shared" si="74"/>
        <v>-10.934023439463687</v>
      </c>
      <c r="G74" s="209">
        <f t="shared" si="75"/>
        <v>7.0917666344370929</v>
      </c>
      <c r="H74" s="209">
        <f t="shared" si="76"/>
        <v>17.604394200916147</v>
      </c>
      <c r="I74" s="209">
        <f t="shared" si="77"/>
        <v>-1.2081612067613889</v>
      </c>
      <c r="J74" s="209">
        <f t="shared" si="78"/>
        <v>-6.3919959270991313</v>
      </c>
      <c r="K74" s="209">
        <f t="shared" si="79"/>
        <v>-9.88695659737337</v>
      </c>
      <c r="L74" s="209">
        <f t="shared" si="80"/>
        <v>19.79809281995098</v>
      </c>
      <c r="M74" s="209">
        <f t="shared" si="81"/>
        <v>-3.4835389844772635E-2</v>
      </c>
      <c r="N74" s="46">
        <f t="shared" si="62"/>
        <v>4.2715367917389671</v>
      </c>
      <c r="O74" s="46">
        <f t="shared" si="63"/>
        <v>1.3467959143350612</v>
      </c>
      <c r="P74" s="46">
        <f t="shared" si="64"/>
        <v>5.0016873572449043</v>
      </c>
      <c r="Q74" s="46">
        <f t="shared" si="65"/>
        <v>-16.340214136282</v>
      </c>
      <c r="R74" s="46">
        <f t="shared" si="66"/>
        <v>3.1502791884491614</v>
      </c>
      <c r="S74" s="46">
        <f t="shared" si="67"/>
        <v>6.8217808514639842</v>
      </c>
      <c r="T74" s="46">
        <f t="shared" si="68"/>
        <v>-5.5268451470226125</v>
      </c>
      <c r="U74" s="46">
        <f t="shared" si="69"/>
        <v>-7.3349133868552201</v>
      </c>
      <c r="V74" s="46">
        <f t="shared" si="69"/>
        <v>-8.4225036389715484</v>
      </c>
      <c r="W74" s="46">
        <f t="shared" si="70"/>
        <v>-12.782294416990467</v>
      </c>
      <c r="X74" s="46">
        <f t="shared" si="71"/>
        <v>-5.2357302507722068</v>
      </c>
      <c r="Y74" s="46">
        <f t="shared" si="71"/>
        <v>-5.0687341634316283</v>
      </c>
      <c r="Z74" s="209">
        <f t="shared" si="71"/>
        <v>-3.2433107605662457</v>
      </c>
      <c r="AA74" s="209">
        <f t="shared" si="71"/>
        <v>-8.3467057780317759</v>
      </c>
      <c r="AB74" s="209">
        <f t="shared" si="71"/>
        <v>-31.940984964659052</v>
      </c>
      <c r="AC74" s="209">
        <f>IFERROR((POWER(AB12/D12,1/25)*100-100),"--")</f>
        <v>-3.1214994348425336</v>
      </c>
    </row>
    <row r="75" spans="1:29" x14ac:dyDescent="0.2">
      <c r="A75" s="51">
        <v>4</v>
      </c>
      <c r="B75" s="34">
        <v>600410</v>
      </c>
      <c r="C75" s="35" t="s">
        <v>12</v>
      </c>
      <c r="D75" s="209" t="str">
        <f t="shared" si="72"/>
        <v>--</v>
      </c>
      <c r="E75" s="209" t="str">
        <f t="shared" si="73"/>
        <v>--</v>
      </c>
      <c r="F75" s="209" t="str">
        <f t="shared" si="74"/>
        <v>--</v>
      </c>
      <c r="G75" s="209" t="str">
        <f t="shared" si="75"/>
        <v>--</v>
      </c>
      <c r="H75" s="209" t="str">
        <f t="shared" si="76"/>
        <v>--</v>
      </c>
      <c r="I75" s="209" t="str">
        <f t="shared" si="77"/>
        <v>--</v>
      </c>
      <c r="J75" s="209" t="str">
        <f t="shared" si="78"/>
        <v>--</v>
      </c>
      <c r="K75" s="209">
        <f t="shared" si="79"/>
        <v>21.967119961337758</v>
      </c>
      <c r="L75" s="209">
        <f t="shared" si="80"/>
        <v>42.161246516643246</v>
      </c>
      <c r="M75" s="209">
        <f t="shared" si="81"/>
        <v>12.972314372205673</v>
      </c>
      <c r="N75" s="46">
        <f t="shared" si="62"/>
        <v>38.516743301944587</v>
      </c>
      <c r="O75" s="46">
        <f t="shared" si="63"/>
        <v>18.514681752170631</v>
      </c>
      <c r="P75" s="46">
        <f t="shared" si="64"/>
        <v>6.2556316667719898</v>
      </c>
      <c r="Q75" s="46">
        <f t="shared" si="65"/>
        <v>7.4342701637329185</v>
      </c>
      <c r="R75" s="46">
        <f t="shared" si="66"/>
        <v>5.7551895111795943</v>
      </c>
      <c r="S75" s="46">
        <f t="shared" si="67"/>
        <v>34.201229071803226</v>
      </c>
      <c r="T75" s="46">
        <f t="shared" si="68"/>
        <v>-3.4903394784802941</v>
      </c>
      <c r="U75" s="46">
        <f t="shared" si="69"/>
        <v>10.223689800342939</v>
      </c>
      <c r="V75" s="46">
        <f t="shared" si="69"/>
        <v>-19.490701961535535</v>
      </c>
      <c r="W75" s="46">
        <f t="shared" si="70"/>
        <v>-13.132274433002749</v>
      </c>
      <c r="X75" s="46">
        <f t="shared" si="71"/>
        <v>-9.4388999589694009</v>
      </c>
      <c r="Y75" s="46">
        <f t="shared" si="71"/>
        <v>-0.54554156771723683</v>
      </c>
      <c r="Z75" s="209">
        <f t="shared" si="71"/>
        <v>-4.7495072503160287</v>
      </c>
      <c r="AA75" s="209">
        <f t="shared" si="71"/>
        <v>-12.657922815655681</v>
      </c>
      <c r="AB75" s="209">
        <f t="shared" si="71"/>
        <v>-25.582197838999264</v>
      </c>
      <c r="AC75" s="209">
        <f>IFERROR((POWER(AB13/J13,1/19)*100-100),"--")</f>
        <v>4.1396628293459088</v>
      </c>
    </row>
    <row r="76" spans="1:29" x14ac:dyDescent="0.2">
      <c r="A76" s="51">
        <v>5</v>
      </c>
      <c r="B76" s="34">
        <v>600632</v>
      </c>
      <c r="C76" s="35" t="s">
        <v>12</v>
      </c>
      <c r="D76" s="209" t="str">
        <f t="shared" si="72"/>
        <v>--</v>
      </c>
      <c r="E76" s="209" t="str">
        <f t="shared" si="73"/>
        <v>--</v>
      </c>
      <c r="F76" s="209" t="str">
        <f t="shared" si="74"/>
        <v>--</v>
      </c>
      <c r="G76" s="209" t="str">
        <f t="shared" si="75"/>
        <v>--</v>
      </c>
      <c r="H76" s="209" t="str">
        <f t="shared" si="76"/>
        <v>--</v>
      </c>
      <c r="I76" s="209" t="str">
        <f t="shared" si="77"/>
        <v>--</v>
      </c>
      <c r="J76" s="209" t="str">
        <f t="shared" si="78"/>
        <v>--</v>
      </c>
      <c r="K76" s="209">
        <f t="shared" si="79"/>
        <v>16.814296563008853</v>
      </c>
      <c r="L76" s="209">
        <f t="shared" si="80"/>
        <v>28.124068616201185</v>
      </c>
      <c r="M76" s="209">
        <f t="shared" si="81"/>
        <v>12.189222605355383</v>
      </c>
      <c r="N76" s="46">
        <f t="shared" si="62"/>
        <v>18.563126972897351</v>
      </c>
      <c r="O76" s="46">
        <f t="shared" si="63"/>
        <v>8.4757262543041918</v>
      </c>
      <c r="P76" s="46">
        <f t="shared" si="64"/>
        <v>6.2604275708664403</v>
      </c>
      <c r="Q76" s="46">
        <f t="shared" si="65"/>
        <v>-3.9301872741274764</v>
      </c>
      <c r="R76" s="46">
        <f t="shared" si="66"/>
        <v>0.36473949336333078</v>
      </c>
      <c r="S76" s="46">
        <f t="shared" si="67"/>
        <v>13.042058339024251</v>
      </c>
      <c r="T76" s="46">
        <f t="shared" si="68"/>
        <v>-2.6882759302414172</v>
      </c>
      <c r="U76" s="46">
        <f t="shared" si="69"/>
        <v>-0.97170025867623622</v>
      </c>
      <c r="V76" s="46">
        <f t="shared" si="69"/>
        <v>-8.7176132435638607</v>
      </c>
      <c r="W76" s="46">
        <f t="shared" si="70"/>
        <v>-10.901181823382174</v>
      </c>
      <c r="X76" s="46">
        <f t="shared" si="71"/>
        <v>-8.702998327562554</v>
      </c>
      <c r="Y76" s="46">
        <f t="shared" si="71"/>
        <v>-5.1530356409468112</v>
      </c>
      <c r="Z76" s="209">
        <f t="shared" si="71"/>
        <v>-5.8495763166294807</v>
      </c>
      <c r="AA76" s="209">
        <f t="shared" si="71"/>
        <v>-15.111474167604015</v>
      </c>
      <c r="AB76" s="209">
        <f t="shared" si="71"/>
        <v>-29.540540217452488</v>
      </c>
      <c r="AC76" s="209">
        <f>IFERROR((POWER(AB14/J14,1/19)*100-100),"--")</f>
        <v>-0.23708181957744046</v>
      </c>
    </row>
    <row r="77" spans="1:29" x14ac:dyDescent="0.2">
      <c r="A77" s="51">
        <v>6</v>
      </c>
      <c r="B77" s="34">
        <v>392113</v>
      </c>
      <c r="C77" s="35" t="s">
        <v>12</v>
      </c>
      <c r="D77" s="209">
        <f t="shared" si="72"/>
        <v>2.5002032304426933</v>
      </c>
      <c r="E77" s="209">
        <f t="shared" si="73"/>
        <v>-4.0502539337084187</v>
      </c>
      <c r="F77" s="209">
        <f t="shared" si="74"/>
        <v>-0.37798655214450605</v>
      </c>
      <c r="G77" s="209">
        <f t="shared" si="75"/>
        <v>0.83808166940369233</v>
      </c>
      <c r="H77" s="209">
        <f t="shared" si="76"/>
        <v>13.859262194800465</v>
      </c>
      <c r="I77" s="209">
        <f t="shared" si="77"/>
        <v>15.86970015425122</v>
      </c>
      <c r="J77" s="209">
        <f t="shared" si="78"/>
        <v>14.281611606410522</v>
      </c>
      <c r="K77" s="209">
        <f t="shared" si="79"/>
        <v>1.5081739824602636</v>
      </c>
      <c r="L77" s="209">
        <f t="shared" si="80"/>
        <v>25.235465450668997</v>
      </c>
      <c r="M77" s="209">
        <f t="shared" si="81"/>
        <v>20.884530632573586</v>
      </c>
      <c r="N77" s="46">
        <f t="shared" si="62"/>
        <v>10.824525046433337</v>
      </c>
      <c r="O77" s="46">
        <f t="shared" si="63"/>
        <v>0.63308298220199788</v>
      </c>
      <c r="P77" s="46">
        <f t="shared" si="64"/>
        <v>-4.5469818094689174</v>
      </c>
      <c r="Q77" s="46">
        <f t="shared" si="65"/>
        <v>-18.709088723498979</v>
      </c>
      <c r="R77" s="46">
        <f t="shared" si="66"/>
        <v>9.7084743295969673</v>
      </c>
      <c r="S77" s="46">
        <f t="shared" si="67"/>
        <v>27.857418841886997</v>
      </c>
      <c r="T77" s="46">
        <f t="shared" si="68"/>
        <v>3.1614572072427904</v>
      </c>
      <c r="U77" s="46">
        <f t="shared" si="69"/>
        <v>-3.9430833611896361</v>
      </c>
      <c r="V77" s="46">
        <f t="shared" si="69"/>
        <v>-7.1191915359037523</v>
      </c>
      <c r="W77" s="46">
        <f t="shared" si="70"/>
        <v>-6.6917315766030043</v>
      </c>
      <c r="X77" s="46">
        <f t="shared" si="71"/>
        <v>-1.331755927211006</v>
      </c>
      <c r="Y77" s="46">
        <f t="shared" si="71"/>
        <v>4.1502734955250986</v>
      </c>
      <c r="Z77" s="209">
        <f t="shared" si="71"/>
        <v>6.9197885700084782</v>
      </c>
      <c r="AA77" s="209">
        <f t="shared" si="71"/>
        <v>-16.851165917038273</v>
      </c>
      <c r="AB77" s="209">
        <f t="shared" si="71"/>
        <v>6.2894703023773246</v>
      </c>
      <c r="AC77" s="209">
        <f>IFERROR((POWER(AB15/C15,1/26)*100-100),"--")</f>
        <v>3.2850227785250752</v>
      </c>
    </row>
    <row r="78" spans="1:29" x14ac:dyDescent="0.2">
      <c r="A78" s="51">
        <v>7</v>
      </c>
      <c r="B78" s="34">
        <v>540742</v>
      </c>
      <c r="C78" s="35" t="s">
        <v>12</v>
      </c>
      <c r="D78" s="209">
        <f t="shared" si="72"/>
        <v>12.686132406085875</v>
      </c>
      <c r="E78" s="209">
        <f t="shared" si="73"/>
        <v>-4.9694375958855801</v>
      </c>
      <c r="F78" s="209">
        <f t="shared" si="74"/>
        <v>-9.1913874349458808</v>
      </c>
      <c r="G78" s="209">
        <f t="shared" si="75"/>
        <v>2.8094646118122171</v>
      </c>
      <c r="H78" s="209">
        <f t="shared" si="76"/>
        <v>-1.2154497530983974</v>
      </c>
      <c r="I78" s="209">
        <f t="shared" si="77"/>
        <v>-20.456142171268638</v>
      </c>
      <c r="J78" s="209">
        <f t="shared" si="78"/>
        <v>-13.711431543667047</v>
      </c>
      <c r="K78" s="209">
        <f t="shared" si="79"/>
        <v>-18.741950028844499</v>
      </c>
      <c r="L78" s="209">
        <f t="shared" si="80"/>
        <v>0.11704104271559856</v>
      </c>
      <c r="M78" s="209">
        <f t="shared" si="81"/>
        <v>-4.3482380098321016</v>
      </c>
      <c r="N78" s="46">
        <f t="shared" si="62"/>
        <v>-6.1551228576878998</v>
      </c>
      <c r="O78" s="46">
        <f t="shared" si="63"/>
        <v>-6.6651506480728244</v>
      </c>
      <c r="P78" s="46">
        <f t="shared" si="64"/>
        <v>-10.434833633249397</v>
      </c>
      <c r="Q78" s="46">
        <f t="shared" si="65"/>
        <v>-13.416647753038802</v>
      </c>
      <c r="R78" s="46">
        <f t="shared" si="66"/>
        <v>7.4812884745451385</v>
      </c>
      <c r="S78" s="46">
        <f t="shared" si="67"/>
        <v>21.725043088948269</v>
      </c>
      <c r="T78" s="46">
        <f t="shared" si="68"/>
        <v>-5.942456371307685</v>
      </c>
      <c r="U78" s="46">
        <f t="shared" si="69"/>
        <v>-1.6599527554615179</v>
      </c>
      <c r="V78" s="46">
        <f t="shared" si="69"/>
        <v>-4.5857054416631371</v>
      </c>
      <c r="W78" s="46">
        <f t="shared" si="70"/>
        <v>-8.7232975938866701</v>
      </c>
      <c r="X78" s="46">
        <f t="shared" si="71"/>
        <v>-17.988717472739282</v>
      </c>
      <c r="Y78" s="46">
        <f t="shared" si="71"/>
        <v>1.4206281915412546</v>
      </c>
      <c r="Z78" s="209">
        <f t="shared" si="71"/>
        <v>-7.8347812733077546</v>
      </c>
      <c r="AA78" s="209">
        <f t="shared" si="71"/>
        <v>-9.9698928780681086</v>
      </c>
      <c r="AB78" s="209">
        <f t="shared" si="71"/>
        <v>-31.412177357462483</v>
      </c>
      <c r="AC78" s="209">
        <f t="shared" ref="AC78:AC79" si="82">IFERROR((POWER(AB16/C16,1/26)*100-100),"--")</f>
        <v>-6.407641868288465</v>
      </c>
    </row>
    <row r="79" spans="1:29" x14ac:dyDescent="0.2">
      <c r="A79" s="51">
        <v>8</v>
      </c>
      <c r="B79" s="34">
        <v>590390</v>
      </c>
      <c r="C79" s="35" t="s">
        <v>12</v>
      </c>
      <c r="D79" s="209">
        <f t="shared" si="72"/>
        <v>10.725856692968833</v>
      </c>
      <c r="E79" s="209">
        <f t="shared" si="73"/>
        <v>-0.78977534235443159</v>
      </c>
      <c r="F79" s="209">
        <f t="shared" si="74"/>
        <v>1.7058327654472265</v>
      </c>
      <c r="G79" s="209">
        <f t="shared" si="75"/>
        <v>8.6986283571027059</v>
      </c>
      <c r="H79" s="209">
        <f t="shared" si="76"/>
        <v>10.907515534046325</v>
      </c>
      <c r="I79" s="209">
        <f t="shared" si="77"/>
        <v>-5.1136936459322584</v>
      </c>
      <c r="J79" s="209">
        <f t="shared" si="78"/>
        <v>1.2728357770374714</v>
      </c>
      <c r="K79" s="209">
        <f t="shared" si="79"/>
        <v>-20.732976710165261</v>
      </c>
      <c r="L79" s="209">
        <f t="shared" si="80"/>
        <v>-1.9110024013102134E-2</v>
      </c>
      <c r="M79" s="209">
        <f t="shared" si="81"/>
        <v>-4.8740519124487633</v>
      </c>
      <c r="N79" s="46">
        <f t="shared" si="62"/>
        <v>3.0482323175711628</v>
      </c>
      <c r="O79" s="46">
        <f t="shared" si="63"/>
        <v>7.2580476465716686</v>
      </c>
      <c r="P79" s="46">
        <f t="shared" si="64"/>
        <v>-6.3158370664025369</v>
      </c>
      <c r="Q79" s="46">
        <f t="shared" si="65"/>
        <v>-6.6987745660287032</v>
      </c>
      <c r="R79" s="46">
        <f t="shared" si="66"/>
        <v>3.9691438450348357</v>
      </c>
      <c r="S79" s="46">
        <f t="shared" si="67"/>
        <v>20.000065173892082</v>
      </c>
      <c r="T79" s="46">
        <f t="shared" si="68"/>
        <v>-13.092126160460211</v>
      </c>
      <c r="U79" s="46">
        <f t="shared" si="69"/>
        <v>-6.1575621119798711</v>
      </c>
      <c r="V79" s="46">
        <f t="shared" si="69"/>
        <v>-6.9334834596539707</v>
      </c>
      <c r="W79" s="46">
        <f t="shared" si="70"/>
        <v>-15.114501329909146</v>
      </c>
      <c r="X79" s="46">
        <f t="shared" si="71"/>
        <v>-8.4825655328913285E-2</v>
      </c>
      <c r="Y79" s="46">
        <f t="shared" si="71"/>
        <v>5.6485386281662073</v>
      </c>
      <c r="Z79" s="209">
        <f t="shared" si="71"/>
        <v>-4.0514245491911254</v>
      </c>
      <c r="AA79" s="209">
        <f t="shared" si="71"/>
        <v>-7.3140486042888426</v>
      </c>
      <c r="AB79" s="209">
        <f t="shared" si="71"/>
        <v>-6.5436735495843266</v>
      </c>
      <c r="AC79" s="209">
        <f t="shared" si="82"/>
        <v>-1.5579853851744474</v>
      </c>
    </row>
    <row r="80" spans="1:29" x14ac:dyDescent="0.2">
      <c r="A80" s="51">
        <v>9</v>
      </c>
      <c r="B80" s="34">
        <v>560312</v>
      </c>
      <c r="C80" s="35" t="s">
        <v>12</v>
      </c>
      <c r="D80" s="209" t="str">
        <f t="shared" si="72"/>
        <v>--</v>
      </c>
      <c r="E80" s="209">
        <f t="shared" si="73"/>
        <v>23.972294635312565</v>
      </c>
      <c r="F80" s="209">
        <f t="shared" si="74"/>
        <v>-16.164936951252159</v>
      </c>
      <c r="G80" s="209">
        <f t="shared" si="75"/>
        <v>7.5769324696328653</v>
      </c>
      <c r="H80" s="209">
        <f t="shared" si="76"/>
        <v>9.5453046883035313</v>
      </c>
      <c r="I80" s="209">
        <f t="shared" si="77"/>
        <v>17.657363943590894</v>
      </c>
      <c r="J80" s="209">
        <f t="shared" si="78"/>
        <v>37.207709079168296</v>
      </c>
      <c r="K80" s="209">
        <f t="shared" si="79"/>
        <v>11.074217976191818</v>
      </c>
      <c r="L80" s="209">
        <f t="shared" si="80"/>
        <v>16.110160389466515</v>
      </c>
      <c r="M80" s="209">
        <f t="shared" si="81"/>
        <v>23.946470102272016</v>
      </c>
      <c r="N80" s="46">
        <f t="shared" si="62"/>
        <v>18.703874689789913</v>
      </c>
      <c r="O80" s="46">
        <f t="shared" si="63"/>
        <v>34.802690566032567</v>
      </c>
      <c r="P80" s="46">
        <f t="shared" si="64"/>
        <v>19.35489993682684</v>
      </c>
      <c r="Q80" s="46">
        <f t="shared" si="65"/>
        <v>-13.652325171197063</v>
      </c>
      <c r="R80" s="46">
        <f t="shared" si="66"/>
        <v>5.7972726344995777</v>
      </c>
      <c r="S80" s="46">
        <f t="shared" si="67"/>
        <v>3.6579508263014304</v>
      </c>
      <c r="T80" s="46">
        <f t="shared" si="68"/>
        <v>-10.710847270214231</v>
      </c>
      <c r="U80" s="46">
        <f t="shared" si="69"/>
        <v>2.4657487468170416</v>
      </c>
      <c r="V80" s="46">
        <f t="shared" si="69"/>
        <v>17.043927499146321</v>
      </c>
      <c r="W80" s="46">
        <f t="shared" si="70"/>
        <v>-7.5693362660939556</v>
      </c>
      <c r="X80" s="46">
        <f t="shared" si="71"/>
        <v>-7.2728078213331031</v>
      </c>
      <c r="Y80" s="46">
        <f t="shared" si="71"/>
        <v>-5.1281846819707511</v>
      </c>
      <c r="Z80" s="209">
        <f t="shared" si="71"/>
        <v>-0.51728729020695141</v>
      </c>
      <c r="AA80" s="209">
        <f t="shared" si="71"/>
        <v>-9.3357882347548866</v>
      </c>
      <c r="AB80" s="209">
        <f t="shared" si="71"/>
        <v>41.378215420877154</v>
      </c>
      <c r="AC80" s="209">
        <f>IFERROR((POWER(AB18/D18,1/25)*100-100),"--")</f>
        <v>7.6719324196668595</v>
      </c>
    </row>
    <row r="81" spans="1:29" x14ac:dyDescent="0.2">
      <c r="A81" s="51">
        <v>10</v>
      </c>
      <c r="B81" s="34">
        <v>600622</v>
      </c>
      <c r="C81" s="35" t="s">
        <v>12</v>
      </c>
      <c r="D81" s="209" t="str">
        <f t="shared" si="72"/>
        <v>--</v>
      </c>
      <c r="E81" s="209" t="str">
        <f t="shared" si="73"/>
        <v>--</v>
      </c>
      <c r="F81" s="209" t="str">
        <f t="shared" si="74"/>
        <v>--</v>
      </c>
      <c r="G81" s="209" t="str">
        <f t="shared" si="75"/>
        <v>--</v>
      </c>
      <c r="H81" s="209" t="str">
        <f t="shared" si="76"/>
        <v>--</v>
      </c>
      <c r="I81" s="209" t="str">
        <f t="shared" si="77"/>
        <v>--</v>
      </c>
      <c r="J81" s="209" t="str">
        <f t="shared" si="78"/>
        <v>--</v>
      </c>
      <c r="K81" s="209">
        <f t="shared" si="79"/>
        <v>2.88609223416438</v>
      </c>
      <c r="L81" s="209">
        <f t="shared" si="80"/>
        <v>26.316073107077415</v>
      </c>
      <c r="M81" s="209">
        <f t="shared" si="81"/>
        <v>12.219039780569659</v>
      </c>
      <c r="N81" s="46">
        <f t="shared" si="62"/>
        <v>17.158526058041687</v>
      </c>
      <c r="O81" s="46">
        <f t="shared" si="63"/>
        <v>6.4926679718887925</v>
      </c>
      <c r="P81" s="46">
        <f t="shared" si="64"/>
        <v>-6.7246067355511485</v>
      </c>
      <c r="Q81" s="46">
        <f t="shared" si="65"/>
        <v>-7.9217682204951956</v>
      </c>
      <c r="R81" s="46">
        <f t="shared" si="66"/>
        <v>3.117338165434532</v>
      </c>
      <c r="S81" s="46">
        <f t="shared" si="67"/>
        <v>-19.449424102979947</v>
      </c>
      <c r="T81" s="46">
        <f t="shared" si="68"/>
        <v>-15.350595460277589</v>
      </c>
      <c r="U81" s="46">
        <f t="shared" si="69"/>
        <v>-8.6542646775667436</v>
      </c>
      <c r="V81" s="46">
        <f t="shared" si="69"/>
        <v>-9.3920224935071417</v>
      </c>
      <c r="W81" s="46">
        <f t="shared" si="70"/>
        <v>-4.0020650070694046</v>
      </c>
      <c r="X81" s="46">
        <f t="shared" si="71"/>
        <v>-9.6581303527777891</v>
      </c>
      <c r="Y81" s="46">
        <f t="shared" si="71"/>
        <v>6.951245057991116</v>
      </c>
      <c r="Z81" s="209">
        <f t="shared" si="71"/>
        <v>4.0160336869884361</v>
      </c>
      <c r="AA81" s="209">
        <f t="shared" si="71"/>
        <v>-16.463163991945123</v>
      </c>
      <c r="AB81" s="209">
        <f t="shared" si="71"/>
        <v>-20.899711872165625</v>
      </c>
      <c r="AC81" s="209">
        <f>IFERROR((POWER(AB19/J19,1/19)*100-100),"--")</f>
        <v>-2.8281181731825882</v>
      </c>
    </row>
    <row r="82" spans="1:29" x14ac:dyDescent="0.2">
      <c r="A82" s="51">
        <v>11</v>
      </c>
      <c r="B82" s="34">
        <v>511211</v>
      </c>
      <c r="C82" s="35" t="s">
        <v>12</v>
      </c>
      <c r="D82" s="209">
        <f t="shared" si="72"/>
        <v>5.2130173306973688</v>
      </c>
      <c r="E82" s="209">
        <f t="shared" si="73"/>
        <v>15.067485209782177</v>
      </c>
      <c r="F82" s="209">
        <f t="shared" si="74"/>
        <v>-21.055558645404076</v>
      </c>
      <c r="G82" s="209">
        <f t="shared" si="75"/>
        <v>2.9209390923294904</v>
      </c>
      <c r="H82" s="209">
        <f t="shared" si="76"/>
        <v>0.98673618753312553</v>
      </c>
      <c r="I82" s="209">
        <f t="shared" si="77"/>
        <v>-3.2019867650916751</v>
      </c>
      <c r="J82" s="209">
        <f t="shared" si="78"/>
        <v>25.350931538265257</v>
      </c>
      <c r="K82" s="209">
        <f t="shared" si="79"/>
        <v>-16.13529094814659</v>
      </c>
      <c r="L82" s="209">
        <f t="shared" si="80"/>
        <v>10.814101963444216</v>
      </c>
      <c r="M82" s="209">
        <f t="shared" si="81"/>
        <v>4.1569704450814271</v>
      </c>
      <c r="N82" s="46">
        <f t="shared" si="62"/>
        <v>18.747378270035725</v>
      </c>
      <c r="O82" s="46">
        <f t="shared" si="63"/>
        <v>41.275467895013207</v>
      </c>
      <c r="P82" s="46">
        <f t="shared" si="64"/>
        <v>15.966122898797025</v>
      </c>
      <c r="Q82" s="46">
        <f t="shared" si="65"/>
        <v>-17.877205848249005</v>
      </c>
      <c r="R82" s="46">
        <f t="shared" si="66"/>
        <v>2.4254720381966735</v>
      </c>
      <c r="S82" s="46">
        <f t="shared" si="67"/>
        <v>37.074332012248675</v>
      </c>
      <c r="T82" s="46">
        <f t="shared" si="68"/>
        <v>-4.5954709008032069</v>
      </c>
      <c r="U82" s="46">
        <f t="shared" si="69"/>
        <v>-13.905134243307188</v>
      </c>
      <c r="V82" s="46">
        <f t="shared" si="69"/>
        <v>7.0500942796134893</v>
      </c>
      <c r="W82" s="46">
        <f t="shared" si="70"/>
        <v>-19.850942241384345</v>
      </c>
      <c r="X82" s="46">
        <f t="shared" si="71"/>
        <v>0.95216762030898394</v>
      </c>
      <c r="Y82" s="46">
        <f t="shared" si="71"/>
        <v>15.978115274749086</v>
      </c>
      <c r="Z82" s="209">
        <f t="shared" si="71"/>
        <v>8.6176604686397695</v>
      </c>
      <c r="AA82" s="209">
        <f t="shared" si="71"/>
        <v>-12.63029895568144</v>
      </c>
      <c r="AB82" s="209">
        <f t="shared" si="71"/>
        <v>-35.435885519432716</v>
      </c>
      <c r="AC82" s="209">
        <f>IFERROR((POWER(AB20/C20,1/26)*100-100),"--")</f>
        <v>1.0826672095781191</v>
      </c>
    </row>
    <row r="83" spans="1:29" x14ac:dyDescent="0.2">
      <c r="A83" s="51">
        <v>12</v>
      </c>
      <c r="B83" s="34">
        <v>392112</v>
      </c>
      <c r="C83" s="35" t="s">
        <v>12</v>
      </c>
      <c r="D83" s="209">
        <f t="shared" si="72"/>
        <v>3.5551276180232634</v>
      </c>
      <c r="E83" s="209">
        <f t="shared" si="73"/>
        <v>-6.3242193497379446</v>
      </c>
      <c r="F83" s="209">
        <f t="shared" si="74"/>
        <v>-6.5339344941726409</v>
      </c>
      <c r="G83" s="209">
        <f t="shared" si="75"/>
        <v>3.106977324298299</v>
      </c>
      <c r="H83" s="209">
        <f t="shared" si="76"/>
        <v>-12.487826958080575</v>
      </c>
      <c r="I83" s="209">
        <f t="shared" si="77"/>
        <v>-5.8191652365900239</v>
      </c>
      <c r="J83" s="209">
        <f t="shared" si="78"/>
        <v>8.9688688755943815</v>
      </c>
      <c r="K83" s="209">
        <f t="shared" si="79"/>
        <v>-17.710596686139866</v>
      </c>
      <c r="L83" s="209">
        <f t="shared" si="80"/>
        <v>8.9103437589518535</v>
      </c>
      <c r="M83" s="209">
        <f t="shared" si="81"/>
        <v>-4.1958978558025706</v>
      </c>
      <c r="N83" s="46">
        <f t="shared" si="62"/>
        <v>-4.87063060738339</v>
      </c>
      <c r="O83" s="46">
        <f t="shared" si="63"/>
        <v>3.3125676322381707</v>
      </c>
      <c r="P83" s="46">
        <f t="shared" si="64"/>
        <v>-0.93526268947724134</v>
      </c>
      <c r="Q83" s="46">
        <f t="shared" si="65"/>
        <v>-8.1977932380771676</v>
      </c>
      <c r="R83" s="46">
        <f t="shared" si="66"/>
        <v>24.525769166666819</v>
      </c>
      <c r="S83" s="46">
        <f t="shared" si="67"/>
        <v>-13.16287698005884</v>
      </c>
      <c r="T83" s="46">
        <f t="shared" si="68"/>
        <v>-15.769243249008341</v>
      </c>
      <c r="U83" s="46">
        <f t="shared" si="69"/>
        <v>17.182045121187528</v>
      </c>
      <c r="V83" s="46">
        <f t="shared" si="69"/>
        <v>11.972348927265443</v>
      </c>
      <c r="W83" s="46">
        <f t="shared" si="70"/>
        <v>6.1463629903850858</v>
      </c>
      <c r="X83" s="46">
        <f t="shared" si="71"/>
        <v>0.56115629846624415</v>
      </c>
      <c r="Y83" s="46">
        <f t="shared" si="71"/>
        <v>-14.016008135473299</v>
      </c>
      <c r="Z83" s="209">
        <f t="shared" si="71"/>
        <v>-1.468140544937242</v>
      </c>
      <c r="AA83" s="209">
        <f t="shared" si="71"/>
        <v>4.7976962552899209</v>
      </c>
      <c r="AB83" s="209">
        <f t="shared" si="71"/>
        <v>3.5929374595021528</v>
      </c>
      <c r="AC83" s="209">
        <f t="shared" ref="AC83:AC84" si="83">IFERROR((POWER(AB21/C21,1/26)*100-100),"--")</f>
        <v>-1.0699819841736371</v>
      </c>
    </row>
    <row r="84" spans="1:29" x14ac:dyDescent="0.2">
      <c r="A84" s="51">
        <v>13</v>
      </c>
      <c r="B84" s="34">
        <v>590310</v>
      </c>
      <c r="C84" s="35" t="s">
        <v>12</v>
      </c>
      <c r="D84" s="209">
        <f t="shared" si="72"/>
        <v>7.8174957062251025</v>
      </c>
      <c r="E84" s="209">
        <f t="shared" si="73"/>
        <v>-9.0034943791593633</v>
      </c>
      <c r="F84" s="209">
        <f t="shared" si="74"/>
        <v>-6.8288767375491091</v>
      </c>
      <c r="G84" s="209">
        <f t="shared" si="75"/>
        <v>1.9913361931872089</v>
      </c>
      <c r="H84" s="209">
        <f t="shared" si="76"/>
        <v>1.0684302355245023</v>
      </c>
      <c r="I84" s="209">
        <f t="shared" si="77"/>
        <v>-6.1738009639408631</v>
      </c>
      <c r="J84" s="209">
        <f t="shared" si="78"/>
        <v>-5.1907692602414812</v>
      </c>
      <c r="K84" s="209">
        <f t="shared" si="79"/>
        <v>-6.2223811494031906</v>
      </c>
      <c r="L84" s="209">
        <f t="shared" si="80"/>
        <v>15.953880961045869</v>
      </c>
      <c r="M84" s="209">
        <f t="shared" si="81"/>
        <v>0.42345048891753834</v>
      </c>
      <c r="N84" s="46">
        <f t="shared" si="62"/>
        <v>-9.2188598625081823</v>
      </c>
      <c r="O84" s="46">
        <f t="shared" si="63"/>
        <v>-5.6739500391253017</v>
      </c>
      <c r="P84" s="46">
        <f t="shared" si="64"/>
        <v>-7.8717420590855909</v>
      </c>
      <c r="Q84" s="46">
        <f t="shared" si="65"/>
        <v>-25.816425846839238</v>
      </c>
      <c r="R84" s="46">
        <f t="shared" si="66"/>
        <v>7.7132146745761503</v>
      </c>
      <c r="S84" s="46">
        <f t="shared" si="67"/>
        <v>-3.7406306263684854</v>
      </c>
      <c r="T84" s="46">
        <f t="shared" si="68"/>
        <v>-12.944095577482074</v>
      </c>
      <c r="U84" s="46">
        <f t="shared" si="69"/>
        <v>1.6280220001855241</v>
      </c>
      <c r="V84" s="46">
        <f t="shared" si="69"/>
        <v>7.5934223431928416</v>
      </c>
      <c r="W84" s="46">
        <f t="shared" si="70"/>
        <v>-2.728374339547301</v>
      </c>
      <c r="X84" s="46">
        <f t="shared" si="71"/>
        <v>-7.9774029246641192</v>
      </c>
      <c r="Y84" s="46">
        <f t="shared" si="71"/>
        <v>1.6046444279792524</v>
      </c>
      <c r="Z84" s="209">
        <f t="shared" si="71"/>
        <v>9.1549728174768319</v>
      </c>
      <c r="AA84" s="209">
        <f t="shared" si="71"/>
        <v>-9.0382328199473534</v>
      </c>
      <c r="AB84" s="209">
        <f t="shared" si="71"/>
        <v>-16.624983339378502</v>
      </c>
      <c r="AC84" s="209">
        <f t="shared" si="83"/>
        <v>-3.4809555747675773</v>
      </c>
    </row>
    <row r="85" spans="1:29" x14ac:dyDescent="0.2">
      <c r="A85" s="51">
        <v>14</v>
      </c>
      <c r="B85" s="34">
        <v>701952</v>
      </c>
      <c r="C85" s="35" t="s">
        <v>12</v>
      </c>
      <c r="D85" s="209" t="str">
        <f t="shared" si="72"/>
        <v>--</v>
      </c>
      <c r="E85" s="209">
        <f t="shared" si="73"/>
        <v>92.874050700372919</v>
      </c>
      <c r="F85" s="209">
        <f t="shared" si="74"/>
        <v>-49.296209585151907</v>
      </c>
      <c r="G85" s="209">
        <f t="shared" si="75"/>
        <v>139.84314741475637</v>
      </c>
      <c r="H85" s="209">
        <f t="shared" si="76"/>
        <v>16.352966182778104</v>
      </c>
      <c r="I85" s="209">
        <f t="shared" si="77"/>
        <v>-31.012328030912855</v>
      </c>
      <c r="J85" s="209">
        <f t="shared" si="78"/>
        <v>-13.765145791554986</v>
      </c>
      <c r="K85" s="209">
        <f t="shared" si="79"/>
        <v>224.49670172936351</v>
      </c>
      <c r="L85" s="209">
        <f t="shared" si="80"/>
        <v>-55.573705080652559</v>
      </c>
      <c r="M85" s="209">
        <f t="shared" si="81"/>
        <v>-62.596940871070004</v>
      </c>
      <c r="N85" s="46">
        <f t="shared" si="62"/>
        <v>5317.1171038003513</v>
      </c>
      <c r="O85" s="46">
        <f t="shared" si="63"/>
        <v>65.937431899546937</v>
      </c>
      <c r="P85" s="46">
        <f t="shared" si="64"/>
        <v>-21.216628813082366</v>
      </c>
      <c r="Q85" s="46">
        <f t="shared" si="65"/>
        <v>-14.56028330185255</v>
      </c>
      <c r="R85" s="46">
        <f t="shared" si="66"/>
        <v>7.7137004272824328</v>
      </c>
      <c r="S85" s="46">
        <f t="shared" si="67"/>
        <v>49.900102776395073</v>
      </c>
      <c r="T85" s="46">
        <f t="shared" si="68"/>
        <v>-11.945213942928703</v>
      </c>
      <c r="U85" s="46">
        <f t="shared" si="69"/>
        <v>4.380290667318036</v>
      </c>
      <c r="V85" s="46">
        <f t="shared" si="69"/>
        <v>-2.0234623194249366</v>
      </c>
      <c r="W85" s="46">
        <f t="shared" si="70"/>
        <v>-19.327477249173299</v>
      </c>
      <c r="X85" s="46">
        <f t="shared" si="71"/>
        <v>-3.2859298384751696</v>
      </c>
      <c r="Y85" s="46">
        <f t="shared" si="71"/>
        <v>22.719837996835324</v>
      </c>
      <c r="Z85" s="209">
        <f t="shared" si="71"/>
        <v>-11.852378745712514</v>
      </c>
      <c r="AA85" s="209">
        <f t="shared" si="71"/>
        <v>-21.913798434193552</v>
      </c>
      <c r="AB85" s="209">
        <f t="shared" si="71"/>
        <v>-6.6227114513674223</v>
      </c>
      <c r="AC85" s="209">
        <f>IFERROR((POWER(AB23/D23,1/25)*100-100),"--")</f>
        <v>16.689134207484017</v>
      </c>
    </row>
    <row r="86" spans="1:29" x14ac:dyDescent="0.2">
      <c r="A86" s="51">
        <v>15</v>
      </c>
      <c r="B86" s="34">
        <v>520942</v>
      </c>
      <c r="C86" s="35" t="s">
        <v>12</v>
      </c>
      <c r="D86" s="209">
        <f t="shared" si="72"/>
        <v>12.125616377825835</v>
      </c>
      <c r="E86" s="209">
        <f t="shared" si="73"/>
        <v>-1.0601932259679501</v>
      </c>
      <c r="F86" s="209">
        <f t="shared" si="74"/>
        <v>-13.443685809291708</v>
      </c>
      <c r="G86" s="209">
        <f t="shared" si="75"/>
        <v>-7.053546252383498</v>
      </c>
      <c r="H86" s="209">
        <f t="shared" si="76"/>
        <v>5.1096167911438357</v>
      </c>
      <c r="I86" s="209">
        <f t="shared" si="77"/>
        <v>-12.813237425975842</v>
      </c>
      <c r="J86" s="209">
        <f t="shared" si="78"/>
        <v>15.988729137163688</v>
      </c>
      <c r="K86" s="209">
        <f t="shared" si="79"/>
        <v>-32.190203163466066</v>
      </c>
      <c r="L86" s="209">
        <f t="shared" si="80"/>
        <v>23.879795245044107</v>
      </c>
      <c r="M86" s="209">
        <f t="shared" si="81"/>
        <v>14.705694841897255</v>
      </c>
      <c r="N86" s="46">
        <f t="shared" si="62"/>
        <v>17.462740557294154</v>
      </c>
      <c r="O86" s="46">
        <f t="shared" si="63"/>
        <v>22.85517875863701</v>
      </c>
      <c r="P86" s="46">
        <f t="shared" si="64"/>
        <v>33.011632578879585</v>
      </c>
      <c r="Q86" s="46">
        <f t="shared" si="65"/>
        <v>-16.379590445004155</v>
      </c>
      <c r="R86" s="46">
        <f t="shared" si="66"/>
        <v>4.3616157527605566</v>
      </c>
      <c r="S86" s="46">
        <f t="shared" si="67"/>
        <v>-19.075391046548489</v>
      </c>
      <c r="T86" s="46">
        <f t="shared" si="68"/>
        <v>-7.5523444169972151</v>
      </c>
      <c r="U86" s="46">
        <f t="shared" si="69"/>
        <v>4.8305685330077353</v>
      </c>
      <c r="V86" s="46">
        <f t="shared" si="69"/>
        <v>-27.539675886753059</v>
      </c>
      <c r="W86" s="46">
        <f t="shared" si="70"/>
        <v>-15.1952746294848</v>
      </c>
      <c r="X86" s="46">
        <f t="shared" si="71"/>
        <v>-2.6796401230020024</v>
      </c>
      <c r="Y86" s="46">
        <f t="shared" si="71"/>
        <v>11.821629549458535</v>
      </c>
      <c r="Z86" s="209">
        <f t="shared" si="71"/>
        <v>-3.9082657562452283</v>
      </c>
      <c r="AA86" s="209">
        <f t="shared" si="71"/>
        <v>-8.3380816565474873</v>
      </c>
      <c r="AB86" s="209">
        <f t="shared" si="71"/>
        <v>-46.347727726559398</v>
      </c>
      <c r="AC86" s="209">
        <f>IFERROR((POWER(AB24/C24,1/26)*100-100),"--")</f>
        <v>-3.6579933858472629</v>
      </c>
    </row>
    <row r="87" spans="1:29" x14ac:dyDescent="0.2">
      <c r="A87" s="51">
        <v>16</v>
      </c>
      <c r="B87" s="34">
        <v>551219</v>
      </c>
      <c r="C87" s="35" t="s">
        <v>12</v>
      </c>
      <c r="D87" s="209">
        <f t="shared" si="72"/>
        <v>-7.9058630612030214</v>
      </c>
      <c r="E87" s="209">
        <f t="shared" si="73"/>
        <v>-28.529270506291027</v>
      </c>
      <c r="F87" s="209">
        <f t="shared" si="74"/>
        <v>-9.9445943443828355</v>
      </c>
      <c r="G87" s="209">
        <f t="shared" si="75"/>
        <v>-4.573203228212364</v>
      </c>
      <c r="H87" s="209">
        <f t="shared" si="76"/>
        <v>25.471967286774316</v>
      </c>
      <c r="I87" s="209">
        <f t="shared" si="77"/>
        <v>-2.8787858964773392</v>
      </c>
      <c r="J87" s="209">
        <f t="shared" si="78"/>
        <v>5.0434297489468491</v>
      </c>
      <c r="K87" s="209">
        <f t="shared" si="79"/>
        <v>-10.010072854112153</v>
      </c>
      <c r="L87" s="209">
        <f t="shared" si="80"/>
        <v>14.158649012782448</v>
      </c>
      <c r="M87" s="209">
        <f t="shared" si="81"/>
        <v>-3.5158253346720869</v>
      </c>
      <c r="N87" s="46">
        <f t="shared" si="62"/>
        <v>10.403422762601181</v>
      </c>
      <c r="O87" s="46">
        <f t="shared" si="63"/>
        <v>4.7855077385866593</v>
      </c>
      <c r="P87" s="46">
        <f t="shared" si="64"/>
        <v>0.20554099396090919</v>
      </c>
      <c r="Q87" s="46">
        <f t="shared" si="65"/>
        <v>-15.443750344886666</v>
      </c>
      <c r="R87" s="46">
        <f t="shared" si="66"/>
        <v>10.729117036063457</v>
      </c>
      <c r="S87" s="46">
        <f t="shared" si="67"/>
        <v>4.8715365034221065</v>
      </c>
      <c r="T87" s="46">
        <f t="shared" si="68"/>
        <v>-16.691700829421237</v>
      </c>
      <c r="U87" s="46">
        <f t="shared" si="69"/>
        <v>-7.6695036596142501</v>
      </c>
      <c r="V87" s="46">
        <f t="shared" si="69"/>
        <v>-10.856718116089709</v>
      </c>
      <c r="W87" s="46">
        <f t="shared" si="70"/>
        <v>-12.622629033945699</v>
      </c>
      <c r="X87" s="46">
        <f t="shared" si="71"/>
        <v>-8.6148560103829936</v>
      </c>
      <c r="Y87" s="46">
        <f t="shared" si="71"/>
        <v>-8.9162401393087976</v>
      </c>
      <c r="Z87" s="209">
        <f t="shared" si="71"/>
        <v>-9.2140223970147588</v>
      </c>
      <c r="AA87" s="209">
        <f t="shared" si="71"/>
        <v>-9.155591907673994</v>
      </c>
      <c r="AB87" s="209">
        <f t="shared" si="71"/>
        <v>-28.564608162525744</v>
      </c>
      <c r="AC87" s="209">
        <f t="shared" ref="AC87:AC99" si="84">IFERROR((POWER(AB25/C25,1/26)*100-100),"--")</f>
        <v>-5.3407670564265288</v>
      </c>
    </row>
    <row r="88" spans="1:29" x14ac:dyDescent="0.2">
      <c r="A88" s="51">
        <v>17</v>
      </c>
      <c r="B88" s="34">
        <v>540752</v>
      </c>
      <c r="C88" s="35" t="s">
        <v>12</v>
      </c>
      <c r="D88" s="209">
        <f t="shared" si="72"/>
        <v>30.075243680382556</v>
      </c>
      <c r="E88" s="209">
        <f t="shared" si="73"/>
        <v>22.727734468723241</v>
      </c>
      <c r="F88" s="209">
        <f t="shared" si="74"/>
        <v>-24.816270704477418</v>
      </c>
      <c r="G88" s="209">
        <f t="shared" si="75"/>
        <v>4.330131436086134</v>
      </c>
      <c r="H88" s="209">
        <f t="shared" si="76"/>
        <v>44.859759833594438</v>
      </c>
      <c r="I88" s="209">
        <f t="shared" si="77"/>
        <v>-2.2117541813767048</v>
      </c>
      <c r="J88" s="209">
        <f t="shared" si="78"/>
        <v>4.7102331893325271</v>
      </c>
      <c r="K88" s="209">
        <f t="shared" si="79"/>
        <v>-2.2092182067200383</v>
      </c>
      <c r="L88" s="209">
        <f t="shared" si="80"/>
        <v>6.3242151777583189</v>
      </c>
      <c r="M88" s="209">
        <f t="shared" si="81"/>
        <v>-1.212192698387824</v>
      </c>
      <c r="N88" s="46">
        <f t="shared" si="62"/>
        <v>-9.290899702371135</v>
      </c>
      <c r="O88" s="46">
        <f t="shared" si="63"/>
        <v>1.0774372042571656</v>
      </c>
      <c r="P88" s="46">
        <f t="shared" si="64"/>
        <v>0.34934382714475021</v>
      </c>
      <c r="Q88" s="46">
        <f t="shared" si="65"/>
        <v>-11.121624771792199</v>
      </c>
      <c r="R88" s="46">
        <f t="shared" si="66"/>
        <v>6.5122772534755882</v>
      </c>
      <c r="S88" s="46">
        <f t="shared" si="67"/>
        <v>-1.701413884006115</v>
      </c>
      <c r="T88" s="46">
        <f t="shared" si="68"/>
        <v>-5.3480066361403829</v>
      </c>
      <c r="U88" s="46">
        <f t="shared" si="69"/>
        <v>-5.0431594583924522</v>
      </c>
      <c r="V88" s="46">
        <f t="shared" si="69"/>
        <v>-10.314431139874074</v>
      </c>
      <c r="W88" s="46">
        <f t="shared" si="70"/>
        <v>-10.517506620779784</v>
      </c>
      <c r="X88" s="46">
        <f t="shared" si="71"/>
        <v>-7.8707124276090923</v>
      </c>
      <c r="Y88" s="46">
        <f t="shared" si="71"/>
        <v>-3.9496700749097897</v>
      </c>
      <c r="Z88" s="209">
        <f t="shared" si="71"/>
        <v>-1.474580171596358</v>
      </c>
      <c r="AA88" s="209">
        <f t="shared" si="71"/>
        <v>-3.2421916426534096</v>
      </c>
      <c r="AB88" s="209">
        <f t="shared" si="71"/>
        <v>-24.658947319208778</v>
      </c>
      <c r="AC88" s="209">
        <f t="shared" si="84"/>
        <v>-1.1064260250493163</v>
      </c>
    </row>
    <row r="89" spans="1:29" x14ac:dyDescent="0.2">
      <c r="A89" s="51">
        <v>18</v>
      </c>
      <c r="B89" s="34">
        <v>600192</v>
      </c>
      <c r="C89" s="35" t="s">
        <v>12</v>
      </c>
      <c r="D89" s="209">
        <f t="shared" si="72"/>
        <v>-4.7970076391091112</v>
      </c>
      <c r="E89" s="209">
        <f t="shared" si="73"/>
        <v>37.354337060471039</v>
      </c>
      <c r="F89" s="209">
        <f t="shared" si="74"/>
        <v>18.173695011033587</v>
      </c>
      <c r="G89" s="209">
        <f t="shared" si="75"/>
        <v>41.167695959868752</v>
      </c>
      <c r="H89" s="209">
        <f t="shared" si="76"/>
        <v>37.241815914916231</v>
      </c>
      <c r="I89" s="209">
        <f t="shared" si="77"/>
        <v>-7.4837334374981594</v>
      </c>
      <c r="J89" s="209">
        <f t="shared" si="78"/>
        <v>19.289369330959701</v>
      </c>
      <c r="K89" s="209">
        <f t="shared" si="79"/>
        <v>0.46829025329091678</v>
      </c>
      <c r="L89" s="209">
        <f t="shared" si="80"/>
        <v>4.8204768943788139</v>
      </c>
      <c r="M89" s="209">
        <f t="shared" si="81"/>
        <v>-2.6021913395646692</v>
      </c>
      <c r="N89" s="46">
        <f t="shared" si="62"/>
        <v>1.325137349235888</v>
      </c>
      <c r="O89" s="46">
        <f t="shared" si="63"/>
        <v>-3.2197112230489751</v>
      </c>
      <c r="P89" s="46">
        <f t="shared" si="64"/>
        <v>-1.8037504310057955</v>
      </c>
      <c r="Q89" s="46">
        <f t="shared" si="65"/>
        <v>-7.9609068614368255</v>
      </c>
      <c r="R89" s="46">
        <f t="shared" si="66"/>
        <v>14.214521049864686</v>
      </c>
      <c r="S89" s="46">
        <f t="shared" si="67"/>
        <v>0.74512906502413045</v>
      </c>
      <c r="T89" s="46">
        <f t="shared" si="68"/>
        <v>-5.6747481710344232</v>
      </c>
      <c r="U89" s="46">
        <f t="shared" si="69"/>
        <v>0.54428079887134118</v>
      </c>
      <c r="V89" s="46">
        <f t="shared" si="69"/>
        <v>-15.280745696717418</v>
      </c>
      <c r="W89" s="46">
        <f t="shared" si="70"/>
        <v>-11.149213583331516</v>
      </c>
      <c r="X89" s="46">
        <f t="shared" si="71"/>
        <v>-13.052846227392124</v>
      </c>
      <c r="Y89" s="46">
        <f t="shared" si="71"/>
        <v>4.7734707172292445</v>
      </c>
      <c r="Z89" s="209">
        <f t="shared" si="71"/>
        <v>-6.0144980637206089</v>
      </c>
      <c r="AA89" s="209">
        <f t="shared" si="71"/>
        <v>-11.15977806911684</v>
      </c>
      <c r="AB89" s="209">
        <f t="shared" si="71"/>
        <v>-8.8033370210935118</v>
      </c>
      <c r="AC89" s="209">
        <f t="shared" si="84"/>
        <v>2.088355103591752</v>
      </c>
    </row>
    <row r="90" spans="1:29" x14ac:dyDescent="0.2">
      <c r="A90" s="51">
        <v>19</v>
      </c>
      <c r="B90" s="34">
        <v>511219</v>
      </c>
      <c r="C90" s="35" t="s">
        <v>12</v>
      </c>
      <c r="D90" s="209">
        <f t="shared" si="72"/>
        <v>6.4432743405876209</v>
      </c>
      <c r="E90" s="209">
        <f t="shared" si="73"/>
        <v>17.79118889975588</v>
      </c>
      <c r="F90" s="209">
        <f t="shared" si="74"/>
        <v>-21.556221376028347</v>
      </c>
      <c r="G90" s="209">
        <f t="shared" si="75"/>
        <v>47.32537903980932</v>
      </c>
      <c r="H90" s="209">
        <f t="shared" si="76"/>
        <v>48.300074794436085</v>
      </c>
      <c r="I90" s="209">
        <f t="shared" si="77"/>
        <v>29.5633267183089</v>
      </c>
      <c r="J90" s="209">
        <f t="shared" si="78"/>
        <v>-7.409204605024982</v>
      </c>
      <c r="K90" s="209">
        <f t="shared" si="79"/>
        <v>-13.589218042671519</v>
      </c>
      <c r="L90" s="209">
        <f t="shared" si="80"/>
        <v>26.004559493664246</v>
      </c>
      <c r="M90" s="209">
        <f t="shared" si="81"/>
        <v>-16.965111633080539</v>
      </c>
      <c r="N90" s="46">
        <f t="shared" si="62"/>
        <v>-8.0819201974089765</v>
      </c>
      <c r="O90" s="46">
        <f t="shared" si="63"/>
        <v>-19.474324794907432</v>
      </c>
      <c r="P90" s="46">
        <f t="shared" si="64"/>
        <v>-2.4266796509006809</v>
      </c>
      <c r="Q90" s="46">
        <f t="shared" si="65"/>
        <v>-25.142942549577228</v>
      </c>
      <c r="R90" s="46">
        <f t="shared" si="66"/>
        <v>32.970029282893961</v>
      </c>
      <c r="S90" s="46">
        <f t="shared" si="67"/>
        <v>-15.373492960879048</v>
      </c>
      <c r="T90" s="46">
        <f t="shared" si="68"/>
        <v>-7.8576586576698872</v>
      </c>
      <c r="U90" s="46">
        <f t="shared" si="69"/>
        <v>-21.147105178880167</v>
      </c>
      <c r="V90" s="46">
        <f t="shared" si="69"/>
        <v>3.1556707505052515</v>
      </c>
      <c r="W90" s="46">
        <f t="shared" si="70"/>
        <v>-7.3960311680693991</v>
      </c>
      <c r="X90" s="46">
        <f t="shared" si="71"/>
        <v>-6.1013735024881015</v>
      </c>
      <c r="Y90" s="46">
        <f t="shared" si="71"/>
        <v>-4.7635913476411815</v>
      </c>
      <c r="Z90" s="209">
        <f t="shared" si="71"/>
        <v>15.194743203812493</v>
      </c>
      <c r="AA90" s="209">
        <f t="shared" si="71"/>
        <v>-19.420793698213686</v>
      </c>
      <c r="AB90" s="209">
        <f t="shared" si="71"/>
        <v>-35.136026912126553</v>
      </c>
      <c r="AC90" s="209">
        <f t="shared" si="84"/>
        <v>-2.4133249347427181</v>
      </c>
    </row>
    <row r="91" spans="1:29" x14ac:dyDescent="0.2">
      <c r="A91" s="51">
        <v>20</v>
      </c>
      <c r="B91" s="34">
        <v>591120</v>
      </c>
      <c r="C91" s="35" t="s">
        <v>12</v>
      </c>
      <c r="D91" s="209">
        <f t="shared" si="72"/>
        <v>-89.891498503866941</v>
      </c>
      <c r="E91" s="209">
        <f t="shared" si="73"/>
        <v>-25.037428953005559</v>
      </c>
      <c r="F91" s="209">
        <f t="shared" si="74"/>
        <v>18.573816619840983</v>
      </c>
      <c r="G91" s="209">
        <f t="shared" si="75"/>
        <v>89.009721743342055</v>
      </c>
      <c r="H91" s="209">
        <f t="shared" si="76"/>
        <v>1270.2902116037963</v>
      </c>
      <c r="I91" s="209">
        <f t="shared" si="77"/>
        <v>14.916980509041622</v>
      </c>
      <c r="J91" s="209">
        <f t="shared" si="78"/>
        <v>87.680576533404832</v>
      </c>
      <c r="K91" s="209">
        <f t="shared" si="79"/>
        <v>-80.026174505848871</v>
      </c>
      <c r="L91" s="209">
        <f t="shared" si="80"/>
        <v>638.08064696111262</v>
      </c>
      <c r="M91" s="209">
        <f t="shared" si="81"/>
        <v>13.861310308088122</v>
      </c>
      <c r="N91" s="46">
        <f t="shared" si="62"/>
        <v>15.631035495604095</v>
      </c>
      <c r="O91" s="46">
        <f t="shared" si="63"/>
        <v>26.943599586142682</v>
      </c>
      <c r="P91" s="213" t="s">
        <v>12</v>
      </c>
      <c r="Q91" s="213" t="s">
        <v>12</v>
      </c>
      <c r="R91" s="213" t="s">
        <v>12</v>
      </c>
      <c r="S91" s="213" t="s">
        <v>12</v>
      </c>
      <c r="T91" s="213" t="s">
        <v>12</v>
      </c>
      <c r="U91" s="213" t="s">
        <v>12</v>
      </c>
      <c r="V91" s="213" t="s">
        <v>12</v>
      </c>
      <c r="W91" s="213" t="s">
        <v>12</v>
      </c>
      <c r="X91" s="213" t="s">
        <v>12</v>
      </c>
      <c r="Y91" s="213" t="s">
        <v>12</v>
      </c>
      <c r="Z91" s="209">
        <f t="shared" si="71"/>
        <v>3.2453624711728395</v>
      </c>
      <c r="AA91" s="209">
        <f t="shared" si="71"/>
        <v>-12.32188433824146</v>
      </c>
      <c r="AB91" s="209">
        <f t="shared" si="71"/>
        <v>0.39104164601042157</v>
      </c>
      <c r="AC91" s="209">
        <f t="shared" si="84"/>
        <v>6.8265947215302845</v>
      </c>
    </row>
    <row r="92" spans="1:29" x14ac:dyDescent="0.2">
      <c r="A92" s="51">
        <v>21</v>
      </c>
      <c r="B92" s="34">
        <v>580410</v>
      </c>
      <c r="C92" s="35" t="s">
        <v>12</v>
      </c>
      <c r="D92" s="209">
        <f t="shared" si="72"/>
        <v>12.729933137021618</v>
      </c>
      <c r="E92" s="209">
        <f t="shared" si="73"/>
        <v>17.813438578218538</v>
      </c>
      <c r="F92" s="209">
        <f t="shared" si="74"/>
        <v>1.9839413904200569</v>
      </c>
      <c r="G92" s="209">
        <f t="shared" si="75"/>
        <v>36.590871564571842</v>
      </c>
      <c r="H92" s="209">
        <f t="shared" si="76"/>
        <v>0.17552404637746122</v>
      </c>
      <c r="I92" s="209">
        <f t="shared" si="77"/>
        <v>-10.28458627097659</v>
      </c>
      <c r="J92" s="209">
        <f t="shared" si="78"/>
        <v>3.673471231497544</v>
      </c>
      <c r="K92" s="209">
        <f t="shared" si="79"/>
        <v>-5.0828432627564553</v>
      </c>
      <c r="L92" s="209">
        <f t="shared" si="80"/>
        <v>29.559275145949726</v>
      </c>
      <c r="M92" s="209">
        <f t="shared" si="81"/>
        <v>12.178781711399523</v>
      </c>
      <c r="N92" s="46">
        <f t="shared" si="62"/>
        <v>-3.0163065885837312</v>
      </c>
      <c r="O92" s="46">
        <f t="shared" si="63"/>
        <v>-6.1475436474954392</v>
      </c>
      <c r="P92" s="46">
        <f t="shared" si="64"/>
        <v>-12.233042929406849</v>
      </c>
      <c r="Q92" s="46">
        <f t="shared" si="65"/>
        <v>-21.066987626385952</v>
      </c>
      <c r="R92" s="46">
        <f t="shared" si="66"/>
        <v>-1.1739592059769279</v>
      </c>
      <c r="S92" s="46">
        <f t="shared" si="67"/>
        <v>19.646415877989483</v>
      </c>
      <c r="T92" s="46">
        <f t="shared" si="68"/>
        <v>90.49136212160127</v>
      </c>
      <c r="U92" s="46">
        <f t="shared" si="69"/>
        <v>-4.7370567786747557</v>
      </c>
      <c r="V92" s="46">
        <f t="shared" si="69"/>
        <v>-9.7607413404854526</v>
      </c>
      <c r="W92" s="46">
        <f t="shared" si="70"/>
        <v>-57.510821984744481</v>
      </c>
      <c r="X92" s="46">
        <f t="shared" si="71"/>
        <v>-16.607591824663558</v>
      </c>
      <c r="Y92" s="46">
        <f t="shared" si="71"/>
        <v>-7.6904267415255276</v>
      </c>
      <c r="Z92" s="209">
        <f t="shared" si="71"/>
        <v>7.9060605778264517</v>
      </c>
      <c r="AA92" s="209">
        <f t="shared" si="71"/>
        <v>-28.617347197990185</v>
      </c>
      <c r="AB92" s="209">
        <f t="shared" si="71"/>
        <v>-34.909719974553283</v>
      </c>
      <c r="AC92" s="209">
        <f t="shared" si="84"/>
        <v>-2.8138481064358842</v>
      </c>
    </row>
    <row r="93" spans="1:29" x14ac:dyDescent="0.2">
      <c r="A93" s="51">
        <v>22</v>
      </c>
      <c r="B93" s="34">
        <v>520939</v>
      </c>
      <c r="C93" s="35" t="s">
        <v>12</v>
      </c>
      <c r="D93" s="209">
        <f t="shared" si="72"/>
        <v>10.705421126466902</v>
      </c>
      <c r="E93" s="209">
        <f t="shared" si="73"/>
        <v>-10.070850014613981</v>
      </c>
      <c r="F93" s="209">
        <f t="shared" si="74"/>
        <v>33.877816335155131</v>
      </c>
      <c r="G93" s="209">
        <f t="shared" si="75"/>
        <v>11.417827656457575</v>
      </c>
      <c r="H93" s="209">
        <f t="shared" si="76"/>
        <v>13.313540457315696</v>
      </c>
      <c r="I93" s="209">
        <f t="shared" si="77"/>
        <v>14.578188949465584</v>
      </c>
      <c r="J93" s="209">
        <f t="shared" si="78"/>
        <v>34.377792204425504</v>
      </c>
      <c r="K93" s="209">
        <f t="shared" si="79"/>
        <v>25.047497210484011</v>
      </c>
      <c r="L93" s="209">
        <f t="shared" si="80"/>
        <v>59.667765089757211</v>
      </c>
      <c r="M93" s="209">
        <f t="shared" si="81"/>
        <v>25.876942238307194</v>
      </c>
      <c r="N93" s="46">
        <f t="shared" si="62"/>
        <v>3.8544077690094554</v>
      </c>
      <c r="O93" s="46">
        <f t="shared" si="63"/>
        <v>-13.571391391232041</v>
      </c>
      <c r="P93" s="209">
        <f t="shared" si="64"/>
        <v>-11.502772773870106</v>
      </c>
      <c r="Q93" s="209">
        <f t="shared" si="65"/>
        <v>-24.016789825191623</v>
      </c>
      <c r="R93" s="209">
        <f t="shared" si="66"/>
        <v>1.776967872779565</v>
      </c>
      <c r="S93" s="209">
        <f t="shared" si="67"/>
        <v>3.5261478163907753</v>
      </c>
      <c r="T93" s="209">
        <f t="shared" si="68"/>
        <v>-11.044595886427032</v>
      </c>
      <c r="U93" s="209">
        <f t="shared" si="69"/>
        <v>-12.379491848021502</v>
      </c>
      <c r="V93" s="209">
        <f t="shared" si="69"/>
        <v>-2.3667749031535124</v>
      </c>
      <c r="W93" s="209">
        <f t="shared" si="70"/>
        <v>-28.506899070631761</v>
      </c>
      <c r="X93" s="209">
        <f t="shared" si="71"/>
        <v>-27.374116513896951</v>
      </c>
      <c r="Y93" s="209">
        <f t="shared" si="71"/>
        <v>-14.890599692319853</v>
      </c>
      <c r="Z93" s="209">
        <f t="shared" si="71"/>
        <v>-1.7881442646021526</v>
      </c>
      <c r="AA93" s="209">
        <f t="shared" si="71"/>
        <v>-22.786300343399986</v>
      </c>
      <c r="AB93" s="209">
        <f t="shared" si="71"/>
        <v>-37.784576890206637</v>
      </c>
      <c r="AC93" s="209">
        <f t="shared" si="84"/>
        <v>-1.6025766918861706</v>
      </c>
    </row>
    <row r="94" spans="1:29" x14ac:dyDescent="0.2">
      <c r="A94" s="51">
        <v>23</v>
      </c>
      <c r="B94" s="34">
        <v>520842</v>
      </c>
      <c r="C94" s="35" t="s">
        <v>12</v>
      </c>
      <c r="D94" s="209">
        <f t="shared" si="72"/>
        <v>2.630963851451412</v>
      </c>
      <c r="E94" s="209">
        <f t="shared" si="73"/>
        <v>-8.2107035744473933</v>
      </c>
      <c r="F94" s="209">
        <f t="shared" si="74"/>
        <v>-10.825468256379153</v>
      </c>
      <c r="G94" s="209">
        <f t="shared" si="75"/>
        <v>2.6684927500967035</v>
      </c>
      <c r="H94" s="209">
        <f t="shared" si="76"/>
        <v>20.759171862165601</v>
      </c>
      <c r="I94" s="209">
        <f t="shared" si="77"/>
        <v>17.478502172816903</v>
      </c>
      <c r="J94" s="209">
        <f t="shared" si="78"/>
        <v>6.7035255883376408</v>
      </c>
      <c r="K94" s="209">
        <f t="shared" si="79"/>
        <v>-9.1676731330843495</v>
      </c>
      <c r="L94" s="209">
        <f t="shared" si="80"/>
        <v>20.470083084934117</v>
      </c>
      <c r="M94" s="209">
        <f t="shared" si="81"/>
        <v>4.4938474975392921</v>
      </c>
      <c r="N94" s="46">
        <f t="shared" si="62"/>
        <v>3.8833481779204391</v>
      </c>
      <c r="O94" s="46">
        <f t="shared" si="63"/>
        <v>3.7020591780546397</v>
      </c>
      <c r="P94" s="46">
        <f t="shared" si="64"/>
        <v>-2.7292566727255831</v>
      </c>
      <c r="Q94" s="46">
        <f t="shared" si="65"/>
        <v>-17.058100197594058</v>
      </c>
      <c r="R94" s="46">
        <f t="shared" si="66"/>
        <v>12.033223549772913</v>
      </c>
      <c r="S94" s="46">
        <f t="shared" si="67"/>
        <v>-6.6049820227055136</v>
      </c>
      <c r="T94" s="46">
        <f t="shared" si="68"/>
        <v>-8.7141237502415549</v>
      </c>
      <c r="U94" s="46">
        <f t="shared" si="69"/>
        <v>-12.254712299731096</v>
      </c>
      <c r="V94" s="46">
        <f t="shared" si="69"/>
        <v>-22.501538779569188</v>
      </c>
      <c r="W94" s="46">
        <f t="shared" ref="W94:W99" si="85">IF(V32=0,"--",((W32/V32)*100-100))</f>
        <v>-19.1741642311992</v>
      </c>
      <c r="X94" s="46">
        <f t="shared" ref="X94:X99" si="86">IF(W32=0,"--",((X32/W32)*100-100))</f>
        <v>-31.190877113809421</v>
      </c>
      <c r="Y94" s="46">
        <f t="shared" ref="Y94:AB99" si="87">IF(X32=0,"--",((Y32/X32)*100-100))</f>
        <v>-8.7883842973069335</v>
      </c>
      <c r="Z94" s="209">
        <f t="shared" si="87"/>
        <v>-11.174187071151962</v>
      </c>
      <c r="AA94" s="209">
        <f t="shared" si="87"/>
        <v>-36.133950488227526</v>
      </c>
      <c r="AB94" s="209">
        <f t="shared" si="87"/>
        <v>-47.675425194188513</v>
      </c>
      <c r="AC94" s="209">
        <f t="shared" si="84"/>
        <v>-7.6328346563503402</v>
      </c>
    </row>
    <row r="95" spans="1:29" x14ac:dyDescent="0.2">
      <c r="A95" s="51">
        <v>24</v>
      </c>
      <c r="B95" s="34">
        <v>520932</v>
      </c>
      <c r="C95" s="35" t="s">
        <v>12</v>
      </c>
      <c r="D95" s="209">
        <f t="shared" si="72"/>
        <v>13.048234408465831</v>
      </c>
      <c r="E95" s="209">
        <f t="shared" si="73"/>
        <v>-2.0520871317133356</v>
      </c>
      <c r="F95" s="209">
        <f t="shared" si="74"/>
        <v>25.127744225353126</v>
      </c>
      <c r="G95" s="209">
        <f t="shared" si="75"/>
        <v>27.73243464148274</v>
      </c>
      <c r="H95" s="209">
        <f t="shared" si="76"/>
        <v>14.901444635586358</v>
      </c>
      <c r="I95" s="209">
        <f t="shared" si="77"/>
        <v>-0.63340941667009076</v>
      </c>
      <c r="J95" s="209">
        <f t="shared" si="78"/>
        <v>3.7890221443461485</v>
      </c>
      <c r="K95" s="209">
        <f t="shared" si="79"/>
        <v>-21.951492684891534</v>
      </c>
      <c r="L95" s="209">
        <f t="shared" si="80"/>
        <v>27.734546978469311</v>
      </c>
      <c r="M95" s="209">
        <f t="shared" si="81"/>
        <v>15.780860333464375</v>
      </c>
      <c r="N95" s="46">
        <f t="shared" si="62"/>
        <v>10.111395398337791</v>
      </c>
      <c r="O95" s="46">
        <f t="shared" si="63"/>
        <v>-0.66663290673749032</v>
      </c>
      <c r="P95" s="46">
        <f t="shared" si="64"/>
        <v>-26.326683430811215</v>
      </c>
      <c r="Q95" s="46">
        <f t="shared" si="65"/>
        <v>-32.080868195469648</v>
      </c>
      <c r="R95" s="46">
        <f t="shared" si="66"/>
        <v>49.004856022354659</v>
      </c>
      <c r="S95" s="46">
        <f t="shared" si="67"/>
        <v>-52.755546627725131</v>
      </c>
      <c r="T95" s="46">
        <f t="shared" si="68"/>
        <v>-9.9369782925455468</v>
      </c>
      <c r="U95" s="46">
        <f t="shared" si="69"/>
        <v>-11.562161285998144</v>
      </c>
      <c r="V95" s="46">
        <f t="shared" si="69"/>
        <v>-38.196237815769749</v>
      </c>
      <c r="W95" s="46">
        <f t="shared" si="85"/>
        <v>6.4016338558467822</v>
      </c>
      <c r="X95" s="46">
        <f t="shared" si="86"/>
        <v>-3.5720017603847936</v>
      </c>
      <c r="Y95" s="46">
        <f t="shared" si="87"/>
        <v>-18.598884712176243</v>
      </c>
      <c r="Z95" s="209">
        <f t="shared" si="87"/>
        <v>12.445400091787832</v>
      </c>
      <c r="AA95" s="209">
        <f t="shared" si="87"/>
        <v>-21.54930782567439</v>
      </c>
      <c r="AB95" s="209">
        <f t="shared" si="87"/>
        <v>-36.600849162921513</v>
      </c>
      <c r="AC95" s="209">
        <f t="shared" si="84"/>
        <v>-5.7499184107797419</v>
      </c>
    </row>
    <row r="96" spans="1:29" x14ac:dyDescent="0.2">
      <c r="A96" s="51">
        <v>25</v>
      </c>
      <c r="B96" s="34">
        <v>520832</v>
      </c>
      <c r="C96" s="35" t="s">
        <v>12</v>
      </c>
      <c r="D96" s="209">
        <f t="shared" si="72"/>
        <v>16.329292123124304</v>
      </c>
      <c r="E96" s="209">
        <f t="shared" si="73"/>
        <v>-6.4381356377666918</v>
      </c>
      <c r="F96" s="209">
        <f t="shared" si="74"/>
        <v>-6.1399797929898909</v>
      </c>
      <c r="G96" s="209">
        <f t="shared" si="75"/>
        <v>-4.0297444013357477</v>
      </c>
      <c r="H96" s="209">
        <f t="shared" si="76"/>
        <v>2.5252546066449497</v>
      </c>
      <c r="I96" s="209">
        <f t="shared" si="77"/>
        <v>-2.160782004197273</v>
      </c>
      <c r="J96" s="209">
        <f t="shared" si="78"/>
        <v>-1.6998352360479601</v>
      </c>
      <c r="K96" s="209">
        <f t="shared" si="79"/>
        <v>-12.634837796959246</v>
      </c>
      <c r="L96" s="209">
        <f t="shared" si="80"/>
        <v>14.482660069266259</v>
      </c>
      <c r="M96" s="209">
        <f t="shared" si="81"/>
        <v>-9.7976861411086134</v>
      </c>
      <c r="N96" s="46">
        <f t="shared" si="62"/>
        <v>-6.2091053000243051</v>
      </c>
      <c r="O96" s="46">
        <f t="shared" si="63"/>
        <v>-6.4870120589570917</v>
      </c>
      <c r="P96" s="46">
        <f t="shared" si="64"/>
        <v>-13.426020272669632</v>
      </c>
      <c r="Q96" s="46">
        <f t="shared" si="65"/>
        <v>-26.707438285386672</v>
      </c>
      <c r="R96" s="46">
        <f t="shared" si="66"/>
        <v>-2.0065233097442103</v>
      </c>
      <c r="S96" s="46">
        <f t="shared" si="67"/>
        <v>-19.490928406834044</v>
      </c>
      <c r="T96" s="46">
        <f t="shared" si="68"/>
        <v>-24.608510240686883</v>
      </c>
      <c r="U96" s="46">
        <f t="shared" si="69"/>
        <v>-19.114777012961028</v>
      </c>
      <c r="V96" s="46">
        <f t="shared" si="69"/>
        <v>-12.338458633911685</v>
      </c>
      <c r="W96" s="46">
        <f t="shared" si="85"/>
        <v>-21.2237103722385</v>
      </c>
      <c r="X96" s="46">
        <f t="shared" si="86"/>
        <v>-15.374696040462183</v>
      </c>
      <c r="Y96" s="46">
        <f t="shared" si="87"/>
        <v>-16.697818642133669</v>
      </c>
      <c r="Z96" s="209">
        <f t="shared" si="87"/>
        <v>63.934378583516946</v>
      </c>
      <c r="AA96" s="209">
        <f t="shared" si="87"/>
        <v>-51.143426763015512</v>
      </c>
      <c r="AB96" s="209">
        <f t="shared" si="87"/>
        <v>-26.851139333995917</v>
      </c>
      <c r="AC96" s="209">
        <f t="shared" si="84"/>
        <v>-9.8949754653680344</v>
      </c>
    </row>
    <row r="97" spans="1:29" x14ac:dyDescent="0.2">
      <c r="A97" s="51"/>
      <c r="B97" s="42" t="s">
        <v>19</v>
      </c>
      <c r="C97" s="35" t="s">
        <v>12</v>
      </c>
      <c r="D97" s="209">
        <f t="shared" si="72"/>
        <v>25.364951608545596</v>
      </c>
      <c r="E97" s="209">
        <f t="shared" si="73"/>
        <v>-1.7950762461747871</v>
      </c>
      <c r="F97" s="209">
        <f t="shared" si="74"/>
        <v>-8.3283089368351568</v>
      </c>
      <c r="G97" s="209">
        <f t="shared" si="75"/>
        <v>7.050982569945873</v>
      </c>
      <c r="H97" s="209">
        <f t="shared" si="76"/>
        <v>12.720926002627465</v>
      </c>
      <c r="I97" s="209">
        <f t="shared" si="77"/>
        <v>-3.5778220929462208</v>
      </c>
      <c r="J97" s="209">
        <f t="shared" si="78"/>
        <v>15.083243320619516</v>
      </c>
      <c r="K97" s="209">
        <f t="shared" si="79"/>
        <v>-8.0459171446835853</v>
      </c>
      <c r="L97" s="209">
        <f t="shared" si="80"/>
        <v>19.976700590892065</v>
      </c>
      <c r="M97" s="209">
        <f t="shared" si="81"/>
        <v>3.5539442038950284</v>
      </c>
      <c r="N97" s="46">
        <f t="shared" si="62"/>
        <v>9.236763923888617</v>
      </c>
      <c r="O97" s="46">
        <f t="shared" si="63"/>
        <v>6.6147142161070889</v>
      </c>
      <c r="P97" s="46">
        <f t="shared" si="64"/>
        <v>-2.1754160656778367</v>
      </c>
      <c r="Q97" s="46">
        <f t="shared" si="65"/>
        <v>-12.785448505361146</v>
      </c>
      <c r="R97" s="46">
        <f t="shared" si="66"/>
        <v>6.5817501757156123</v>
      </c>
      <c r="S97" s="46">
        <f t="shared" si="67"/>
        <v>11.956912369632406</v>
      </c>
      <c r="T97" s="46">
        <f t="shared" si="68"/>
        <v>-4.9172961778349276</v>
      </c>
      <c r="U97" s="46">
        <f t="shared" si="69"/>
        <v>-2.4675796622055231</v>
      </c>
      <c r="V97" s="46">
        <f t="shared" si="69"/>
        <v>-6.1718526290275975</v>
      </c>
      <c r="W97" s="46">
        <f t="shared" si="85"/>
        <v>-12.520254029162984</v>
      </c>
      <c r="X97" s="46">
        <f t="shared" si="86"/>
        <v>-8.1439422664208792</v>
      </c>
      <c r="Y97" s="46">
        <f t="shared" si="87"/>
        <v>3.4818413794044432</v>
      </c>
      <c r="Z97" s="209">
        <f t="shared" si="87"/>
        <v>-4.5229687848433286E-2</v>
      </c>
      <c r="AA97" s="209">
        <f t="shared" si="87"/>
        <v>-9.4993540316131373</v>
      </c>
      <c r="AB97" s="209">
        <f t="shared" si="87"/>
        <v>-16.371156310661533</v>
      </c>
      <c r="AC97" s="209">
        <f t="shared" si="84"/>
        <v>0.43840130960950319</v>
      </c>
    </row>
    <row r="98" spans="1:29" x14ac:dyDescent="0.2">
      <c r="A98" s="51"/>
      <c r="B98" s="42" t="s">
        <v>20</v>
      </c>
      <c r="C98" s="35" t="s">
        <v>12</v>
      </c>
      <c r="D98" s="209">
        <f t="shared" si="72"/>
        <v>6.1139768610179317</v>
      </c>
      <c r="E98" s="209">
        <f t="shared" si="73"/>
        <v>3.6958277003194837</v>
      </c>
      <c r="F98" s="209">
        <f t="shared" si="74"/>
        <v>-9.7995175848536888</v>
      </c>
      <c r="G98" s="209">
        <f t="shared" si="75"/>
        <v>1.9866627820194367</v>
      </c>
      <c r="H98" s="209">
        <f t="shared" si="76"/>
        <v>17.808609703345837</v>
      </c>
      <c r="I98" s="209">
        <f t="shared" si="77"/>
        <v>-4.5736968375467342</v>
      </c>
      <c r="J98" s="209">
        <f t="shared" si="78"/>
        <v>-5.30015633082634</v>
      </c>
      <c r="K98" s="209">
        <f t="shared" si="79"/>
        <v>-5.7339147946474753</v>
      </c>
      <c r="L98" s="209">
        <f t="shared" si="80"/>
        <v>25.353963710839295</v>
      </c>
      <c r="M98" s="209">
        <f t="shared" si="81"/>
        <v>-3.1975302574597322</v>
      </c>
      <c r="N98" s="46">
        <f t="shared" si="62"/>
        <v>0.15903189862993372</v>
      </c>
      <c r="O98" s="46">
        <f t="shared" si="63"/>
        <v>-0.44601303478812326</v>
      </c>
      <c r="P98" s="46">
        <f t="shared" si="64"/>
        <v>-8.445170540174729</v>
      </c>
      <c r="Q98" s="46">
        <f t="shared" si="65"/>
        <v>-15.620646574209346</v>
      </c>
      <c r="R98" s="46">
        <f t="shared" si="66"/>
        <v>74.014196487843094</v>
      </c>
      <c r="S98" s="46">
        <f t="shared" si="67"/>
        <v>-28.734271542483469</v>
      </c>
      <c r="T98" s="46">
        <f t="shared" si="68"/>
        <v>-2.7607593027332911</v>
      </c>
      <c r="U98" s="46">
        <f t="shared" si="69"/>
        <v>-2.354851548205346</v>
      </c>
      <c r="V98" s="46">
        <f t="shared" si="69"/>
        <v>-4.8107737560956565</v>
      </c>
      <c r="W98" s="46">
        <f t="shared" si="85"/>
        <v>-9.2185161853074362</v>
      </c>
      <c r="X98" s="46">
        <f t="shared" si="86"/>
        <v>-8.5550480709185024</v>
      </c>
      <c r="Y98" s="46">
        <f t="shared" si="87"/>
        <v>-1.1127512278051483</v>
      </c>
      <c r="Z98" s="209">
        <f t="shared" si="87"/>
        <v>30.742276548489599</v>
      </c>
      <c r="AA98" s="209">
        <f t="shared" si="87"/>
        <v>-30.774831208733303</v>
      </c>
      <c r="AB98" s="209">
        <f t="shared" si="87"/>
        <v>-16.289922977088466</v>
      </c>
      <c r="AC98" s="209">
        <f t="shared" si="84"/>
        <v>-1.5742481568435096</v>
      </c>
    </row>
    <row r="99" spans="1:29" x14ac:dyDescent="0.2">
      <c r="A99" s="51"/>
      <c r="B99" s="42" t="s">
        <v>11</v>
      </c>
      <c r="C99" s="35" t="s">
        <v>12</v>
      </c>
      <c r="D99" s="209">
        <f t="shared" si="72"/>
        <v>14.525638347558285</v>
      </c>
      <c r="E99" s="209">
        <f t="shared" si="73"/>
        <v>1.0695156559295214</v>
      </c>
      <c r="F99" s="209">
        <f t="shared" si="74"/>
        <v>-9.115779413382171</v>
      </c>
      <c r="G99" s="209">
        <f t="shared" si="75"/>
        <v>4.3606776490853036</v>
      </c>
      <c r="H99" s="209">
        <f t="shared" si="76"/>
        <v>15.362160606915197</v>
      </c>
      <c r="I99" s="209">
        <f t="shared" si="77"/>
        <v>-4.1057872268504383</v>
      </c>
      <c r="J99" s="209">
        <f t="shared" si="78"/>
        <v>4.3296688912387822</v>
      </c>
      <c r="K99" s="209">
        <f t="shared" si="79"/>
        <v>-6.9387685072509981</v>
      </c>
      <c r="L99" s="209">
        <f t="shared" si="80"/>
        <v>22.585049127151095</v>
      </c>
      <c r="M99" s="209">
        <f t="shared" si="81"/>
        <v>0.20503379218537532</v>
      </c>
      <c r="N99" s="46">
        <f t="shared" si="62"/>
        <v>4.8868650806748661</v>
      </c>
      <c r="O99" s="46">
        <f t="shared" si="63"/>
        <v>3.3838385320915023</v>
      </c>
      <c r="P99" s="46">
        <f t="shared" si="64"/>
        <v>-4.9380755005164616</v>
      </c>
      <c r="Q99" s="46">
        <f t="shared" si="65"/>
        <v>-13.988640342787335</v>
      </c>
      <c r="R99" s="46">
        <f t="shared" si="66"/>
        <v>34.655522147090693</v>
      </c>
      <c r="S99" s="46">
        <f t="shared" si="67"/>
        <v>-9.9354531611372749</v>
      </c>
      <c r="T99" s="46">
        <f t="shared" si="68"/>
        <v>-3.9992255054684733</v>
      </c>
      <c r="U99" s="46">
        <f t="shared" si="69"/>
        <v>-2.4189704828929735</v>
      </c>
      <c r="V99" s="46">
        <f t="shared" si="69"/>
        <v>-5.5845599126753314</v>
      </c>
      <c r="W99" s="46">
        <f t="shared" si="85"/>
        <v>-11.083909302397743</v>
      </c>
      <c r="X99" s="46">
        <f t="shared" si="86"/>
        <v>-8.326536316735087</v>
      </c>
      <c r="Y99" s="46">
        <f t="shared" si="87"/>
        <v>1.4462241483635978</v>
      </c>
      <c r="Z99" s="209">
        <f t="shared" si="87"/>
        <v>13.250985305507726</v>
      </c>
      <c r="AA99" s="209">
        <f t="shared" si="87"/>
        <v>-20.106703545173659</v>
      </c>
      <c r="AB99" s="209">
        <f t="shared" si="87"/>
        <v>-16.33606371213007</v>
      </c>
      <c r="AC99" s="209">
        <f t="shared" si="84"/>
        <v>-0.56821964332385733</v>
      </c>
    </row>
    <row r="100" spans="1:29" ht="13.5" thickBot="1" x14ac:dyDescent="0.25">
      <c r="A100" s="17"/>
      <c r="B100" s="23"/>
      <c r="C100" s="23"/>
      <c r="D100" s="220"/>
      <c r="E100" s="220"/>
      <c r="F100" s="220"/>
      <c r="G100" s="220"/>
      <c r="H100" s="24"/>
      <c r="I100" s="24"/>
      <c r="J100" s="24"/>
      <c r="K100" s="221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1"/>
      <c r="AA100" s="221"/>
      <c r="AB100" s="221"/>
      <c r="AC100" s="24"/>
    </row>
    <row r="101" spans="1:29" ht="13.5" thickTop="1" x14ac:dyDescent="0.2">
      <c r="A101" s="25" t="s">
        <v>1030</v>
      </c>
      <c r="B101" s="44"/>
      <c r="C101" s="44"/>
      <c r="D101" s="226"/>
      <c r="E101" s="226"/>
      <c r="F101" s="226"/>
      <c r="G101" s="226"/>
      <c r="H101" s="44"/>
      <c r="I101" s="44"/>
      <c r="J101" s="44"/>
      <c r="K101" s="226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226"/>
      <c r="AC101" s="16"/>
    </row>
    <row r="102" spans="1:29" x14ac:dyDescent="0.2">
      <c r="A102" s="63"/>
      <c r="B102" s="42"/>
      <c r="C102" s="42"/>
      <c r="D102" s="224"/>
      <c r="E102" s="224"/>
      <c r="F102" s="224"/>
      <c r="G102" s="224"/>
      <c r="H102" s="44"/>
      <c r="I102" s="44"/>
      <c r="J102" s="44"/>
      <c r="K102" s="226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226"/>
      <c r="AA102" s="226"/>
      <c r="AB102" s="226"/>
      <c r="AC102" s="44"/>
    </row>
    <row r="103" spans="1:29" x14ac:dyDescent="0.2">
      <c r="B103" s="42"/>
      <c r="C103" s="42"/>
      <c r="D103" s="224"/>
      <c r="E103" s="224"/>
      <c r="F103" s="224"/>
      <c r="G103" s="224"/>
      <c r="H103" s="44"/>
      <c r="I103" s="44"/>
      <c r="J103" s="44"/>
      <c r="K103" s="226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226"/>
      <c r="AA103" s="226"/>
      <c r="AB103" s="226"/>
      <c r="AC103" s="44"/>
    </row>
    <row r="104" spans="1:29" x14ac:dyDescent="0.2">
      <c r="A104" s="9"/>
      <c r="B104" s="42"/>
      <c r="C104" s="42"/>
      <c r="D104" s="224"/>
      <c r="E104" s="224"/>
      <c r="F104" s="224"/>
      <c r="G104" s="224"/>
      <c r="H104" s="44"/>
      <c r="I104" s="44"/>
      <c r="J104" s="44"/>
      <c r="K104" s="226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226"/>
      <c r="AA104" s="226"/>
      <c r="AB104" s="226"/>
      <c r="AC104" s="44"/>
    </row>
    <row r="105" spans="1:29" x14ac:dyDescent="0.2">
      <c r="A105" s="51"/>
      <c r="B105" s="42"/>
      <c r="C105" s="42"/>
      <c r="D105" s="224"/>
      <c r="E105" s="224"/>
      <c r="F105" s="224"/>
      <c r="G105" s="224"/>
      <c r="H105" s="44"/>
      <c r="I105" s="44"/>
      <c r="J105" s="44"/>
      <c r="K105" s="226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226"/>
      <c r="AA105" s="226"/>
      <c r="AB105" s="226"/>
      <c r="AC105" s="44"/>
    </row>
  </sheetData>
  <sortState ref="B10:AA34">
    <sortCondition descending="1" ref="AA10:AA34"/>
  </sortState>
  <mergeCells count="5">
    <mergeCell ref="A2:AC2"/>
    <mergeCell ref="A4:AC4"/>
    <mergeCell ref="H8:AC8"/>
    <mergeCell ref="C39:AA39"/>
    <mergeCell ref="C70:AA70"/>
  </mergeCells>
  <phoneticPr fontId="0" type="noConversion"/>
  <hyperlinks>
    <hyperlink ref="A1" location="ÍNDICE!A1" display="INDICE"/>
  </hyperlinks>
  <pageMargins left="0.75" right="0.75" top="1" bottom="1" header="0" footer="0"/>
  <pageSetup paperSize="9" orientation="portrait" horizontalDpi="0" verticalDpi="0" r:id="rId1"/>
  <ignoredErrors>
    <ignoredError sqref="AC10:AC37" formulaRange="1"/>
    <ignoredError sqref="AC85" formula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5"/>
  <sheetViews>
    <sheetView zoomScaleNormal="100" workbookViewId="0"/>
  </sheetViews>
  <sheetFormatPr baseColWidth="10" defaultColWidth="11.42578125" defaultRowHeight="12.75" x14ac:dyDescent="0.2"/>
  <cols>
    <col min="1" max="1" width="4.85546875" style="41" customWidth="1"/>
    <col min="2" max="2" width="8.85546875" style="41" customWidth="1"/>
    <col min="3" max="3" width="11.42578125" style="41"/>
    <col min="4" max="7" width="11.42578125" style="223"/>
    <col min="8" max="10" width="11.42578125" style="41"/>
    <col min="11" max="11" width="11.42578125" style="223"/>
    <col min="12" max="24" width="11.42578125" style="41"/>
    <col min="25" max="25" width="12.42578125" style="41" customWidth="1"/>
    <col min="26" max="28" width="12.42578125" style="223" customWidth="1"/>
    <col min="29" max="16384" width="11.42578125" style="41"/>
  </cols>
  <sheetData>
    <row r="1" spans="1:29" x14ac:dyDescent="0.2">
      <c r="A1" s="9" t="s">
        <v>59</v>
      </c>
    </row>
    <row r="2" spans="1:29" x14ac:dyDescent="0.2">
      <c r="A2" s="267" t="s">
        <v>8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7"/>
      <c r="U2" s="267"/>
      <c r="V2" s="267"/>
      <c r="W2" s="267"/>
      <c r="X2" s="267"/>
      <c r="Y2" s="267"/>
      <c r="Z2" s="267"/>
      <c r="AA2" s="267"/>
      <c r="AB2" s="267"/>
      <c r="AC2" s="267"/>
    </row>
    <row r="3" spans="1:29" x14ac:dyDescent="0.2">
      <c r="A3" s="51"/>
      <c r="B3" s="51"/>
      <c r="C3" s="51"/>
      <c r="D3" s="260"/>
      <c r="E3" s="260"/>
      <c r="F3" s="260"/>
      <c r="G3" s="260"/>
      <c r="H3" s="51"/>
      <c r="I3" s="51"/>
      <c r="J3" s="51"/>
      <c r="K3" s="259"/>
      <c r="L3" s="51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217"/>
      <c r="AA3" s="217"/>
      <c r="AB3" s="217"/>
      <c r="AC3" s="16"/>
    </row>
    <row r="4" spans="1:29" x14ac:dyDescent="0.2">
      <c r="A4" s="267" t="s">
        <v>1047</v>
      </c>
      <c r="B4" s="267"/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267"/>
      <c r="U4" s="267"/>
      <c r="V4" s="267"/>
      <c r="W4" s="267"/>
      <c r="X4" s="267"/>
      <c r="Y4" s="267"/>
      <c r="Z4" s="267"/>
      <c r="AA4" s="267"/>
      <c r="AB4" s="267"/>
      <c r="AC4" s="267"/>
    </row>
    <row r="5" spans="1:29" x14ac:dyDescent="0.2">
      <c r="A5" s="51"/>
      <c r="B5" s="51"/>
      <c r="C5" s="51"/>
      <c r="D5" s="260"/>
      <c r="E5" s="260"/>
      <c r="F5" s="260"/>
      <c r="G5" s="260"/>
      <c r="H5" s="51"/>
      <c r="I5" s="51"/>
      <c r="J5" s="51"/>
      <c r="K5" s="259"/>
      <c r="L5" s="51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217"/>
      <c r="AA5" s="217"/>
      <c r="AB5" s="217"/>
      <c r="AC5" s="16"/>
    </row>
    <row r="6" spans="1:29" ht="13.5" thickBot="1" x14ac:dyDescent="0.25">
      <c r="A6" s="17"/>
      <c r="B6" s="18"/>
      <c r="C6" s="18"/>
      <c r="D6" s="219"/>
      <c r="E6" s="219"/>
      <c r="F6" s="219"/>
      <c r="G6" s="219"/>
      <c r="H6" s="18"/>
      <c r="I6" s="18"/>
      <c r="J6" s="18"/>
      <c r="K6" s="219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219"/>
      <c r="AA6" s="219"/>
      <c r="AB6" s="219"/>
      <c r="AC6" s="18"/>
    </row>
    <row r="7" spans="1:29" ht="13.5" thickTop="1" x14ac:dyDescent="0.2">
      <c r="A7" s="19"/>
      <c r="C7" s="19">
        <v>1995</v>
      </c>
      <c r="D7" s="89">
        <v>1996</v>
      </c>
      <c r="E7" s="89">
        <v>1997</v>
      </c>
      <c r="F7" s="89">
        <v>1998</v>
      </c>
      <c r="G7" s="89">
        <v>1999</v>
      </c>
      <c r="H7" s="89">
        <v>2000</v>
      </c>
      <c r="I7" s="19">
        <v>2001</v>
      </c>
      <c r="J7" s="19">
        <v>2002</v>
      </c>
      <c r="K7" s="89">
        <v>2003</v>
      </c>
      <c r="L7" s="19">
        <v>2004</v>
      </c>
      <c r="M7" s="19">
        <v>2005</v>
      </c>
      <c r="N7" s="19">
        <v>2006</v>
      </c>
      <c r="O7" s="19">
        <v>2007</v>
      </c>
      <c r="P7" s="19">
        <v>2008</v>
      </c>
      <c r="Q7" s="19">
        <v>2009</v>
      </c>
      <c r="R7" s="19">
        <v>2010</v>
      </c>
      <c r="S7" s="19">
        <v>2011</v>
      </c>
      <c r="T7" s="19">
        <v>2012</v>
      </c>
      <c r="U7" s="19">
        <v>2013</v>
      </c>
      <c r="V7" s="19">
        <v>2014</v>
      </c>
      <c r="W7" s="19">
        <v>2015</v>
      </c>
      <c r="X7" s="19">
        <v>2016</v>
      </c>
      <c r="Y7" s="89">
        <v>2017</v>
      </c>
      <c r="Z7" s="89">
        <v>2018</v>
      </c>
      <c r="AA7" s="89">
        <v>2019</v>
      </c>
      <c r="AB7" s="89">
        <v>2020</v>
      </c>
      <c r="AC7" s="10" t="s">
        <v>1028</v>
      </c>
    </row>
    <row r="8" spans="1:29" ht="13.5" thickBot="1" x14ac:dyDescent="0.25">
      <c r="A8" s="19"/>
      <c r="C8" s="52"/>
      <c r="D8" s="261"/>
      <c r="E8" s="261"/>
      <c r="F8" s="261"/>
      <c r="G8" s="261"/>
      <c r="H8" s="268" t="s">
        <v>14</v>
      </c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68"/>
      <c r="W8" s="268"/>
      <c r="X8" s="268"/>
      <c r="Y8" s="268"/>
      <c r="Z8" s="268"/>
      <c r="AA8" s="268"/>
      <c r="AB8" s="268"/>
      <c r="AC8" s="268"/>
    </row>
    <row r="9" spans="1:29" ht="13.5" thickTop="1" x14ac:dyDescent="0.2">
      <c r="A9" s="19"/>
      <c r="H9" s="51"/>
      <c r="I9" s="51"/>
      <c r="J9" s="51"/>
      <c r="K9" s="259"/>
      <c r="L9" s="51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217"/>
      <c r="AA9" s="217"/>
      <c r="AB9" s="217"/>
      <c r="AC9" s="16"/>
    </row>
    <row r="10" spans="1:29" x14ac:dyDescent="0.2">
      <c r="A10" s="51">
        <v>1</v>
      </c>
      <c r="B10" s="34">
        <v>611030</v>
      </c>
      <c r="C10" s="43">
        <v>609.22464000000002</v>
      </c>
      <c r="D10" s="225">
        <v>747.97327600000006</v>
      </c>
      <c r="E10" s="225">
        <v>947.40523599999995</v>
      </c>
      <c r="F10" s="225">
        <v>1108.2936540000001</v>
      </c>
      <c r="G10" s="225">
        <v>1328.9872820000001</v>
      </c>
      <c r="H10" s="43">
        <v>1583.486709</v>
      </c>
      <c r="I10" s="43">
        <v>1696.625268</v>
      </c>
      <c r="J10" s="43">
        <v>2060.4509130000001</v>
      </c>
      <c r="K10" s="225">
        <v>2379.37311</v>
      </c>
      <c r="L10" s="43">
        <v>2991.6318569999999</v>
      </c>
      <c r="M10" s="43">
        <v>4414.3257970000004</v>
      </c>
      <c r="N10" s="43">
        <v>6010.1370260000003</v>
      </c>
      <c r="O10" s="43">
        <v>6516.3020409999999</v>
      </c>
      <c r="P10" s="43">
        <v>7519.8255159999999</v>
      </c>
      <c r="Q10" s="43">
        <v>7218.3712670000004</v>
      </c>
      <c r="R10" s="43">
        <v>7329.1230999999998</v>
      </c>
      <c r="S10" s="43">
        <v>9896.7889419999992</v>
      </c>
      <c r="T10" s="43">
        <v>9977.7856489999995</v>
      </c>
      <c r="U10" s="22">
        <v>10464.593301000001</v>
      </c>
      <c r="V10" s="22">
        <v>11239.758188</v>
      </c>
      <c r="W10" s="22">
        <v>10849.715382</v>
      </c>
      <c r="X10" s="22">
        <v>9716.6269209999991</v>
      </c>
      <c r="Y10" s="107">
        <v>9616.01</v>
      </c>
      <c r="Z10" s="107">
        <v>10276.487157</v>
      </c>
      <c r="AA10" s="107">
        <v>10449.968132999998</v>
      </c>
      <c r="AB10" s="107">
        <v>8574.5874800000038</v>
      </c>
      <c r="AC10" s="43">
        <f>SUM(C10:AB10)</f>
        <v>155523.85784499999</v>
      </c>
    </row>
    <row r="11" spans="1:29" x14ac:dyDescent="0.2">
      <c r="A11" s="51">
        <v>2</v>
      </c>
      <c r="B11" s="34">
        <v>611020</v>
      </c>
      <c r="C11" s="43">
        <v>478.41494499999999</v>
      </c>
      <c r="D11" s="225">
        <v>516.55127000000005</v>
      </c>
      <c r="E11" s="225">
        <v>623.44824500000004</v>
      </c>
      <c r="F11" s="225">
        <v>642.35337900000002</v>
      </c>
      <c r="G11" s="225">
        <v>746.77578100000005</v>
      </c>
      <c r="H11" s="43">
        <v>1016.1087690000001</v>
      </c>
      <c r="I11" s="43">
        <v>1267.705766</v>
      </c>
      <c r="J11" s="43">
        <v>1390.052048</v>
      </c>
      <c r="K11" s="225">
        <v>1396.837581</v>
      </c>
      <c r="L11" s="43">
        <v>1711.5224009999999</v>
      </c>
      <c r="M11" s="43">
        <v>2834.436886</v>
      </c>
      <c r="N11" s="43">
        <v>4494.780514</v>
      </c>
      <c r="O11" s="43">
        <v>7213.1541520000001</v>
      </c>
      <c r="P11" s="43">
        <v>6449.0669399999997</v>
      </c>
      <c r="Q11" s="43">
        <v>6060.3768129999999</v>
      </c>
      <c r="R11" s="43">
        <v>6121.1244999999999</v>
      </c>
      <c r="S11" s="43">
        <v>8175.0212709999996</v>
      </c>
      <c r="T11" s="43">
        <v>7671.3952680000002</v>
      </c>
      <c r="U11" s="22">
        <v>7910.6316779999997</v>
      </c>
      <c r="V11" s="22">
        <v>7449.6785120000004</v>
      </c>
      <c r="W11" s="22">
        <v>6665.7748730000003</v>
      </c>
      <c r="X11" s="22">
        <v>6009.626964</v>
      </c>
      <c r="Y11" s="107">
        <v>5844.3491800000002</v>
      </c>
      <c r="Z11" s="107">
        <v>5895.3076350000001</v>
      </c>
      <c r="AA11" s="107">
        <v>6629.2150930000007</v>
      </c>
      <c r="AB11" s="107">
        <v>6048.7592309999964</v>
      </c>
      <c r="AC11" s="225">
        <f t="shared" ref="AC11:AC37" si="0">SUM(C11:AB11)</f>
        <v>111262.46969500001</v>
      </c>
    </row>
    <row r="12" spans="1:29" x14ac:dyDescent="0.2">
      <c r="A12" s="109">
        <v>3</v>
      </c>
      <c r="B12" s="34">
        <v>620462</v>
      </c>
      <c r="C12" s="43">
        <v>549.13039300000003</v>
      </c>
      <c r="D12" s="225">
        <v>524.95817199999999</v>
      </c>
      <c r="E12" s="225">
        <v>659.87829299999999</v>
      </c>
      <c r="F12" s="225">
        <v>648.31684800000005</v>
      </c>
      <c r="G12" s="225">
        <v>750.44051400000001</v>
      </c>
      <c r="H12" s="43">
        <v>948.32535900000005</v>
      </c>
      <c r="I12" s="43">
        <v>1233.7460719999999</v>
      </c>
      <c r="J12" s="43">
        <v>1888.2332369999999</v>
      </c>
      <c r="K12" s="225">
        <v>2021.197171</v>
      </c>
      <c r="L12" s="43">
        <v>2422.9729950000001</v>
      </c>
      <c r="M12" s="43">
        <v>3645.5683199999999</v>
      </c>
      <c r="N12" s="43">
        <v>4623.9817510000003</v>
      </c>
      <c r="O12" s="43">
        <v>5102.485111</v>
      </c>
      <c r="P12" s="43">
        <v>5343.8637660000004</v>
      </c>
      <c r="Q12" s="43">
        <v>5418.2735430000002</v>
      </c>
      <c r="R12" s="43">
        <v>5538.1938</v>
      </c>
      <c r="S12" s="43">
        <v>6846.3782179999998</v>
      </c>
      <c r="T12" s="43">
        <v>7438.9877500000002</v>
      </c>
      <c r="U12" s="22">
        <v>7808.5946800000002</v>
      </c>
      <c r="V12" s="22">
        <v>8439.9738500000003</v>
      </c>
      <c r="W12" s="22">
        <v>7933.888312</v>
      </c>
      <c r="X12" s="22">
        <v>7721.8375729999998</v>
      </c>
      <c r="Y12" s="107">
        <v>7194.4764500000001</v>
      </c>
      <c r="Z12" s="107">
        <v>6979.9510849999997</v>
      </c>
      <c r="AA12" s="107">
        <v>6131.7200129999992</v>
      </c>
      <c r="AB12" s="107">
        <v>4701.9542189999984</v>
      </c>
      <c r="AC12" s="225">
        <f t="shared" si="0"/>
        <v>112517.32749499999</v>
      </c>
    </row>
    <row r="13" spans="1:29" x14ac:dyDescent="0.2">
      <c r="A13" s="109">
        <v>4</v>
      </c>
      <c r="B13" s="34">
        <v>620342</v>
      </c>
      <c r="C13" s="43">
        <v>1115.64103</v>
      </c>
      <c r="D13" s="225">
        <v>1068.0959009999999</v>
      </c>
      <c r="E13" s="225">
        <v>1263.5719750000001</v>
      </c>
      <c r="F13" s="225">
        <v>1182.845689</v>
      </c>
      <c r="G13" s="225">
        <v>1292.3185370000001</v>
      </c>
      <c r="H13" s="43">
        <v>1510.534555</v>
      </c>
      <c r="I13" s="43">
        <v>1427.4919010000001</v>
      </c>
      <c r="J13" s="43">
        <v>1369.9459260000001</v>
      </c>
      <c r="K13" s="225">
        <v>1474.0145440000001</v>
      </c>
      <c r="L13" s="43">
        <v>1730.9493419999999</v>
      </c>
      <c r="M13" s="43">
        <v>2425.083693</v>
      </c>
      <c r="N13" s="43">
        <v>3213.5700769999999</v>
      </c>
      <c r="O13" s="43">
        <v>3353.1227359999998</v>
      </c>
      <c r="P13" s="43">
        <v>3585.0603019999999</v>
      </c>
      <c r="Q13" s="43">
        <v>3532.9163549999998</v>
      </c>
      <c r="R13" s="43">
        <v>3598.1943000000001</v>
      </c>
      <c r="S13" s="43">
        <v>4819.8241930000004</v>
      </c>
      <c r="T13" s="43">
        <v>4743.1532969999998</v>
      </c>
      <c r="U13" s="22">
        <v>5394.4823050000005</v>
      </c>
      <c r="V13" s="22">
        <v>6842.0901130000002</v>
      </c>
      <c r="W13" s="22">
        <v>6499.0953410000002</v>
      </c>
      <c r="X13" s="22">
        <v>5902.516345</v>
      </c>
      <c r="Y13" s="107">
        <v>5476.0890799999997</v>
      </c>
      <c r="Z13" s="107">
        <v>4957.186874</v>
      </c>
      <c r="AA13" s="107">
        <v>4486.9008040000017</v>
      </c>
      <c r="AB13" s="107">
        <v>3352.5197490000005</v>
      </c>
      <c r="AC13" s="225">
        <f t="shared" si="0"/>
        <v>85617.214964000013</v>
      </c>
    </row>
    <row r="14" spans="1:29" x14ac:dyDescent="0.2">
      <c r="A14" s="109">
        <v>5</v>
      </c>
      <c r="B14" s="34">
        <v>620293</v>
      </c>
      <c r="C14" s="43">
        <v>250.70760100000001</v>
      </c>
      <c r="D14" s="225">
        <v>348.94034099999999</v>
      </c>
      <c r="E14" s="225">
        <v>360.15234299999997</v>
      </c>
      <c r="F14" s="225">
        <v>328.65523800000005</v>
      </c>
      <c r="G14" s="225">
        <v>405.57555099999996</v>
      </c>
      <c r="H14" s="43">
        <v>489.531927</v>
      </c>
      <c r="I14" s="43">
        <v>449.44660599999997</v>
      </c>
      <c r="J14" s="43">
        <v>825.68260699999996</v>
      </c>
      <c r="K14" s="225">
        <v>1246.5422149999999</v>
      </c>
      <c r="L14" s="43">
        <v>1580.4682949999999</v>
      </c>
      <c r="M14" s="43">
        <v>1700.201413</v>
      </c>
      <c r="N14" s="43">
        <v>2126.0074</v>
      </c>
      <c r="O14" s="43">
        <v>2363.5259510000001</v>
      </c>
      <c r="P14" s="43">
        <v>2916.0969049999999</v>
      </c>
      <c r="Q14" s="43">
        <v>2671.0383550000001</v>
      </c>
      <c r="R14" s="43">
        <v>2842.1471999999999</v>
      </c>
      <c r="S14" s="43">
        <v>4191.671319</v>
      </c>
      <c r="T14" s="43">
        <v>3731.4642760000002</v>
      </c>
      <c r="U14" s="22">
        <v>4764.666303</v>
      </c>
      <c r="V14" s="22">
        <v>5454.9201810000004</v>
      </c>
      <c r="W14" s="22">
        <v>5050.102433</v>
      </c>
      <c r="X14" s="22">
        <v>4397.7049699999998</v>
      </c>
      <c r="Y14" s="107">
        <v>4814.0356300000003</v>
      </c>
      <c r="Z14" s="107">
        <v>4817.0243090000004</v>
      </c>
      <c r="AA14" s="107">
        <v>4044.6477959999997</v>
      </c>
      <c r="AB14" s="107">
        <v>3121.5307770000004</v>
      </c>
      <c r="AC14" s="225">
        <f t="shared" si="0"/>
        <v>65292.487941999992</v>
      </c>
    </row>
    <row r="15" spans="1:29" x14ac:dyDescent="0.2">
      <c r="A15" s="109">
        <v>6</v>
      </c>
      <c r="B15" s="34">
        <v>610910</v>
      </c>
      <c r="C15" s="43">
        <v>1279.7574729999999</v>
      </c>
      <c r="D15" s="225">
        <v>1137.1769859999999</v>
      </c>
      <c r="E15" s="225">
        <v>1310.005899</v>
      </c>
      <c r="F15" s="225">
        <v>1115.9285259999999</v>
      </c>
      <c r="G15" s="225">
        <v>1190.722814</v>
      </c>
      <c r="H15" s="43">
        <v>1483.5328959999999</v>
      </c>
      <c r="I15" s="43">
        <v>1598.9709170000001</v>
      </c>
      <c r="J15" s="43">
        <v>1792.637522</v>
      </c>
      <c r="K15" s="225">
        <v>1978.6918049999999</v>
      </c>
      <c r="L15" s="43">
        <v>2730.7816280000002</v>
      </c>
      <c r="M15" s="43">
        <v>3803.5087629999998</v>
      </c>
      <c r="N15" s="43">
        <v>5131.9774509999997</v>
      </c>
      <c r="O15" s="43">
        <v>5918.1425529999997</v>
      </c>
      <c r="P15" s="43">
        <v>5518.0236569999997</v>
      </c>
      <c r="Q15" s="43">
        <v>3922.9015760000002</v>
      </c>
      <c r="R15" s="43">
        <v>4623.4750000000004</v>
      </c>
      <c r="S15" s="43">
        <v>4617.2981129999998</v>
      </c>
      <c r="T15" s="43">
        <v>4180.1866460000001</v>
      </c>
      <c r="U15" s="22">
        <v>4369.522575</v>
      </c>
      <c r="V15" s="22">
        <v>4854.3327859999999</v>
      </c>
      <c r="W15" s="22">
        <v>4561.3954540000004</v>
      </c>
      <c r="X15" s="22">
        <v>4360.2361270000001</v>
      </c>
      <c r="Y15" s="107">
        <v>4012.4680600000002</v>
      </c>
      <c r="Z15" s="107">
        <v>3867.1139499999999</v>
      </c>
      <c r="AA15" s="107">
        <v>3729.4834540000002</v>
      </c>
      <c r="AB15" s="107">
        <v>3197.0257450000022</v>
      </c>
      <c r="AC15" s="225">
        <f t="shared" si="0"/>
        <v>86285.298375999992</v>
      </c>
    </row>
    <row r="16" spans="1:29" x14ac:dyDescent="0.2">
      <c r="A16" s="109">
        <v>7</v>
      </c>
      <c r="B16" s="34">
        <v>610990</v>
      </c>
      <c r="C16" s="43">
        <v>407.22585400000003</v>
      </c>
      <c r="D16" s="225">
        <v>419.66350999999997</v>
      </c>
      <c r="E16" s="225">
        <v>583.95177200000001</v>
      </c>
      <c r="F16" s="225">
        <v>619.259503</v>
      </c>
      <c r="G16" s="225">
        <v>747.77821500000005</v>
      </c>
      <c r="H16" s="43">
        <v>791.92489499999999</v>
      </c>
      <c r="I16" s="43">
        <v>634.679078</v>
      </c>
      <c r="J16" s="43">
        <v>678.45094600000004</v>
      </c>
      <c r="K16" s="225">
        <v>796.04906499999993</v>
      </c>
      <c r="L16" s="43">
        <v>1183.965238</v>
      </c>
      <c r="M16" s="43">
        <v>1491.3471259999999</v>
      </c>
      <c r="N16" s="43">
        <v>2317.104472</v>
      </c>
      <c r="O16" s="43">
        <v>2564.6210529999998</v>
      </c>
      <c r="P16" s="43">
        <v>2512.760033</v>
      </c>
      <c r="Q16" s="43">
        <v>1672.4125200000001</v>
      </c>
      <c r="R16" s="43">
        <v>1783.9384</v>
      </c>
      <c r="S16" s="43">
        <v>3341.3770930000001</v>
      </c>
      <c r="T16" s="43">
        <v>3794.656626</v>
      </c>
      <c r="U16" s="22">
        <v>4702.5636430000004</v>
      </c>
      <c r="V16" s="22">
        <v>5327.597565</v>
      </c>
      <c r="W16" s="22">
        <v>4982.6037630000001</v>
      </c>
      <c r="X16" s="22">
        <v>4412.2565519999998</v>
      </c>
      <c r="Y16" s="107">
        <v>4201.2365200000004</v>
      </c>
      <c r="Z16" s="107">
        <v>4137.2429620000003</v>
      </c>
      <c r="AA16" s="107">
        <v>3674.0168310000013</v>
      </c>
      <c r="AB16" s="107">
        <v>3092.2651359999995</v>
      </c>
      <c r="AC16" s="225">
        <f t="shared" si="0"/>
        <v>60870.948370999991</v>
      </c>
    </row>
    <row r="17" spans="1:29" x14ac:dyDescent="0.2">
      <c r="A17" s="109">
        <v>8</v>
      </c>
      <c r="B17" s="34">
        <v>620193</v>
      </c>
      <c r="C17" s="43">
        <v>542.92129299999999</v>
      </c>
      <c r="D17" s="225">
        <v>781.51964399999997</v>
      </c>
      <c r="E17" s="225">
        <v>925.990544</v>
      </c>
      <c r="F17" s="225">
        <v>896.03650799999991</v>
      </c>
      <c r="G17" s="225">
        <v>823.91234999999995</v>
      </c>
      <c r="H17" s="43">
        <v>924.62270899999999</v>
      </c>
      <c r="I17" s="43">
        <v>814.68264699999997</v>
      </c>
      <c r="J17" s="43">
        <v>986.51943000000006</v>
      </c>
      <c r="K17" s="225">
        <v>1261.7055520000001</v>
      </c>
      <c r="L17" s="43">
        <v>1575.266568</v>
      </c>
      <c r="M17" s="43">
        <v>1966.6505569999999</v>
      </c>
      <c r="N17" s="43">
        <v>2147.8507439999998</v>
      </c>
      <c r="O17" s="43">
        <v>2185.3474259999998</v>
      </c>
      <c r="P17" s="43">
        <v>2603.8318829999998</v>
      </c>
      <c r="Q17" s="43">
        <v>2504.3352410000002</v>
      </c>
      <c r="R17" s="43">
        <v>2914.5421000000001</v>
      </c>
      <c r="S17" s="43">
        <v>4003.028429</v>
      </c>
      <c r="T17" s="43">
        <v>3949.287096</v>
      </c>
      <c r="U17" s="22">
        <v>4511.8148000000001</v>
      </c>
      <c r="V17" s="22">
        <v>4781.2609050000001</v>
      </c>
      <c r="W17" s="22">
        <v>4095.3309650000001</v>
      </c>
      <c r="X17" s="22">
        <v>3919.980814</v>
      </c>
      <c r="Y17" s="107">
        <v>3933.5835400000001</v>
      </c>
      <c r="Z17" s="107">
        <v>3876.4851749999998</v>
      </c>
      <c r="AA17" s="107">
        <v>3558.8321450000003</v>
      </c>
      <c r="AB17" s="107">
        <v>2560.4317039999983</v>
      </c>
      <c r="AC17" s="225">
        <f t="shared" si="0"/>
        <v>63045.770769000002</v>
      </c>
    </row>
    <row r="18" spans="1:29" x14ac:dyDescent="0.2">
      <c r="A18" s="109">
        <v>9</v>
      </c>
      <c r="B18" s="34">
        <v>611596</v>
      </c>
      <c r="C18" s="43">
        <v>0</v>
      </c>
      <c r="D18" s="225">
        <v>0</v>
      </c>
      <c r="E18" s="225">
        <v>0</v>
      </c>
      <c r="F18" s="225">
        <v>0</v>
      </c>
      <c r="G18" s="225">
        <v>0</v>
      </c>
      <c r="H18" s="225">
        <v>0</v>
      </c>
      <c r="I18" s="43">
        <v>0</v>
      </c>
      <c r="J18" s="43">
        <v>0</v>
      </c>
      <c r="K18" s="225">
        <v>0</v>
      </c>
      <c r="L18" s="43">
        <v>0</v>
      </c>
      <c r="M18" s="43">
        <v>0</v>
      </c>
      <c r="N18" s="43">
        <v>0</v>
      </c>
      <c r="O18" s="43">
        <v>1172.59618</v>
      </c>
      <c r="P18" s="43">
        <v>1837.5085180000001</v>
      </c>
      <c r="Q18" s="43">
        <v>1576.8141700000001</v>
      </c>
      <c r="R18" s="43">
        <v>1782.384</v>
      </c>
      <c r="S18" s="43">
        <v>2251.924317</v>
      </c>
      <c r="T18" s="43">
        <v>2510.0965820000001</v>
      </c>
      <c r="U18" s="22">
        <v>2757.9508519999999</v>
      </c>
      <c r="V18" s="22">
        <v>2836.3618369999999</v>
      </c>
      <c r="W18" s="22">
        <v>2797.302803</v>
      </c>
      <c r="X18" s="22">
        <v>2475.6418610000001</v>
      </c>
      <c r="Y18" s="107">
        <v>2510.9687199999998</v>
      </c>
      <c r="Z18" s="107">
        <v>2876.5746559999998</v>
      </c>
      <c r="AA18" s="107">
        <v>2893.914029</v>
      </c>
      <c r="AB18" s="107">
        <v>2483.0602689999996</v>
      </c>
      <c r="AC18" s="225">
        <f t="shared" si="0"/>
        <v>32763.098793999998</v>
      </c>
    </row>
    <row r="19" spans="1:29" x14ac:dyDescent="0.2">
      <c r="A19" s="109">
        <v>10</v>
      </c>
      <c r="B19" s="34">
        <v>620432</v>
      </c>
      <c r="C19" s="43">
        <v>226.04289299999999</v>
      </c>
      <c r="D19" s="225">
        <v>197.803202</v>
      </c>
      <c r="E19" s="225">
        <v>208.413453</v>
      </c>
      <c r="F19" s="225">
        <v>143.72478100000001</v>
      </c>
      <c r="G19" s="225">
        <v>159.499741</v>
      </c>
      <c r="H19" s="43">
        <v>224.446696</v>
      </c>
      <c r="I19" s="43">
        <v>257.40721300000001</v>
      </c>
      <c r="J19" s="43">
        <v>378.13736</v>
      </c>
      <c r="K19" s="225">
        <v>408.35906599999998</v>
      </c>
      <c r="L19" s="43">
        <v>576.72755400000005</v>
      </c>
      <c r="M19" s="43">
        <v>1042.939795</v>
      </c>
      <c r="N19" s="43">
        <v>1141.102065</v>
      </c>
      <c r="O19" s="43">
        <v>1073.88174</v>
      </c>
      <c r="P19" s="43">
        <v>1158.0580709999999</v>
      </c>
      <c r="Q19" s="43">
        <v>1021.150798</v>
      </c>
      <c r="R19" s="43">
        <v>1193.5319999999999</v>
      </c>
      <c r="S19" s="43">
        <v>1014.2402970000001</v>
      </c>
      <c r="T19" s="43">
        <v>935.08478100000002</v>
      </c>
      <c r="U19" s="22">
        <v>1406.4993159999999</v>
      </c>
      <c r="V19" s="22">
        <v>2633.4060749999999</v>
      </c>
      <c r="W19" s="22">
        <v>2787.4921610000001</v>
      </c>
      <c r="X19" s="22">
        <v>3371.56918</v>
      </c>
      <c r="Y19" s="107">
        <v>3331.1423799999998</v>
      </c>
      <c r="Z19" s="107">
        <v>2909.6887099999999</v>
      </c>
      <c r="AA19" s="107">
        <v>2516.4643659999997</v>
      </c>
      <c r="AB19" s="107">
        <v>2285.9122009999974</v>
      </c>
      <c r="AC19" s="225">
        <f t="shared" si="0"/>
        <v>32602.725894999996</v>
      </c>
    </row>
    <row r="20" spans="1:29" x14ac:dyDescent="0.2">
      <c r="A20" s="109">
        <v>11</v>
      </c>
      <c r="B20" s="34">
        <v>611595</v>
      </c>
      <c r="C20" s="43">
        <v>0</v>
      </c>
      <c r="D20" s="225">
        <v>0</v>
      </c>
      <c r="E20" s="225">
        <v>0</v>
      </c>
      <c r="F20" s="225">
        <v>0</v>
      </c>
      <c r="G20" s="225">
        <v>0</v>
      </c>
      <c r="H20" s="43">
        <v>0</v>
      </c>
      <c r="I20" s="43">
        <v>0</v>
      </c>
      <c r="J20" s="43">
        <v>0</v>
      </c>
      <c r="K20" s="225">
        <v>0</v>
      </c>
      <c r="L20" s="43">
        <v>0</v>
      </c>
      <c r="M20" s="43">
        <v>0</v>
      </c>
      <c r="N20" s="43">
        <v>0</v>
      </c>
      <c r="O20" s="43">
        <v>1216.2089020000001</v>
      </c>
      <c r="P20" s="43">
        <v>1527.9731790000001</v>
      </c>
      <c r="Q20" s="43">
        <v>1502.0976009999999</v>
      </c>
      <c r="R20" s="43">
        <v>1929.4802999999999</v>
      </c>
      <c r="S20" s="43">
        <v>1844.546685</v>
      </c>
      <c r="T20" s="43">
        <v>1921.123734</v>
      </c>
      <c r="U20" s="22">
        <v>2207.1419369999999</v>
      </c>
      <c r="V20" s="22">
        <v>2155.511047</v>
      </c>
      <c r="W20" s="22">
        <v>2129.2729159999999</v>
      </c>
      <c r="X20" s="22">
        <v>2118.1009370000002</v>
      </c>
      <c r="Y20" s="107">
        <v>2370.8800999999999</v>
      </c>
      <c r="Z20" s="107">
        <v>2410.075374</v>
      </c>
      <c r="AA20" s="107">
        <v>2495.0972779999997</v>
      </c>
      <c r="AB20" s="107">
        <v>1988.2297819999978</v>
      </c>
      <c r="AC20" s="225">
        <f t="shared" si="0"/>
        <v>27815.739771999997</v>
      </c>
    </row>
    <row r="21" spans="1:29" x14ac:dyDescent="0.2">
      <c r="A21" s="109">
        <v>12</v>
      </c>
      <c r="B21" s="34">
        <v>610462</v>
      </c>
      <c r="C21" s="43">
        <v>90.735527000000005</v>
      </c>
      <c r="D21" s="225">
        <v>77.473134000000002</v>
      </c>
      <c r="E21" s="225">
        <v>218.13362100000001</v>
      </c>
      <c r="F21" s="225">
        <v>234.552065</v>
      </c>
      <c r="G21" s="225">
        <v>75.970530999999994</v>
      </c>
      <c r="H21" s="43">
        <v>102.994432</v>
      </c>
      <c r="I21" s="43">
        <v>116.043283</v>
      </c>
      <c r="J21" s="43">
        <v>218.12022400000001</v>
      </c>
      <c r="K21" s="225">
        <v>320.13673199999999</v>
      </c>
      <c r="L21" s="43">
        <v>440.39614599999999</v>
      </c>
      <c r="M21" s="43">
        <v>725.48929799999996</v>
      </c>
      <c r="N21" s="43">
        <v>1855.901024</v>
      </c>
      <c r="O21" s="43">
        <v>4605.5074510000004</v>
      </c>
      <c r="P21" s="43">
        <v>2219.311549</v>
      </c>
      <c r="Q21" s="43">
        <v>1963.4816639999999</v>
      </c>
      <c r="R21" s="43">
        <v>2047.346</v>
      </c>
      <c r="S21" s="43">
        <v>3775.0701309999999</v>
      </c>
      <c r="T21" s="43">
        <v>4793.9391939999996</v>
      </c>
      <c r="U21" s="22">
        <v>4971.6622909999996</v>
      </c>
      <c r="V21" s="22">
        <v>3544.753189</v>
      </c>
      <c r="W21" s="22">
        <v>3011.7487809999998</v>
      </c>
      <c r="X21" s="22">
        <v>2526.79117</v>
      </c>
      <c r="Y21" s="107">
        <v>2402.2603600000002</v>
      </c>
      <c r="Z21" s="107">
        <v>2216.4146799999999</v>
      </c>
      <c r="AA21" s="107">
        <v>2191.922809000002</v>
      </c>
      <c r="AB21" s="107">
        <v>2103.6210989999995</v>
      </c>
      <c r="AC21" s="225">
        <f t="shared" si="0"/>
        <v>46849.776384999997</v>
      </c>
    </row>
    <row r="22" spans="1:29" x14ac:dyDescent="0.2">
      <c r="A22" s="109">
        <v>13</v>
      </c>
      <c r="B22" s="34">
        <v>620343</v>
      </c>
      <c r="C22" s="43">
        <v>523.96052299999997</v>
      </c>
      <c r="D22" s="225">
        <v>543.409311</v>
      </c>
      <c r="E22" s="225">
        <v>541.93562099999997</v>
      </c>
      <c r="F22" s="225">
        <v>465.16779199999996</v>
      </c>
      <c r="G22" s="225">
        <v>535.93073100000004</v>
      </c>
      <c r="H22" s="43">
        <v>748.310564</v>
      </c>
      <c r="I22" s="43">
        <v>713.15530000000001</v>
      </c>
      <c r="J22" s="43">
        <v>651.12910799999997</v>
      </c>
      <c r="K22" s="225">
        <v>701.09419500000001</v>
      </c>
      <c r="L22" s="43">
        <v>874.70390499999996</v>
      </c>
      <c r="M22" s="43">
        <v>1078.983219</v>
      </c>
      <c r="N22" s="43">
        <v>1273.7178019999999</v>
      </c>
      <c r="O22" s="43">
        <v>1419.186381</v>
      </c>
      <c r="P22" s="43">
        <v>1564.3757129999999</v>
      </c>
      <c r="Q22" s="43">
        <v>1440.043784</v>
      </c>
      <c r="R22" s="43">
        <v>1529.1759</v>
      </c>
      <c r="S22" s="43">
        <v>2262.5027</v>
      </c>
      <c r="T22" s="43">
        <v>2043.374679</v>
      </c>
      <c r="U22" s="22">
        <v>2100.5064339999999</v>
      </c>
      <c r="V22" s="22">
        <v>2501.7012880000002</v>
      </c>
      <c r="W22" s="22">
        <v>2545.75756</v>
      </c>
      <c r="X22" s="22">
        <v>2027.3791570000001</v>
      </c>
      <c r="Y22" s="107">
        <v>1979.09079</v>
      </c>
      <c r="Z22" s="107">
        <v>2067.818315</v>
      </c>
      <c r="AA22" s="107">
        <v>1943.0496720000001</v>
      </c>
      <c r="AB22" s="107">
        <v>1567.6671890000005</v>
      </c>
      <c r="AC22" s="225">
        <f t="shared" si="0"/>
        <v>35643.127632999989</v>
      </c>
    </row>
    <row r="23" spans="1:29" x14ac:dyDescent="0.2">
      <c r="A23" s="109">
        <v>14</v>
      </c>
      <c r="B23" s="34">
        <v>611120</v>
      </c>
      <c r="C23" s="43">
        <v>105.17204700000001</v>
      </c>
      <c r="D23" s="225">
        <v>105.54710300000001</v>
      </c>
      <c r="E23" s="225">
        <v>144.81824599999999</v>
      </c>
      <c r="F23" s="225">
        <v>168.129886</v>
      </c>
      <c r="G23" s="225">
        <v>195.692487</v>
      </c>
      <c r="H23" s="43">
        <v>294.57237800000001</v>
      </c>
      <c r="I23" s="43">
        <v>326.98512199999999</v>
      </c>
      <c r="J23" s="43">
        <v>461.627611</v>
      </c>
      <c r="K23" s="225">
        <v>633.67573300000004</v>
      </c>
      <c r="L23" s="43">
        <v>934.85991100000001</v>
      </c>
      <c r="M23" s="43">
        <v>1190.6372550000001</v>
      </c>
      <c r="N23" s="43">
        <v>1423.748298</v>
      </c>
      <c r="O23" s="43">
        <v>1741.3780019999999</v>
      </c>
      <c r="P23" s="43">
        <v>1884.6098010000001</v>
      </c>
      <c r="Q23" s="43">
        <v>1705.398351</v>
      </c>
      <c r="R23" s="43">
        <v>1855.6493</v>
      </c>
      <c r="S23" s="43">
        <v>2078.0812230000001</v>
      </c>
      <c r="T23" s="43">
        <v>1962.0499930000001</v>
      </c>
      <c r="U23" s="22">
        <v>2078.7549600000002</v>
      </c>
      <c r="V23" s="22">
        <v>2156.8929560000001</v>
      </c>
      <c r="W23" s="22">
        <v>2038.3131490000001</v>
      </c>
      <c r="X23" s="22">
        <v>1882.601253</v>
      </c>
      <c r="Y23" s="107">
        <v>1878.31972</v>
      </c>
      <c r="Z23" s="107">
        <v>1835.383026</v>
      </c>
      <c r="AA23" s="107">
        <v>1642.3037749999999</v>
      </c>
      <c r="AB23" s="107">
        <v>1309.0935889999992</v>
      </c>
      <c r="AC23" s="225">
        <f t="shared" si="0"/>
        <v>32034.295175000003</v>
      </c>
    </row>
    <row r="24" spans="1:29" x14ac:dyDescent="0.2">
      <c r="A24" s="109">
        <v>15</v>
      </c>
      <c r="B24" s="34">
        <v>610342</v>
      </c>
      <c r="C24" s="43">
        <v>89.041117999999997</v>
      </c>
      <c r="D24" s="225">
        <v>101.243459</v>
      </c>
      <c r="E24" s="225">
        <v>244.489631</v>
      </c>
      <c r="F24" s="225">
        <v>166.28384</v>
      </c>
      <c r="G24" s="225">
        <v>114.30047500000001</v>
      </c>
      <c r="H24" s="43">
        <v>154.88687400000001</v>
      </c>
      <c r="I24" s="43">
        <v>140.58436900000001</v>
      </c>
      <c r="J24" s="43">
        <v>170.83928499999999</v>
      </c>
      <c r="K24" s="225">
        <v>215.477788</v>
      </c>
      <c r="L24" s="43">
        <v>257.16089199999999</v>
      </c>
      <c r="M24" s="43">
        <v>470.63597700000003</v>
      </c>
      <c r="N24" s="43">
        <v>1254.4847299999999</v>
      </c>
      <c r="O24" s="43">
        <v>3527.3266349999999</v>
      </c>
      <c r="P24" s="43">
        <v>2057.0824120000002</v>
      </c>
      <c r="Q24" s="43">
        <v>1373.1610780000001</v>
      </c>
      <c r="R24" s="43">
        <v>1398.5832</v>
      </c>
      <c r="S24" s="43">
        <v>2414.8150879999998</v>
      </c>
      <c r="T24" s="43">
        <v>2924.1957750000001</v>
      </c>
      <c r="U24" s="22">
        <v>3387.17839</v>
      </c>
      <c r="V24" s="22">
        <v>2123.9819870000001</v>
      </c>
      <c r="W24" s="22">
        <v>1920.2831160000001</v>
      </c>
      <c r="X24" s="22">
        <v>1969.3799739999999</v>
      </c>
      <c r="Y24" s="107">
        <v>1765.1996899999999</v>
      </c>
      <c r="Z24" s="107">
        <v>1548.0521369999999</v>
      </c>
      <c r="AA24" s="107">
        <v>1597.8893949999999</v>
      </c>
      <c r="AB24" s="107">
        <v>1718.056972000001</v>
      </c>
      <c r="AC24" s="225">
        <f t="shared" si="0"/>
        <v>33104.614286999997</v>
      </c>
    </row>
    <row r="25" spans="1:29" x14ac:dyDescent="0.2">
      <c r="A25" s="109">
        <v>16</v>
      </c>
      <c r="B25" s="34">
        <v>620520</v>
      </c>
      <c r="C25" s="43">
        <v>676.91770199999996</v>
      </c>
      <c r="D25" s="225">
        <v>640.173542</v>
      </c>
      <c r="E25" s="225">
        <v>678.68612700000006</v>
      </c>
      <c r="F25" s="225">
        <v>688.72827600000005</v>
      </c>
      <c r="G25" s="225">
        <v>699.15812400000004</v>
      </c>
      <c r="H25" s="43">
        <v>800.90618099999995</v>
      </c>
      <c r="I25" s="43">
        <v>783.80008399999997</v>
      </c>
      <c r="J25" s="43">
        <v>728.67757700000004</v>
      </c>
      <c r="K25" s="225">
        <v>777.44601</v>
      </c>
      <c r="L25" s="43">
        <v>1019.199062</v>
      </c>
      <c r="M25" s="43">
        <v>1343.6043</v>
      </c>
      <c r="N25" s="43">
        <v>1668.4905240000001</v>
      </c>
      <c r="O25" s="43">
        <v>2027.845327</v>
      </c>
      <c r="P25" s="43">
        <v>2204.0275569999999</v>
      </c>
      <c r="Q25" s="43">
        <v>2076.672024</v>
      </c>
      <c r="R25" s="43">
        <v>2119.5731000000001</v>
      </c>
      <c r="S25" s="43">
        <v>2921.0160639999999</v>
      </c>
      <c r="T25" s="43">
        <v>2777.1038349999999</v>
      </c>
      <c r="U25" s="22">
        <v>2866.8678450000002</v>
      </c>
      <c r="V25" s="22">
        <v>2922.9457200000002</v>
      </c>
      <c r="W25" s="22">
        <v>2697.9372509999998</v>
      </c>
      <c r="X25" s="22">
        <v>2327.6897100000001</v>
      </c>
      <c r="Y25" s="107">
        <v>2100.9160499999998</v>
      </c>
      <c r="Z25" s="107">
        <v>1982.0697479999999</v>
      </c>
      <c r="AA25" s="107">
        <v>1574.2105909999993</v>
      </c>
      <c r="AB25" s="107">
        <v>941.98997499999973</v>
      </c>
      <c r="AC25" s="225">
        <f t="shared" si="0"/>
        <v>42046.652306000004</v>
      </c>
    </row>
    <row r="26" spans="1:29" x14ac:dyDescent="0.2">
      <c r="A26" s="109">
        <v>17</v>
      </c>
      <c r="B26" s="34">
        <v>621040</v>
      </c>
      <c r="C26" s="43">
        <v>48.912177999999997</v>
      </c>
      <c r="D26" s="225">
        <v>94.463830999999999</v>
      </c>
      <c r="E26" s="225">
        <v>202.36552900000001</v>
      </c>
      <c r="F26" s="225">
        <v>259.740116</v>
      </c>
      <c r="G26" s="225">
        <v>259.51596599999999</v>
      </c>
      <c r="H26" s="43">
        <v>308.19814600000001</v>
      </c>
      <c r="I26" s="43">
        <v>386.86339700000002</v>
      </c>
      <c r="J26" s="43">
        <v>778.92660799999999</v>
      </c>
      <c r="K26" s="225">
        <v>449.527739</v>
      </c>
      <c r="L26" s="43">
        <v>550.83592199999998</v>
      </c>
      <c r="M26" s="43">
        <v>866.52028099999995</v>
      </c>
      <c r="N26" s="43">
        <v>1161.3052990000001</v>
      </c>
      <c r="O26" s="43">
        <v>1404.9660699999999</v>
      </c>
      <c r="P26" s="43">
        <v>1562.5995700000001</v>
      </c>
      <c r="Q26" s="43">
        <v>1492.4615060000001</v>
      </c>
      <c r="R26" s="43">
        <v>1739.4630999999999</v>
      </c>
      <c r="S26" s="43">
        <v>2496.8676529999998</v>
      </c>
      <c r="T26" s="43">
        <v>2126.821406</v>
      </c>
      <c r="U26" s="22">
        <v>2346.9510460000001</v>
      </c>
      <c r="V26" s="22">
        <v>2285.0035929999999</v>
      </c>
      <c r="W26" s="22">
        <v>1907.562146</v>
      </c>
      <c r="X26" s="22">
        <v>1668.823079</v>
      </c>
      <c r="Y26" s="107">
        <v>1624.9794300000001</v>
      </c>
      <c r="Z26" s="107">
        <v>1673.2049569999999</v>
      </c>
      <c r="AA26" s="107">
        <v>1558.9012780000003</v>
      </c>
      <c r="AB26" s="107">
        <v>1064.1778219999997</v>
      </c>
      <c r="AC26" s="225">
        <f t="shared" si="0"/>
        <v>30319.957668000003</v>
      </c>
    </row>
    <row r="27" spans="1:29" x14ac:dyDescent="0.2">
      <c r="A27" s="109">
        <v>18</v>
      </c>
      <c r="B27" s="34">
        <v>610343</v>
      </c>
      <c r="C27" s="43">
        <v>87.315218000000002</v>
      </c>
      <c r="D27" s="225">
        <v>126.08953</v>
      </c>
      <c r="E27" s="225">
        <v>218.28421</v>
      </c>
      <c r="F27" s="225">
        <v>263.03066200000001</v>
      </c>
      <c r="G27" s="225">
        <v>270.62146999999999</v>
      </c>
      <c r="H27" s="43">
        <v>277.93748199999999</v>
      </c>
      <c r="I27" s="43">
        <v>272.173497</v>
      </c>
      <c r="J27" s="43">
        <v>345.024111</v>
      </c>
      <c r="K27" s="225">
        <v>462.40040499999998</v>
      </c>
      <c r="L27" s="43">
        <v>644.70716100000004</v>
      </c>
      <c r="M27" s="43">
        <v>675.08444699999995</v>
      </c>
      <c r="N27" s="43">
        <v>875.65445599999998</v>
      </c>
      <c r="O27" s="43">
        <v>1244.5547309999999</v>
      </c>
      <c r="P27" s="43">
        <v>1190.8390899999999</v>
      </c>
      <c r="Q27" s="43">
        <v>1245.4257480000001</v>
      </c>
      <c r="R27" s="43">
        <v>1302.94</v>
      </c>
      <c r="S27" s="43">
        <v>1694.005848</v>
      </c>
      <c r="T27" s="43">
        <v>1813.8214029999999</v>
      </c>
      <c r="U27" s="22">
        <v>2094.7025269999999</v>
      </c>
      <c r="V27" s="22">
        <v>1965.6585170000001</v>
      </c>
      <c r="W27" s="22">
        <v>1882.936815</v>
      </c>
      <c r="X27" s="22">
        <v>1594.070181</v>
      </c>
      <c r="Y27" s="107">
        <v>1381.8784700000001</v>
      </c>
      <c r="Z27" s="107">
        <v>1383.713166</v>
      </c>
      <c r="AA27" s="107">
        <v>1387.586734</v>
      </c>
      <c r="AB27" s="107">
        <v>1264.2260830000005</v>
      </c>
      <c r="AC27" s="225">
        <f t="shared" si="0"/>
        <v>25964.681962000006</v>
      </c>
    </row>
    <row r="28" spans="1:29" x14ac:dyDescent="0.2">
      <c r="A28" s="109">
        <v>19</v>
      </c>
      <c r="B28" s="34">
        <v>621133</v>
      </c>
      <c r="C28" s="43">
        <v>217.759252</v>
      </c>
      <c r="D28" s="225">
        <v>334.00026800000001</v>
      </c>
      <c r="E28" s="225">
        <v>397.40241600000002</v>
      </c>
      <c r="F28" s="225">
        <v>428.46083799999997</v>
      </c>
      <c r="G28" s="225">
        <v>371.21707399999997</v>
      </c>
      <c r="H28" s="43">
        <v>513.68188599999996</v>
      </c>
      <c r="I28" s="43">
        <v>538.00403400000005</v>
      </c>
      <c r="J28" s="43">
        <v>1202.6477620000001</v>
      </c>
      <c r="K28" s="225">
        <v>687.34427000000005</v>
      </c>
      <c r="L28" s="43">
        <v>735.96003599999995</v>
      </c>
      <c r="M28" s="43">
        <v>722.78328799999997</v>
      </c>
      <c r="N28" s="43">
        <v>826.25506499999995</v>
      </c>
      <c r="O28" s="43">
        <v>1011.044348</v>
      </c>
      <c r="P28" s="43">
        <v>1160.124687</v>
      </c>
      <c r="Q28" s="43">
        <v>964.46008200000006</v>
      </c>
      <c r="R28" s="43">
        <v>1093.8340000000001</v>
      </c>
      <c r="S28" s="43">
        <v>1326.2502159999999</v>
      </c>
      <c r="T28" s="43">
        <v>1248.20542</v>
      </c>
      <c r="U28" s="22">
        <v>1208.931973</v>
      </c>
      <c r="V28" s="22">
        <v>1261.593932</v>
      </c>
      <c r="W28" s="22">
        <v>1082.202045</v>
      </c>
      <c r="X28" s="22">
        <v>983.94143899999995</v>
      </c>
      <c r="Y28" s="107">
        <v>911.11847499999999</v>
      </c>
      <c r="Z28" s="107">
        <v>948.08610899999996</v>
      </c>
      <c r="AA28" s="107">
        <v>1068.5535409999993</v>
      </c>
      <c r="AB28" s="107">
        <v>964.39109799999869</v>
      </c>
      <c r="AC28" s="225">
        <f t="shared" si="0"/>
        <v>22208.253553999995</v>
      </c>
    </row>
    <row r="29" spans="1:29" x14ac:dyDescent="0.2">
      <c r="A29" s="109">
        <v>20</v>
      </c>
      <c r="B29" s="34">
        <v>620469</v>
      </c>
      <c r="C29" s="43">
        <v>147.88587000000001</v>
      </c>
      <c r="D29" s="225">
        <v>130.85949400000001</v>
      </c>
      <c r="E29" s="225">
        <v>158.50730899999999</v>
      </c>
      <c r="F29" s="225">
        <v>159.047461</v>
      </c>
      <c r="G29" s="225">
        <v>192.85620299999999</v>
      </c>
      <c r="H29" s="43">
        <v>271.246577</v>
      </c>
      <c r="I29" s="43">
        <v>315.74662999999998</v>
      </c>
      <c r="J29" s="43">
        <v>373.53412100000003</v>
      </c>
      <c r="K29" s="225">
        <v>577.99393899999995</v>
      </c>
      <c r="L29" s="43">
        <v>953.91657099999998</v>
      </c>
      <c r="M29" s="43">
        <v>946.42227000000003</v>
      </c>
      <c r="N29" s="43">
        <v>1094.2090229999999</v>
      </c>
      <c r="O29" s="43">
        <v>1038.15346</v>
      </c>
      <c r="P29" s="43">
        <v>1026.220307</v>
      </c>
      <c r="Q29" s="43">
        <v>712.96795999999995</v>
      </c>
      <c r="R29" s="43">
        <v>814.92380000000003</v>
      </c>
      <c r="S29" s="43">
        <v>921.92729499999996</v>
      </c>
      <c r="T29" s="43">
        <v>694.63158699999997</v>
      </c>
      <c r="U29" s="22">
        <v>701.18508999999995</v>
      </c>
      <c r="V29" s="22">
        <v>848.04185500000006</v>
      </c>
      <c r="W29" s="22">
        <v>941.76073599999995</v>
      </c>
      <c r="X29" s="22">
        <v>864.27987700000006</v>
      </c>
      <c r="Y29" s="107">
        <v>782.79435999999998</v>
      </c>
      <c r="Z29" s="107">
        <v>868.93873399999995</v>
      </c>
      <c r="AA29" s="107">
        <v>848.74229699999989</v>
      </c>
      <c r="AB29" s="107">
        <v>586.47329999999988</v>
      </c>
      <c r="AC29" s="225">
        <f t="shared" si="0"/>
        <v>16973.266126000002</v>
      </c>
    </row>
    <row r="30" spans="1:29" x14ac:dyDescent="0.2">
      <c r="A30" s="109">
        <v>21</v>
      </c>
      <c r="B30" s="34">
        <v>610510</v>
      </c>
      <c r="C30" s="43">
        <v>37.775151000000001</v>
      </c>
      <c r="D30" s="225">
        <v>33.546675</v>
      </c>
      <c r="E30" s="225">
        <v>32.292453999999999</v>
      </c>
      <c r="F30" s="225">
        <v>31.718782000000001</v>
      </c>
      <c r="G30" s="225">
        <v>34.794110000000003</v>
      </c>
      <c r="H30" s="43">
        <v>35.632071000000003</v>
      </c>
      <c r="I30" s="43">
        <v>27.220704000000001</v>
      </c>
      <c r="J30" s="43">
        <v>34.451166999999998</v>
      </c>
      <c r="K30" s="225">
        <v>47.093344000000002</v>
      </c>
      <c r="L30" s="43">
        <v>91.547998000000007</v>
      </c>
      <c r="M30" s="43">
        <v>164.19006400000001</v>
      </c>
      <c r="N30" s="43">
        <v>571.03196000000003</v>
      </c>
      <c r="O30" s="43">
        <v>946.86947899999996</v>
      </c>
      <c r="P30" s="43">
        <v>1141.9618049999999</v>
      </c>
      <c r="Q30" s="43">
        <v>861.81975</v>
      </c>
      <c r="R30" s="43">
        <v>944.74919999999997</v>
      </c>
      <c r="S30" s="43">
        <v>1231.612607</v>
      </c>
      <c r="T30" s="43">
        <v>1202.0826830000001</v>
      </c>
      <c r="U30" s="22">
        <v>1373.652313</v>
      </c>
      <c r="V30" s="22">
        <v>1122.8099199999999</v>
      </c>
      <c r="W30" s="22">
        <v>834.33047999999997</v>
      </c>
      <c r="X30" s="22">
        <v>707.09606399999996</v>
      </c>
      <c r="Y30" s="107">
        <v>598.87093900000002</v>
      </c>
      <c r="Z30" s="107">
        <v>599.55736899999999</v>
      </c>
      <c r="AA30" s="107">
        <v>532.16051900000002</v>
      </c>
      <c r="AB30" s="107">
        <v>360.77385199999992</v>
      </c>
      <c r="AC30" s="225">
        <f t="shared" si="0"/>
        <v>13599.641460000001</v>
      </c>
    </row>
    <row r="31" spans="1:29" x14ac:dyDescent="0.2">
      <c r="A31" s="109">
        <v>22</v>
      </c>
      <c r="B31" s="34">
        <v>620630</v>
      </c>
      <c r="C31" s="43">
        <v>192.66649699999999</v>
      </c>
      <c r="D31" s="225">
        <v>192.83505</v>
      </c>
      <c r="E31" s="225">
        <v>191.47219999999999</v>
      </c>
      <c r="F31" s="225">
        <v>213.240083</v>
      </c>
      <c r="G31" s="225">
        <v>282.99913199999997</v>
      </c>
      <c r="H31" s="43">
        <v>347.72285299999999</v>
      </c>
      <c r="I31" s="43">
        <v>379.090146</v>
      </c>
      <c r="J31" s="43">
        <v>457.42124000000001</v>
      </c>
      <c r="K31" s="225">
        <v>420.44827099999998</v>
      </c>
      <c r="L31" s="43">
        <v>504.93159100000003</v>
      </c>
      <c r="M31" s="43">
        <v>622.64663599999994</v>
      </c>
      <c r="N31" s="43">
        <v>880.23343899999998</v>
      </c>
      <c r="O31" s="43">
        <v>1100.03217</v>
      </c>
      <c r="P31" s="43">
        <v>1311.5464019999999</v>
      </c>
      <c r="Q31" s="43">
        <v>1284.947686</v>
      </c>
      <c r="R31" s="43">
        <v>1493.7473</v>
      </c>
      <c r="S31" s="43">
        <v>1318.640482</v>
      </c>
      <c r="T31" s="43">
        <v>1144.8993290000001</v>
      </c>
      <c r="U31" s="22">
        <v>1193.044787</v>
      </c>
      <c r="V31" s="22">
        <v>1113.272647</v>
      </c>
      <c r="W31" s="22">
        <v>1055.734641</v>
      </c>
      <c r="X31" s="22">
        <v>897.87560099999996</v>
      </c>
      <c r="Y31" s="107">
        <v>747.84871599999997</v>
      </c>
      <c r="Z31" s="107">
        <v>659.94546700000001</v>
      </c>
      <c r="AA31" s="107">
        <v>530.21792699999992</v>
      </c>
      <c r="AB31" s="107">
        <v>510.3717950000003</v>
      </c>
      <c r="AC31" s="225">
        <f t="shared" si="0"/>
        <v>19047.832088000003</v>
      </c>
    </row>
    <row r="32" spans="1:29" x14ac:dyDescent="0.2">
      <c r="A32" s="109">
        <v>23</v>
      </c>
      <c r="B32" s="34">
        <v>621132</v>
      </c>
      <c r="C32" s="43">
        <v>134.42612600000001</v>
      </c>
      <c r="D32" s="225">
        <v>117.61155100000001</v>
      </c>
      <c r="E32" s="225">
        <v>96.045082000000008</v>
      </c>
      <c r="F32" s="225">
        <v>74.431089999999998</v>
      </c>
      <c r="G32" s="225">
        <v>61.751808000000004</v>
      </c>
      <c r="H32" s="43">
        <v>81.921567999999994</v>
      </c>
      <c r="I32" s="43">
        <v>92.683667</v>
      </c>
      <c r="J32" s="43">
        <v>198.63389000000001</v>
      </c>
      <c r="K32" s="225">
        <v>138.85746499999999</v>
      </c>
      <c r="L32" s="43">
        <v>202.220069</v>
      </c>
      <c r="M32" s="43">
        <v>295.50283999999999</v>
      </c>
      <c r="N32" s="43">
        <v>498.86703</v>
      </c>
      <c r="O32" s="43">
        <v>937.55742599999996</v>
      </c>
      <c r="P32" s="43">
        <v>633.88074600000004</v>
      </c>
      <c r="Q32" s="43">
        <v>365.20162900000003</v>
      </c>
      <c r="R32" s="43">
        <v>592.04319999999996</v>
      </c>
      <c r="S32" s="43">
        <v>568.17450299999996</v>
      </c>
      <c r="T32" s="43">
        <v>578.44842400000005</v>
      </c>
      <c r="U32" s="22">
        <v>504.74531999999999</v>
      </c>
      <c r="V32" s="22">
        <v>342.330083</v>
      </c>
      <c r="W32" s="22">
        <v>289.51068800000002</v>
      </c>
      <c r="X32" s="22">
        <v>233.05659199999999</v>
      </c>
      <c r="Y32" s="107">
        <v>203.04478</v>
      </c>
      <c r="Z32" s="107">
        <v>210.817453</v>
      </c>
      <c r="AA32" s="107">
        <v>355.52133800000007</v>
      </c>
      <c r="AB32" s="107">
        <v>355.07199400000025</v>
      </c>
      <c r="AC32" s="225">
        <f t="shared" si="0"/>
        <v>8162.3563620000004</v>
      </c>
    </row>
    <row r="33" spans="1:29" x14ac:dyDescent="0.2">
      <c r="A33" s="109">
        <v>24</v>
      </c>
      <c r="B33" s="34">
        <v>610422</v>
      </c>
      <c r="C33" s="43">
        <v>50.639871999999997</v>
      </c>
      <c r="D33" s="225">
        <v>42.277259000000001</v>
      </c>
      <c r="E33" s="225">
        <v>67.412453999999997</v>
      </c>
      <c r="F33" s="225">
        <v>68.898106999999996</v>
      </c>
      <c r="G33" s="225">
        <v>65.848618999999999</v>
      </c>
      <c r="H33" s="43">
        <v>85.976186999999996</v>
      </c>
      <c r="I33" s="43">
        <v>82.862071</v>
      </c>
      <c r="J33" s="43">
        <v>96.141802999999996</v>
      </c>
      <c r="K33" s="225">
        <v>186.302482</v>
      </c>
      <c r="L33" s="43">
        <v>247.779428</v>
      </c>
      <c r="M33" s="43">
        <v>360.62248499999998</v>
      </c>
      <c r="N33" s="43">
        <v>486.80548499999998</v>
      </c>
      <c r="O33" s="43">
        <v>1104.5929229999999</v>
      </c>
      <c r="P33" s="43">
        <v>1227.2573560000001</v>
      </c>
      <c r="Q33" s="43">
        <v>776.15878499999997</v>
      </c>
      <c r="R33" s="43">
        <v>991.09820000000002</v>
      </c>
      <c r="S33" s="43">
        <v>763.05419199999994</v>
      </c>
      <c r="T33" s="43">
        <v>1305.4639709999999</v>
      </c>
      <c r="U33" s="22">
        <v>1037.2196610000001</v>
      </c>
      <c r="V33" s="22">
        <v>607.62355100000002</v>
      </c>
      <c r="W33" s="22">
        <v>371.768415</v>
      </c>
      <c r="X33" s="22">
        <v>309.14058399999999</v>
      </c>
      <c r="Y33" s="107">
        <v>264.66860700000001</v>
      </c>
      <c r="Z33" s="107">
        <v>244.33838399999999</v>
      </c>
      <c r="AA33" s="107">
        <v>210.04177300000003</v>
      </c>
      <c r="AB33" s="107">
        <v>235.96026599999996</v>
      </c>
      <c r="AC33" s="225">
        <f t="shared" si="0"/>
        <v>11289.952920000002</v>
      </c>
    </row>
    <row r="34" spans="1:29" x14ac:dyDescent="0.2">
      <c r="A34" s="109">
        <v>25</v>
      </c>
      <c r="B34" s="34">
        <v>611090</v>
      </c>
      <c r="C34" s="43">
        <v>498.68483700000002</v>
      </c>
      <c r="D34" s="225">
        <v>588.51413000000002</v>
      </c>
      <c r="E34" s="225">
        <v>810.59130800000003</v>
      </c>
      <c r="F34" s="225">
        <v>873.43090900000004</v>
      </c>
      <c r="G34" s="225">
        <v>1028.816474</v>
      </c>
      <c r="H34" s="43">
        <v>1163.315732</v>
      </c>
      <c r="I34" s="43">
        <v>1083.9638090000001</v>
      </c>
      <c r="J34" s="43">
        <v>1048.375796</v>
      </c>
      <c r="K34" s="225">
        <v>937.90553</v>
      </c>
      <c r="L34" s="43">
        <v>1147.3596500000001</v>
      </c>
      <c r="M34" s="43">
        <v>1100.980505</v>
      </c>
      <c r="N34" s="43">
        <v>1100.7377779999999</v>
      </c>
      <c r="O34" s="43">
        <v>1025.267568</v>
      </c>
      <c r="P34" s="43">
        <v>674.69367999999997</v>
      </c>
      <c r="Q34" s="43">
        <v>502.73727600000001</v>
      </c>
      <c r="R34" s="43">
        <v>593.22799999999995</v>
      </c>
      <c r="S34" s="43">
        <v>465.50525900000002</v>
      </c>
      <c r="T34" s="43">
        <v>417.81322299999999</v>
      </c>
      <c r="U34" s="22">
        <v>425.51739900000001</v>
      </c>
      <c r="V34" s="22">
        <v>407.27776</v>
      </c>
      <c r="W34" s="22">
        <v>309.24498899999998</v>
      </c>
      <c r="X34" s="22">
        <v>261.63866899999999</v>
      </c>
      <c r="Y34" s="107">
        <v>217.21298400000001</v>
      </c>
      <c r="Z34" s="107">
        <v>209.518674</v>
      </c>
      <c r="AA34" s="107">
        <v>167.62217400000003</v>
      </c>
      <c r="AB34" s="107">
        <v>116.98371399999999</v>
      </c>
      <c r="AC34" s="225">
        <f t="shared" si="0"/>
        <v>17176.937827000002</v>
      </c>
    </row>
    <row r="35" spans="1:29" x14ac:dyDescent="0.2">
      <c r="A35" s="51"/>
      <c r="B35" s="42" t="s">
        <v>19</v>
      </c>
      <c r="C35" s="43">
        <f>SUM(C10:C34)</f>
        <v>8360.9580399999995</v>
      </c>
      <c r="D35" s="225">
        <f t="shared" ref="D35:I35" si="1">SUM(D10:D34)</f>
        <v>8870.7266390000004</v>
      </c>
      <c r="E35" s="225">
        <f t="shared" si="1"/>
        <v>10885.253968000001</v>
      </c>
      <c r="F35" s="225">
        <f t="shared" si="1"/>
        <v>10780.274033000003</v>
      </c>
      <c r="G35" s="225">
        <f t="shared" si="1"/>
        <v>11635.483989000002</v>
      </c>
      <c r="H35" s="225">
        <f t="shared" si="1"/>
        <v>14159.817446000001</v>
      </c>
      <c r="I35" s="225">
        <f t="shared" si="1"/>
        <v>14639.931580999999</v>
      </c>
      <c r="J35" s="225">
        <f t="shared" ref="J35:AB35" si="2">SUM(J10:J34)</f>
        <v>18135.660292000004</v>
      </c>
      <c r="K35" s="225">
        <f t="shared" ref="K35:L35" si="3">SUM(K10:K34)</f>
        <v>19518.474011999999</v>
      </c>
      <c r="L35" s="225">
        <f t="shared" si="3"/>
        <v>25109.864219999999</v>
      </c>
      <c r="M35" s="225">
        <f t="shared" si="2"/>
        <v>33888.165215000008</v>
      </c>
      <c r="N35" s="225">
        <f t="shared" si="2"/>
        <v>46177.953412999996</v>
      </c>
      <c r="O35" s="225">
        <f t="shared" si="2"/>
        <v>61813.669815999994</v>
      </c>
      <c r="P35" s="225">
        <f t="shared" si="2"/>
        <v>60830.599445000007</v>
      </c>
      <c r="Q35" s="225">
        <f t="shared" si="2"/>
        <v>53865.625562000008</v>
      </c>
      <c r="R35" s="225">
        <f t="shared" si="2"/>
        <v>58172.489000000001</v>
      </c>
      <c r="S35" s="225">
        <f t="shared" si="2"/>
        <v>75239.622137999992</v>
      </c>
      <c r="T35" s="225">
        <f t="shared" si="2"/>
        <v>75886.072627000001</v>
      </c>
      <c r="U35" s="225">
        <f t="shared" si="2"/>
        <v>82589.381426000022</v>
      </c>
      <c r="V35" s="225">
        <f t="shared" si="2"/>
        <v>85218.778057000003</v>
      </c>
      <c r="W35" s="225">
        <f t="shared" si="2"/>
        <v>79241.065214999981</v>
      </c>
      <c r="X35" s="225">
        <f t="shared" si="2"/>
        <v>72659.861593999987</v>
      </c>
      <c r="Y35" s="225">
        <f t="shared" si="2"/>
        <v>70163.443030999973</v>
      </c>
      <c r="Z35" s="225">
        <f t="shared" si="2"/>
        <v>69450.996106000006</v>
      </c>
      <c r="AA35" s="225">
        <f t="shared" si="2"/>
        <v>66218.983765000012</v>
      </c>
      <c r="AB35" s="225">
        <f t="shared" si="2"/>
        <v>54505.135040999972</v>
      </c>
      <c r="AC35" s="225">
        <f t="shared" si="0"/>
        <v>1188018.2856709999</v>
      </c>
    </row>
    <row r="36" spans="1:29" x14ac:dyDescent="0.2">
      <c r="A36" s="51"/>
      <c r="B36" s="42" t="s">
        <v>20</v>
      </c>
      <c r="C36" s="43">
        <f>C37-C35</f>
        <v>11723.924222999985</v>
      </c>
      <c r="D36" s="225">
        <f t="shared" ref="D36:I36" si="4">D37-D35</f>
        <v>13860.126722000005</v>
      </c>
      <c r="E36" s="225">
        <f t="shared" si="4"/>
        <v>18344.688419000013</v>
      </c>
      <c r="F36" s="225">
        <f t="shared" si="4"/>
        <v>17001.445971999987</v>
      </c>
      <c r="G36" s="225">
        <f t="shared" si="4"/>
        <v>16436.703874999992</v>
      </c>
      <c r="H36" s="225">
        <f t="shared" si="4"/>
        <v>16272.722226000009</v>
      </c>
      <c r="I36" s="225">
        <f t="shared" si="4"/>
        <v>16132.86911200002</v>
      </c>
      <c r="J36" s="225">
        <f t="shared" ref="J36:AB36" si="5">J37-J35</f>
        <v>18166.632543000018</v>
      </c>
      <c r="K36" s="225">
        <f t="shared" ref="K36:L36" si="6">K37-K35</f>
        <v>24139.271794000058</v>
      </c>
      <c r="L36" s="225">
        <f t="shared" si="6"/>
        <v>26656.928848000065</v>
      </c>
      <c r="M36" s="225">
        <f t="shared" si="5"/>
        <v>28585.364773999965</v>
      </c>
      <c r="N36" s="225">
        <f t="shared" si="5"/>
        <v>36633.570322000014</v>
      </c>
      <c r="O36" s="225">
        <f t="shared" si="5"/>
        <v>41909.080282999988</v>
      </c>
      <c r="P36" s="225">
        <f t="shared" si="5"/>
        <v>55026.504466999984</v>
      </c>
      <c r="Q36" s="225">
        <f t="shared" si="5"/>
        <v>49377.90329699999</v>
      </c>
      <c r="R36" s="225">
        <f t="shared" si="5"/>
        <v>57479.247480000005</v>
      </c>
      <c r="S36" s="225">
        <f t="shared" si="5"/>
        <v>72306.050564999998</v>
      </c>
      <c r="T36" s="225">
        <f t="shared" si="5"/>
        <v>74182.297697999995</v>
      </c>
      <c r="U36" s="225">
        <f t="shared" si="5"/>
        <v>84469.052599999981</v>
      </c>
      <c r="V36" s="225">
        <f t="shared" si="5"/>
        <v>90124.205020000067</v>
      </c>
      <c r="W36" s="225">
        <f t="shared" si="5"/>
        <v>91138.523023999995</v>
      </c>
      <c r="X36" s="225">
        <f t="shared" si="5"/>
        <v>84560.416742000147</v>
      </c>
      <c r="Y36" s="225">
        <f t="shared" si="5"/>
        <v>83484.556969000027</v>
      </c>
      <c r="Z36" s="225">
        <f t="shared" si="5"/>
        <v>83912.08593400009</v>
      </c>
      <c r="AA36" s="225">
        <f t="shared" si="5"/>
        <v>80661.566046000022</v>
      </c>
      <c r="AB36" s="225">
        <f t="shared" si="5"/>
        <v>78510.969084000011</v>
      </c>
      <c r="AC36" s="225">
        <f t="shared" si="0"/>
        <v>1271096.7080390004</v>
      </c>
    </row>
    <row r="37" spans="1:29" x14ac:dyDescent="0.2">
      <c r="A37" s="51"/>
      <c r="B37" s="42" t="s">
        <v>11</v>
      </c>
      <c r="C37" s="43">
        <v>20084.882262999985</v>
      </c>
      <c r="D37" s="225">
        <v>22730.853361000005</v>
      </c>
      <c r="E37" s="225">
        <v>29229.942387000014</v>
      </c>
      <c r="F37" s="225">
        <v>27781.720004999988</v>
      </c>
      <c r="G37" s="225">
        <v>28072.187863999996</v>
      </c>
      <c r="H37" s="43">
        <v>30432.53967200001</v>
      </c>
      <c r="I37" s="43">
        <v>30772.800693000019</v>
      </c>
      <c r="J37" s="43">
        <v>36302.292835000022</v>
      </c>
      <c r="K37" s="225">
        <v>43657.745806000057</v>
      </c>
      <c r="L37" s="43">
        <v>51766.793068000065</v>
      </c>
      <c r="M37" s="43">
        <v>62473.529988999973</v>
      </c>
      <c r="N37" s="43">
        <v>82811.52373500001</v>
      </c>
      <c r="O37" s="43">
        <v>103722.75009899998</v>
      </c>
      <c r="P37" s="43">
        <v>115857.10391199999</v>
      </c>
      <c r="Q37" s="43">
        <v>103243.528859</v>
      </c>
      <c r="R37" s="43">
        <v>115651.73648000001</v>
      </c>
      <c r="S37" s="43">
        <v>147545.67270299999</v>
      </c>
      <c r="T37" s="31">
        <v>150068.370325</v>
      </c>
      <c r="U37" s="22">
        <v>167058.434026</v>
      </c>
      <c r="V37" s="22">
        <v>175342.98307700007</v>
      </c>
      <c r="W37" s="22">
        <v>170379.58823899998</v>
      </c>
      <c r="X37" s="22">
        <v>157220.27833600013</v>
      </c>
      <c r="Y37" s="108">
        <v>153648</v>
      </c>
      <c r="Z37" s="108">
        <v>153363.0820400001</v>
      </c>
      <c r="AA37" s="108">
        <v>146880.54981100003</v>
      </c>
      <c r="AB37" s="108">
        <v>133016.10412499998</v>
      </c>
      <c r="AC37" s="225">
        <f t="shared" si="0"/>
        <v>2459114.9937100005</v>
      </c>
    </row>
    <row r="38" spans="1:29" x14ac:dyDescent="0.2">
      <c r="A38" s="51"/>
      <c r="B38" s="42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</row>
    <row r="39" spans="1:29" ht="13.5" thickBot="1" x14ac:dyDescent="0.25">
      <c r="A39" s="51"/>
      <c r="B39" s="42"/>
      <c r="C39" s="268" t="s">
        <v>15</v>
      </c>
      <c r="D39" s="268"/>
      <c r="E39" s="268"/>
      <c r="F39" s="268"/>
      <c r="G39" s="268"/>
      <c r="H39" s="268"/>
      <c r="I39" s="268"/>
      <c r="J39" s="268"/>
      <c r="K39" s="268"/>
      <c r="L39" s="268"/>
      <c r="M39" s="268"/>
      <c r="N39" s="268"/>
      <c r="O39" s="268"/>
      <c r="P39" s="268"/>
      <c r="Q39" s="268"/>
      <c r="R39" s="268"/>
      <c r="S39" s="268"/>
      <c r="T39" s="268"/>
      <c r="U39" s="268"/>
      <c r="V39" s="268"/>
      <c r="W39" s="268"/>
      <c r="X39" s="268"/>
      <c r="Y39" s="268"/>
      <c r="Z39" s="268"/>
      <c r="AA39" s="268"/>
      <c r="AB39" s="264"/>
      <c r="AC39" s="243"/>
    </row>
    <row r="40" spans="1:29" ht="13.5" thickTop="1" x14ac:dyDescent="0.2">
      <c r="A40" s="51"/>
      <c r="B40" s="45"/>
      <c r="C40" s="45"/>
      <c r="D40" s="208"/>
      <c r="E40" s="208"/>
      <c r="F40" s="208"/>
      <c r="G40" s="208"/>
      <c r="H40" s="44"/>
      <c r="I40" s="44"/>
      <c r="J40" s="44"/>
      <c r="K40" s="226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226"/>
      <c r="AA40" s="226"/>
      <c r="AB40" s="226"/>
      <c r="AC40" s="44"/>
    </row>
    <row r="41" spans="1:29" x14ac:dyDescent="0.2">
      <c r="A41" s="51">
        <v>1</v>
      </c>
      <c r="B41" s="34">
        <v>611030</v>
      </c>
      <c r="C41" s="44">
        <f>C10/C$37*100</f>
        <v>3.0332497448705631</v>
      </c>
      <c r="D41" s="226">
        <f t="shared" ref="D41:K41" si="7">D10/D$37*100</f>
        <v>3.2905639930057351</v>
      </c>
      <c r="E41" s="226">
        <f t="shared" si="7"/>
        <v>3.2412148592580103</v>
      </c>
      <c r="F41" s="226">
        <f t="shared" si="7"/>
        <v>3.9892909935041314</v>
      </c>
      <c r="G41" s="226">
        <f t="shared" si="7"/>
        <v>4.7341777863502559</v>
      </c>
      <c r="H41" s="226">
        <f t="shared" si="7"/>
        <v>5.2032683636223585</v>
      </c>
      <c r="I41" s="226">
        <f t="shared" si="7"/>
        <v>5.5133924433011927</v>
      </c>
      <c r="J41" s="226">
        <f t="shared" si="7"/>
        <v>5.6758148097286671</v>
      </c>
      <c r="K41" s="226">
        <f t="shared" si="7"/>
        <v>5.450059470713656</v>
      </c>
      <c r="L41" s="226">
        <f t="shared" ref="L41:M41" si="8">L10/L$37*100</f>
        <v>5.7790557994779359</v>
      </c>
      <c r="M41" s="226">
        <f t="shared" si="8"/>
        <v>7.0659138322698478</v>
      </c>
      <c r="N41" s="226">
        <f t="shared" ref="I41:AB55" si="9">N10/N$37*100</f>
        <v>7.2576095148697712</v>
      </c>
      <c r="O41" s="226">
        <f t="shared" si="9"/>
        <v>6.2824231277905787</v>
      </c>
      <c r="P41" s="226">
        <f t="shared" si="9"/>
        <v>6.4906037369203808</v>
      </c>
      <c r="Q41" s="226">
        <f t="shared" si="9"/>
        <v>6.9915968068644307</v>
      </c>
      <c r="R41" s="226">
        <f t="shared" si="9"/>
        <v>6.3372356724340637</v>
      </c>
      <c r="S41" s="226">
        <f t="shared" si="9"/>
        <v>6.7076104372925949</v>
      </c>
      <c r="T41" s="226">
        <f t="shared" si="9"/>
        <v>6.6488265497861496</v>
      </c>
      <c r="U41" s="226">
        <f t="shared" si="9"/>
        <v>6.2640317216018868</v>
      </c>
      <c r="V41" s="226">
        <f t="shared" si="9"/>
        <v>6.4101556793203267</v>
      </c>
      <c r="W41" s="226">
        <f t="shared" si="9"/>
        <v>6.3679666643991188</v>
      </c>
      <c r="X41" s="226">
        <f t="shared" si="9"/>
        <v>6.1802631466116011</v>
      </c>
      <c r="Y41" s="226">
        <f t="shared" si="9"/>
        <v>6.2584674060189531</v>
      </c>
      <c r="Z41" s="226">
        <f t="shared" si="9"/>
        <v>6.7007568055522579</v>
      </c>
      <c r="AA41" s="226">
        <f t="shared" si="9"/>
        <v>7.1146030883235358</v>
      </c>
      <c r="AB41" s="226">
        <f t="shared" si="9"/>
        <v>6.446277716826045</v>
      </c>
      <c r="AC41" s="226">
        <f>AC10/AC$37*100</f>
        <v>6.3243832941039217</v>
      </c>
    </row>
    <row r="42" spans="1:29" x14ac:dyDescent="0.2">
      <c r="A42" s="51">
        <v>2</v>
      </c>
      <c r="B42" s="34">
        <v>611020</v>
      </c>
      <c r="C42" s="226">
        <f t="shared" ref="C42:W68" si="10">C11/C$37*100</f>
        <v>2.3819653943470085</v>
      </c>
      <c r="D42" s="226">
        <f t="shared" si="10"/>
        <v>2.2724675655435895</v>
      </c>
      <c r="E42" s="226">
        <f t="shared" si="10"/>
        <v>2.1329095923133874</v>
      </c>
      <c r="F42" s="226">
        <f t="shared" si="10"/>
        <v>2.3121440245038576</v>
      </c>
      <c r="G42" s="226">
        <f t="shared" si="10"/>
        <v>2.6601980031548287</v>
      </c>
      <c r="H42" s="226">
        <f t="shared" si="10"/>
        <v>3.3388891625594059</v>
      </c>
      <c r="I42" s="226">
        <f t="shared" si="10"/>
        <v>4.1195657770869349</v>
      </c>
      <c r="J42" s="226">
        <f t="shared" si="10"/>
        <v>3.8291026253300817</v>
      </c>
      <c r="K42" s="226">
        <f t="shared" si="10"/>
        <v>3.1995183333721893</v>
      </c>
      <c r="L42" s="226">
        <f t="shared" si="10"/>
        <v>3.3062167840912426</v>
      </c>
      <c r="M42" s="226">
        <f t="shared" si="10"/>
        <v>4.5370205373364909</v>
      </c>
      <c r="N42" s="226">
        <f t="shared" si="10"/>
        <v>5.4277234752779897</v>
      </c>
      <c r="O42" s="226">
        <f t="shared" si="10"/>
        <v>6.9542642719319341</v>
      </c>
      <c r="P42" s="226">
        <f t="shared" si="10"/>
        <v>5.5663975036856002</v>
      </c>
      <c r="Q42" s="226">
        <f t="shared" si="10"/>
        <v>5.8699822448694823</v>
      </c>
      <c r="R42" s="226">
        <f t="shared" si="10"/>
        <v>5.2927216540830271</v>
      </c>
      <c r="S42" s="226">
        <f t="shared" si="10"/>
        <v>5.5406716586367093</v>
      </c>
      <c r="T42" s="226">
        <f t="shared" si="10"/>
        <v>5.1119334816432112</v>
      </c>
      <c r="U42" s="226">
        <f t="shared" si="10"/>
        <v>4.7352483124370934</v>
      </c>
      <c r="V42" s="226">
        <f t="shared" si="10"/>
        <v>4.2486322413760638</v>
      </c>
      <c r="W42" s="226">
        <f t="shared" si="10"/>
        <v>3.9123083591736258</v>
      </c>
      <c r="X42" s="226">
        <f t="shared" si="9"/>
        <v>3.8224248345093548</v>
      </c>
      <c r="Y42" s="226">
        <f t="shared" si="9"/>
        <v>3.8037261663021975</v>
      </c>
      <c r="Z42" s="226">
        <f t="shared" si="9"/>
        <v>3.8440200578796322</v>
      </c>
      <c r="AA42" s="226">
        <f t="shared" ref="AA42:AB42" si="11">AA11/AA$37*100</f>
        <v>4.5133376076888378</v>
      </c>
      <c r="AB42" s="226">
        <f t="shared" si="11"/>
        <v>4.547388657027394</v>
      </c>
      <c r="AC42" s="226">
        <f t="shared" ref="AC42:AC67" si="12">AC11/AC$37*100</f>
        <v>4.5244923470269001</v>
      </c>
    </row>
    <row r="43" spans="1:29" x14ac:dyDescent="0.2">
      <c r="A43" s="51">
        <v>3</v>
      </c>
      <c r="B43" s="34">
        <v>620462</v>
      </c>
      <c r="C43" s="226">
        <f t="shared" si="10"/>
        <v>2.7340483544262462</v>
      </c>
      <c r="D43" s="226">
        <f t="shared" si="10"/>
        <v>2.3094521075072625</v>
      </c>
      <c r="E43" s="226">
        <f t="shared" si="10"/>
        <v>2.257542229345892</v>
      </c>
      <c r="F43" s="226">
        <f t="shared" si="10"/>
        <v>2.3336094665244622</v>
      </c>
      <c r="G43" s="226">
        <f t="shared" si="10"/>
        <v>2.67325267854299</v>
      </c>
      <c r="H43" s="226">
        <f t="shared" si="10"/>
        <v>3.1161558293227936</v>
      </c>
      <c r="I43" s="226">
        <f t="shared" si="9"/>
        <v>4.0092095753918287</v>
      </c>
      <c r="J43" s="226">
        <f t="shared" si="10"/>
        <v>5.2014159149184742</v>
      </c>
      <c r="K43" s="226">
        <f t="shared" si="10"/>
        <v>4.6296416218590446</v>
      </c>
      <c r="L43" s="226">
        <f t="shared" si="10"/>
        <v>4.6805545628782141</v>
      </c>
      <c r="M43" s="226">
        <f t="shared" si="10"/>
        <v>5.8353807134667965</v>
      </c>
      <c r="N43" s="226">
        <f t="shared" si="9"/>
        <v>5.5837419026329185</v>
      </c>
      <c r="O43" s="226">
        <f t="shared" si="9"/>
        <v>4.9193500038611049</v>
      </c>
      <c r="P43" s="226">
        <f t="shared" si="9"/>
        <v>4.6124610279046561</v>
      </c>
      <c r="Q43" s="226">
        <f t="shared" si="9"/>
        <v>5.2480514787515187</v>
      </c>
      <c r="R43" s="226">
        <f t="shared" si="9"/>
        <v>4.788681924337328</v>
      </c>
      <c r="S43" s="226">
        <f t="shared" si="9"/>
        <v>4.6401755419701951</v>
      </c>
      <c r="T43" s="226">
        <f t="shared" si="9"/>
        <v>4.9570657253687349</v>
      </c>
      <c r="U43" s="226">
        <f t="shared" si="9"/>
        <v>4.6741696853118571</v>
      </c>
      <c r="V43" s="226">
        <f t="shared" si="9"/>
        <v>4.8134083850356717</v>
      </c>
      <c r="W43" s="226">
        <f t="shared" si="9"/>
        <v>4.6565955429301411</v>
      </c>
      <c r="X43" s="226">
        <f t="shared" si="9"/>
        <v>4.9114768493778076</v>
      </c>
      <c r="Y43" s="226">
        <f t="shared" si="9"/>
        <v>4.6824406760908053</v>
      </c>
      <c r="Z43" s="226">
        <f t="shared" si="9"/>
        <v>4.5512590071575971</v>
      </c>
      <c r="AA43" s="226">
        <f t="shared" ref="AA43:AB43" si="13">AA12/AA$37*100</f>
        <v>4.1746303515952583</v>
      </c>
      <c r="AB43" s="226">
        <f t="shared" si="13"/>
        <v>3.5348759083948247</v>
      </c>
      <c r="AC43" s="226">
        <f t="shared" si="12"/>
        <v>4.5755211847677009</v>
      </c>
    </row>
    <row r="44" spans="1:29" x14ac:dyDescent="0.2">
      <c r="A44" s="51">
        <v>4</v>
      </c>
      <c r="B44" s="34">
        <v>620342</v>
      </c>
      <c r="C44" s="226">
        <f t="shared" si="10"/>
        <v>5.5546306689345855</v>
      </c>
      <c r="D44" s="226">
        <f t="shared" si="10"/>
        <v>4.6988816655364269</v>
      </c>
      <c r="E44" s="226">
        <f t="shared" si="10"/>
        <v>4.3228685102094913</v>
      </c>
      <c r="F44" s="226">
        <f t="shared" si="10"/>
        <v>4.2576402353314275</v>
      </c>
      <c r="G44" s="226">
        <f t="shared" si="10"/>
        <v>4.6035547470002509</v>
      </c>
      <c r="H44" s="226">
        <f t="shared" si="10"/>
        <v>4.9635507627048092</v>
      </c>
      <c r="I44" s="226">
        <f t="shared" si="9"/>
        <v>4.6388104717576644</v>
      </c>
      <c r="J44" s="226">
        <f t="shared" si="10"/>
        <v>3.7737173578171301</v>
      </c>
      <c r="K44" s="226">
        <f t="shared" si="10"/>
        <v>3.3762955846369431</v>
      </c>
      <c r="L44" s="226">
        <f t="shared" si="10"/>
        <v>3.3437445887873554</v>
      </c>
      <c r="M44" s="226">
        <f t="shared" si="10"/>
        <v>3.8817779200679019</v>
      </c>
      <c r="N44" s="226">
        <f t="shared" si="9"/>
        <v>3.8805831991252147</v>
      </c>
      <c r="O44" s="226">
        <f t="shared" si="9"/>
        <v>3.2327746157902228</v>
      </c>
      <c r="P44" s="226">
        <f t="shared" si="9"/>
        <v>3.0943810788875368</v>
      </c>
      <c r="Q44" s="226">
        <f t="shared" si="9"/>
        <v>3.4219252228630372</v>
      </c>
      <c r="R44" s="226">
        <f t="shared" si="9"/>
        <v>3.1112324030017886</v>
      </c>
      <c r="S44" s="226">
        <f t="shared" si="9"/>
        <v>3.2666659107664913</v>
      </c>
      <c r="T44" s="226">
        <f t="shared" si="9"/>
        <v>3.1606615616121174</v>
      </c>
      <c r="U44" s="226">
        <f t="shared" si="9"/>
        <v>3.2290990493544522</v>
      </c>
      <c r="V44" s="226">
        <f t="shared" si="9"/>
        <v>3.9021180049134712</v>
      </c>
      <c r="W44" s="226">
        <f t="shared" si="9"/>
        <v>3.8144800138167922</v>
      </c>
      <c r="X44" s="226">
        <f t="shared" si="9"/>
        <v>3.7542970967050171</v>
      </c>
      <c r="Y44" s="226">
        <f t="shared" si="9"/>
        <v>3.5640483963344787</v>
      </c>
      <c r="Z44" s="226">
        <f t="shared" si="9"/>
        <v>3.232320848055902</v>
      </c>
      <c r="AA44" s="226">
        <f t="shared" ref="AA44:AB44" si="14">AA13/AA$37*100</f>
        <v>3.05479575735083</v>
      </c>
      <c r="AB44" s="226">
        <f t="shared" si="14"/>
        <v>2.520386363029786</v>
      </c>
      <c r="AC44" s="226">
        <f t="shared" si="12"/>
        <v>3.4816271375268881</v>
      </c>
    </row>
    <row r="45" spans="1:29" x14ac:dyDescent="0.2">
      <c r="A45" s="51">
        <v>5</v>
      </c>
      <c r="B45" s="34">
        <v>620293</v>
      </c>
      <c r="C45" s="226">
        <f t="shared" si="10"/>
        <v>1.248240331793476</v>
      </c>
      <c r="D45" s="226">
        <f t="shared" si="10"/>
        <v>1.5350956493287102</v>
      </c>
      <c r="E45" s="226">
        <f t="shared" si="10"/>
        <v>1.2321349738964158</v>
      </c>
      <c r="F45" s="226">
        <f t="shared" si="10"/>
        <v>1.1829909665090954</v>
      </c>
      <c r="G45" s="226">
        <f t="shared" si="10"/>
        <v>1.4447593218058838</v>
      </c>
      <c r="H45" s="226">
        <f t="shared" si="10"/>
        <v>1.6085805926029972</v>
      </c>
      <c r="I45" s="226">
        <f t="shared" si="9"/>
        <v>1.4605320148914394</v>
      </c>
      <c r="J45" s="226">
        <f t="shared" si="10"/>
        <v>2.2744640696742358</v>
      </c>
      <c r="K45" s="226">
        <f t="shared" si="10"/>
        <v>2.8552601422418897</v>
      </c>
      <c r="L45" s="226">
        <f t="shared" si="10"/>
        <v>3.053054286990351</v>
      </c>
      <c r="M45" s="226">
        <f t="shared" si="10"/>
        <v>2.7214748603118202</v>
      </c>
      <c r="N45" s="226">
        <f t="shared" si="9"/>
        <v>2.5672844842262577</v>
      </c>
      <c r="O45" s="226">
        <f t="shared" si="9"/>
        <v>2.2786958008190985</v>
      </c>
      <c r="P45" s="226">
        <f t="shared" si="9"/>
        <v>2.5169772129078423</v>
      </c>
      <c r="Q45" s="226">
        <f t="shared" si="9"/>
        <v>2.5871242338566764</v>
      </c>
      <c r="R45" s="226">
        <f t="shared" si="9"/>
        <v>2.4575049943080627</v>
      </c>
      <c r="S45" s="226">
        <f t="shared" si="9"/>
        <v>2.8409313822693849</v>
      </c>
      <c r="T45" s="226">
        <f t="shared" si="9"/>
        <v>2.4865094942517496</v>
      </c>
      <c r="U45" s="226">
        <f t="shared" si="9"/>
        <v>2.8520956339495287</v>
      </c>
      <c r="V45" s="226">
        <f t="shared" si="9"/>
        <v>3.1109999871534799</v>
      </c>
      <c r="W45" s="226">
        <f t="shared" si="9"/>
        <v>2.9640301899990322</v>
      </c>
      <c r="X45" s="226">
        <f t="shared" si="9"/>
        <v>2.7971614199801462</v>
      </c>
      <c r="Y45" s="226">
        <f t="shared" si="9"/>
        <v>3.1331586678642096</v>
      </c>
      <c r="Z45" s="226">
        <f t="shared" si="9"/>
        <v>3.1409282109651562</v>
      </c>
      <c r="AA45" s="226">
        <f t="shared" ref="AA45:AB45" si="15">AA14/AA$37*100</f>
        <v>2.7536987036094902</v>
      </c>
      <c r="AB45" s="226">
        <f t="shared" si="15"/>
        <v>2.346731471000373</v>
      </c>
      <c r="AC45" s="226">
        <f t="shared" si="12"/>
        <v>2.6551213793989752</v>
      </c>
    </row>
    <row r="46" spans="1:29" x14ac:dyDescent="0.2">
      <c r="A46" s="51">
        <v>6</v>
      </c>
      <c r="B46" s="34">
        <v>610910</v>
      </c>
      <c r="C46" s="226">
        <f t="shared" si="10"/>
        <v>6.37174495843347</v>
      </c>
      <c r="D46" s="226">
        <f t="shared" si="10"/>
        <v>5.0027905593332802</v>
      </c>
      <c r="E46" s="226">
        <f t="shared" si="10"/>
        <v>4.481725901665218</v>
      </c>
      <c r="F46" s="226">
        <f t="shared" si="10"/>
        <v>4.0167726325049768</v>
      </c>
      <c r="G46" s="226">
        <f t="shared" si="10"/>
        <v>4.2416459300167073</v>
      </c>
      <c r="H46" s="226">
        <f t="shared" si="10"/>
        <v>4.874824487175319</v>
      </c>
      <c r="I46" s="226">
        <f t="shared" si="9"/>
        <v>5.1960526211178522</v>
      </c>
      <c r="J46" s="226">
        <f t="shared" si="10"/>
        <v>4.9380834707819599</v>
      </c>
      <c r="K46" s="226">
        <f t="shared" si="10"/>
        <v>4.5322811988338172</v>
      </c>
      <c r="L46" s="226">
        <f t="shared" si="10"/>
        <v>5.2751609017249486</v>
      </c>
      <c r="M46" s="226">
        <f t="shared" si="10"/>
        <v>6.0881924931562255</v>
      </c>
      <c r="N46" s="226">
        <f t="shared" si="9"/>
        <v>6.1971779041556108</v>
      </c>
      <c r="O46" s="226">
        <f t="shared" si="9"/>
        <v>5.7057323946302283</v>
      </c>
      <c r="P46" s="226">
        <f t="shared" si="9"/>
        <v>4.7627840423071941</v>
      </c>
      <c r="Q46" s="226">
        <f t="shared" si="9"/>
        <v>3.799658554249457</v>
      </c>
      <c r="R46" s="226">
        <f t="shared" si="9"/>
        <v>3.997756662131529</v>
      </c>
      <c r="S46" s="226">
        <f t="shared" si="9"/>
        <v>3.1294025967771524</v>
      </c>
      <c r="T46" s="226">
        <f t="shared" si="9"/>
        <v>2.7855214506208439</v>
      </c>
      <c r="U46" s="226">
        <f t="shared" si="9"/>
        <v>2.6155653861330657</v>
      </c>
      <c r="V46" s="226">
        <f t="shared" si="9"/>
        <v>2.7684784990045879</v>
      </c>
      <c r="W46" s="226">
        <f t="shared" si="9"/>
        <v>2.6771959605874285</v>
      </c>
      <c r="X46" s="226">
        <f t="shared" si="9"/>
        <v>2.7733293523890157</v>
      </c>
      <c r="Y46" s="226">
        <f t="shared" si="9"/>
        <v>2.6114678095386861</v>
      </c>
      <c r="Z46" s="226">
        <f t="shared" si="9"/>
        <v>2.5215416243339326</v>
      </c>
      <c r="AA46" s="226">
        <f t="shared" ref="AA46:AB46" si="16">AA15/AA$37*100</f>
        <v>2.5391268338789232</v>
      </c>
      <c r="AB46" s="226">
        <f t="shared" si="16"/>
        <v>2.4034877325798409</v>
      </c>
      <c r="AC46" s="226">
        <f t="shared" si="12"/>
        <v>3.5087947735955076</v>
      </c>
    </row>
    <row r="47" spans="1:29" x14ac:dyDescent="0.2">
      <c r="A47" s="51">
        <v>7</v>
      </c>
      <c r="B47" s="34">
        <v>610990</v>
      </c>
      <c r="C47" s="226">
        <f t="shared" si="10"/>
        <v>2.027524227763009</v>
      </c>
      <c r="D47" s="226">
        <f t="shared" si="10"/>
        <v>1.8462285745946918</v>
      </c>
      <c r="E47" s="226">
        <f t="shared" si="10"/>
        <v>1.9977862572172291</v>
      </c>
      <c r="F47" s="226">
        <f t="shared" si="10"/>
        <v>2.2290178681829254</v>
      </c>
      <c r="G47" s="226">
        <f t="shared" si="10"/>
        <v>2.6637689182714435</v>
      </c>
      <c r="H47" s="226">
        <f t="shared" si="10"/>
        <v>2.602230715987941</v>
      </c>
      <c r="I47" s="226">
        <f t="shared" si="9"/>
        <v>2.0624677107936176</v>
      </c>
      <c r="J47" s="226">
        <f t="shared" si="10"/>
        <v>1.8688928247140555</v>
      </c>
      <c r="K47" s="226">
        <f t="shared" si="10"/>
        <v>1.823385633645326</v>
      </c>
      <c r="L47" s="226">
        <f t="shared" si="10"/>
        <v>2.2871133555535521</v>
      </c>
      <c r="M47" s="226">
        <f t="shared" si="10"/>
        <v>2.387166414740113</v>
      </c>
      <c r="N47" s="226">
        <f t="shared" si="9"/>
        <v>2.7980459330935887</v>
      </c>
      <c r="O47" s="226">
        <f t="shared" si="9"/>
        <v>2.4725733270204975</v>
      </c>
      <c r="P47" s="226">
        <f t="shared" si="9"/>
        <v>2.1688441607418247</v>
      </c>
      <c r="Q47" s="226">
        <f t="shared" si="9"/>
        <v>1.6198715197773015</v>
      </c>
      <c r="R47" s="226">
        <f t="shared" si="9"/>
        <v>1.5425089620755514</v>
      </c>
      <c r="S47" s="226">
        <f t="shared" si="9"/>
        <v>2.2646391668334309</v>
      </c>
      <c r="T47" s="226">
        <f t="shared" si="9"/>
        <v>2.5286185341934408</v>
      </c>
      <c r="U47" s="226">
        <f t="shared" si="9"/>
        <v>2.8149214198117769</v>
      </c>
      <c r="V47" s="226">
        <f t="shared" si="9"/>
        <v>3.0383865219519168</v>
      </c>
      <c r="W47" s="226">
        <f t="shared" si="9"/>
        <v>2.9244135488874714</v>
      </c>
      <c r="X47" s="226">
        <f t="shared" si="9"/>
        <v>2.806416957595276</v>
      </c>
      <c r="Y47" s="226">
        <f t="shared" si="9"/>
        <v>2.7343255493075085</v>
      </c>
      <c r="Z47" s="226">
        <f t="shared" si="9"/>
        <v>2.6976785462103106</v>
      </c>
      <c r="AA47" s="226">
        <f t="shared" ref="AA47:AB47" si="17">AA16/AA$37*100</f>
        <v>2.5013637515161657</v>
      </c>
      <c r="AB47" s="226">
        <f t="shared" si="17"/>
        <v>2.3247298936782026</v>
      </c>
      <c r="AC47" s="226">
        <f t="shared" si="12"/>
        <v>2.4753193131145785</v>
      </c>
    </row>
    <row r="48" spans="1:29" x14ac:dyDescent="0.2">
      <c r="A48" s="51">
        <v>8</v>
      </c>
      <c r="B48" s="34">
        <v>620193</v>
      </c>
      <c r="C48" s="226">
        <f t="shared" si="10"/>
        <v>2.7031340581973935</v>
      </c>
      <c r="D48" s="226">
        <f t="shared" si="10"/>
        <v>3.4381447611679916</v>
      </c>
      <c r="E48" s="226">
        <f t="shared" si="10"/>
        <v>3.1679519984679589</v>
      </c>
      <c r="F48" s="226">
        <f t="shared" si="10"/>
        <v>3.2252736973763199</v>
      </c>
      <c r="G48" s="226">
        <f t="shared" si="10"/>
        <v>2.9349773305578077</v>
      </c>
      <c r="H48" s="226">
        <f t="shared" si="10"/>
        <v>3.0382699536927418</v>
      </c>
      <c r="I48" s="226">
        <f t="shared" si="9"/>
        <v>2.6474114433962401</v>
      </c>
      <c r="J48" s="226">
        <f t="shared" si="10"/>
        <v>2.7175127325535482</v>
      </c>
      <c r="K48" s="226">
        <f t="shared" si="10"/>
        <v>2.8899924370960055</v>
      </c>
      <c r="L48" s="226">
        <f t="shared" si="10"/>
        <v>3.0430059013521542</v>
      </c>
      <c r="M48" s="226">
        <f t="shared" si="10"/>
        <v>3.14797412175409</v>
      </c>
      <c r="N48" s="226">
        <f t="shared" si="9"/>
        <v>2.5936616634095553</v>
      </c>
      <c r="O48" s="226">
        <f t="shared" si="9"/>
        <v>2.106912344605361</v>
      </c>
      <c r="P48" s="226">
        <f t="shared" si="9"/>
        <v>2.2474512093602454</v>
      </c>
      <c r="Q48" s="226">
        <f t="shared" si="9"/>
        <v>2.4256583135783534</v>
      </c>
      <c r="R48" s="226">
        <f t="shared" si="9"/>
        <v>2.5201023250558978</v>
      </c>
      <c r="S48" s="226">
        <f t="shared" si="9"/>
        <v>2.7130774868998295</v>
      </c>
      <c r="T48" s="226">
        <f t="shared" si="9"/>
        <v>2.6316585483317434</v>
      </c>
      <c r="U48" s="226">
        <f t="shared" si="9"/>
        <v>2.7007405081372946</v>
      </c>
      <c r="V48" s="226">
        <f t="shared" si="9"/>
        <v>2.7268048148241886</v>
      </c>
      <c r="W48" s="226">
        <f t="shared" si="9"/>
        <v>2.4036511693262659</v>
      </c>
      <c r="X48" s="226">
        <f t="shared" si="9"/>
        <v>2.4933048430447959</v>
      </c>
      <c r="Y48" s="226">
        <f t="shared" si="9"/>
        <v>2.5601267442465896</v>
      </c>
      <c r="Z48" s="226">
        <f t="shared" si="9"/>
        <v>2.5276521072972025</v>
      </c>
      <c r="AA48" s="226">
        <f t="shared" ref="AA48:AB48" si="18">AA17/AA$37*100</f>
        <v>2.4229430987148142</v>
      </c>
      <c r="AB48" s="226">
        <f t="shared" si="18"/>
        <v>1.9249035452082321</v>
      </c>
      <c r="AC48" s="226">
        <f t="shared" si="12"/>
        <v>2.5637585444462907</v>
      </c>
    </row>
    <row r="49" spans="1:29" x14ac:dyDescent="0.2">
      <c r="A49" s="51">
        <v>9</v>
      </c>
      <c r="B49" s="34">
        <v>611596</v>
      </c>
      <c r="C49" s="226">
        <f t="shared" si="10"/>
        <v>0</v>
      </c>
      <c r="D49" s="226">
        <f t="shared" si="10"/>
        <v>0</v>
      </c>
      <c r="E49" s="226">
        <f t="shared" si="10"/>
        <v>0</v>
      </c>
      <c r="F49" s="226">
        <f t="shared" si="10"/>
        <v>0</v>
      </c>
      <c r="G49" s="226">
        <f t="shared" si="10"/>
        <v>0</v>
      </c>
      <c r="H49" s="226">
        <f t="shared" si="10"/>
        <v>0</v>
      </c>
      <c r="I49" s="226">
        <f t="shared" si="9"/>
        <v>0</v>
      </c>
      <c r="J49" s="226">
        <f t="shared" si="10"/>
        <v>0</v>
      </c>
      <c r="K49" s="226">
        <f t="shared" si="10"/>
        <v>0</v>
      </c>
      <c r="L49" s="226">
        <f t="shared" si="10"/>
        <v>0</v>
      </c>
      <c r="M49" s="226">
        <f t="shared" si="10"/>
        <v>0</v>
      </c>
      <c r="N49" s="226">
        <f t="shared" si="9"/>
        <v>0</v>
      </c>
      <c r="O49" s="226">
        <f t="shared" si="9"/>
        <v>1.1305101136257911</v>
      </c>
      <c r="P49" s="226">
        <f t="shared" si="9"/>
        <v>1.5860128174753025</v>
      </c>
      <c r="Q49" s="226">
        <f t="shared" si="9"/>
        <v>1.5272765154641896</v>
      </c>
      <c r="R49" s="226">
        <f t="shared" si="9"/>
        <v>1.5411649269167982</v>
      </c>
      <c r="S49" s="226">
        <f t="shared" si="9"/>
        <v>1.5262557523682716</v>
      </c>
      <c r="T49" s="226">
        <f t="shared" si="9"/>
        <v>1.6726353305256367</v>
      </c>
      <c r="U49" s="226">
        <f t="shared" si="9"/>
        <v>1.6508899224871032</v>
      </c>
      <c r="V49" s="226">
        <f t="shared" si="9"/>
        <v>1.6176078376369591</v>
      </c>
      <c r="W49" s="226">
        <f t="shared" si="9"/>
        <v>1.6418062937657081</v>
      </c>
      <c r="X49" s="226">
        <f t="shared" si="9"/>
        <v>1.574632666473998</v>
      </c>
      <c r="Y49" s="226">
        <f t="shared" si="9"/>
        <v>1.6342345621160053</v>
      </c>
      <c r="Z49" s="226">
        <f t="shared" si="9"/>
        <v>1.8756630459798225</v>
      </c>
      <c r="AA49" s="226">
        <f t="shared" ref="AA49:AB49" si="19">AA18/AA$37*100</f>
        <v>1.9702499975141514</v>
      </c>
      <c r="AB49" s="226">
        <f t="shared" si="19"/>
        <v>1.866736576998661</v>
      </c>
      <c r="AC49" s="226">
        <f t="shared" si="12"/>
        <v>1.3323125952955617</v>
      </c>
    </row>
    <row r="50" spans="1:29" x14ac:dyDescent="0.2">
      <c r="A50" s="51">
        <v>10</v>
      </c>
      <c r="B50" s="34">
        <v>620432</v>
      </c>
      <c r="C50" s="226">
        <f t="shared" si="10"/>
        <v>1.1254379788743507</v>
      </c>
      <c r="D50" s="226">
        <f t="shared" si="10"/>
        <v>0.87019699110538806</v>
      </c>
      <c r="E50" s="226">
        <f t="shared" si="10"/>
        <v>0.71301356068594812</v>
      </c>
      <c r="F50" s="226">
        <f t="shared" si="10"/>
        <v>0.51733579121139106</v>
      </c>
      <c r="G50" s="226">
        <f t="shared" si="10"/>
        <v>0.56817709318817922</v>
      </c>
      <c r="H50" s="226">
        <f t="shared" si="10"/>
        <v>0.73752206821735</v>
      </c>
      <c r="I50" s="226">
        <f t="shared" si="9"/>
        <v>0.83647639214897063</v>
      </c>
      <c r="J50" s="226">
        <f t="shared" si="10"/>
        <v>1.041634922947422</v>
      </c>
      <c r="K50" s="226">
        <f t="shared" si="10"/>
        <v>0.93536452343326804</v>
      </c>
      <c r="L50" s="226">
        <f t="shared" si="10"/>
        <v>1.11408785404655</v>
      </c>
      <c r="M50" s="226">
        <f t="shared" si="10"/>
        <v>1.6694107011139527</v>
      </c>
      <c r="N50" s="226">
        <f t="shared" si="9"/>
        <v>1.3779508135263512</v>
      </c>
      <c r="O50" s="226">
        <f t="shared" si="9"/>
        <v>1.0353386686864887</v>
      </c>
      <c r="P50" s="226">
        <f t="shared" si="9"/>
        <v>0.99955724068470619</v>
      </c>
      <c r="Q50" s="226">
        <f t="shared" si="9"/>
        <v>0.98907002626245821</v>
      </c>
      <c r="R50" s="226">
        <f t="shared" si="9"/>
        <v>1.0320052567532358</v>
      </c>
      <c r="S50" s="226">
        <f t="shared" si="9"/>
        <v>0.68740768768027583</v>
      </c>
      <c r="T50" s="226">
        <f t="shared" si="9"/>
        <v>0.62310584100760613</v>
      </c>
      <c r="U50" s="226">
        <f t="shared" si="9"/>
        <v>0.84192056761474288</v>
      </c>
      <c r="V50" s="226">
        <f t="shared" si="9"/>
        <v>1.5018599711193272</v>
      </c>
      <c r="W50" s="226">
        <f t="shared" si="9"/>
        <v>1.6360481850031503</v>
      </c>
      <c r="X50" s="226">
        <f t="shared" si="9"/>
        <v>2.1444874768600264</v>
      </c>
      <c r="Y50" s="226">
        <f t="shared" si="9"/>
        <v>2.1680349760491513</v>
      </c>
      <c r="Z50" s="226">
        <f t="shared" si="9"/>
        <v>1.897254979031457</v>
      </c>
      <c r="AA50" s="226">
        <f t="shared" ref="AA50:AB50" si="20">AA19/AA$37*100</f>
        <v>1.7132727030488955</v>
      </c>
      <c r="AB50" s="226">
        <f t="shared" si="20"/>
        <v>1.7185228931767871</v>
      </c>
      <c r="AC50" s="226">
        <f t="shared" si="12"/>
        <v>1.325791025567826</v>
      </c>
    </row>
    <row r="51" spans="1:29" x14ac:dyDescent="0.2">
      <c r="A51" s="51">
        <v>11</v>
      </c>
      <c r="B51" s="34">
        <v>611595</v>
      </c>
      <c r="C51" s="226">
        <f t="shared" si="10"/>
        <v>0</v>
      </c>
      <c r="D51" s="226">
        <f t="shared" si="10"/>
        <v>0</v>
      </c>
      <c r="E51" s="226">
        <f t="shared" si="10"/>
        <v>0</v>
      </c>
      <c r="F51" s="226">
        <f t="shared" si="10"/>
        <v>0</v>
      </c>
      <c r="G51" s="226">
        <f t="shared" si="10"/>
        <v>0</v>
      </c>
      <c r="H51" s="226">
        <f t="shared" si="10"/>
        <v>0</v>
      </c>
      <c r="I51" s="226">
        <f t="shared" si="9"/>
        <v>0</v>
      </c>
      <c r="J51" s="226">
        <f t="shared" si="10"/>
        <v>0</v>
      </c>
      <c r="K51" s="226">
        <f t="shared" si="10"/>
        <v>0</v>
      </c>
      <c r="L51" s="226">
        <f t="shared" si="10"/>
        <v>0</v>
      </c>
      <c r="M51" s="226">
        <f t="shared" si="10"/>
        <v>0</v>
      </c>
      <c r="N51" s="226">
        <f t="shared" si="9"/>
        <v>0</v>
      </c>
      <c r="O51" s="226">
        <f t="shared" si="9"/>
        <v>1.1725575159154269</v>
      </c>
      <c r="P51" s="226">
        <f t="shared" si="9"/>
        <v>1.3188428912918295</v>
      </c>
      <c r="Q51" s="226">
        <f t="shared" si="9"/>
        <v>1.4549072640198295</v>
      </c>
      <c r="R51" s="226">
        <f t="shared" si="9"/>
        <v>1.6683539380609913</v>
      </c>
      <c r="S51" s="226">
        <f t="shared" si="9"/>
        <v>1.2501530212363154</v>
      </c>
      <c r="T51" s="226">
        <f t="shared" si="9"/>
        <v>1.2801656537213415</v>
      </c>
      <c r="U51" s="226">
        <f t="shared" si="9"/>
        <v>1.3211795919603155</v>
      </c>
      <c r="V51" s="226">
        <f t="shared" si="9"/>
        <v>1.2293112670801485</v>
      </c>
      <c r="W51" s="226">
        <f t="shared" si="9"/>
        <v>1.2497230084939295</v>
      </c>
      <c r="X51" s="226">
        <f t="shared" si="9"/>
        <v>1.3472186663309065</v>
      </c>
      <c r="Y51" s="226">
        <f t="shared" si="9"/>
        <v>1.5430595256690616</v>
      </c>
      <c r="Z51" s="226">
        <f t="shared" si="9"/>
        <v>1.571483398704393</v>
      </c>
      <c r="AA51" s="226">
        <f t="shared" ref="AA51:AB51" si="21">AA20/AA$37*100</f>
        <v>1.6987254481349574</v>
      </c>
      <c r="AB51" s="226">
        <f t="shared" si="21"/>
        <v>1.494728623333899</v>
      </c>
      <c r="AC51" s="226">
        <f t="shared" si="12"/>
        <v>1.1311280620527282</v>
      </c>
    </row>
    <row r="52" spans="1:29" x14ac:dyDescent="0.2">
      <c r="A52" s="51">
        <v>12</v>
      </c>
      <c r="B52" s="34">
        <v>610462</v>
      </c>
      <c r="C52" s="226">
        <f t="shared" si="10"/>
        <v>0.45176031311446319</v>
      </c>
      <c r="D52" s="226">
        <f t="shared" si="10"/>
        <v>0.34082809285516286</v>
      </c>
      <c r="E52" s="226">
        <f t="shared" si="10"/>
        <v>0.74626770765382933</v>
      </c>
      <c r="F52" s="226">
        <f t="shared" si="10"/>
        <v>0.84426761538805628</v>
      </c>
      <c r="G52" s="226">
        <f t="shared" si="10"/>
        <v>0.27062561481866265</v>
      </c>
      <c r="H52" s="226">
        <f t="shared" si="10"/>
        <v>0.33843521805957533</v>
      </c>
      <c r="I52" s="226">
        <f t="shared" si="9"/>
        <v>0.37709691801434475</v>
      </c>
      <c r="J52" s="226">
        <f t="shared" si="10"/>
        <v>0.60084420835728702</v>
      </c>
      <c r="K52" s="226">
        <f t="shared" si="10"/>
        <v>0.7332873607871947</v>
      </c>
      <c r="L52" s="226">
        <f t="shared" si="10"/>
        <v>0.85073098003483116</v>
      </c>
      <c r="M52" s="226">
        <f t="shared" si="10"/>
        <v>1.1612747000653565</v>
      </c>
      <c r="N52" s="226">
        <f t="shared" si="9"/>
        <v>2.2411144491664627</v>
      </c>
      <c r="O52" s="226">
        <f t="shared" si="9"/>
        <v>4.440209545740152</v>
      </c>
      <c r="P52" s="226">
        <f t="shared" si="9"/>
        <v>1.9155593175241914</v>
      </c>
      <c r="Q52" s="226">
        <f t="shared" si="9"/>
        <v>1.9017963505311146</v>
      </c>
      <c r="R52" s="226">
        <f t="shared" si="9"/>
        <v>1.7702682746610152</v>
      </c>
      <c r="S52" s="226">
        <f t="shared" si="9"/>
        <v>2.5585773285259101</v>
      </c>
      <c r="T52" s="226">
        <f t="shared" si="9"/>
        <v>3.1945034010950231</v>
      </c>
      <c r="U52" s="226">
        <f t="shared" si="9"/>
        <v>2.9760019719963609</v>
      </c>
      <c r="V52" s="226">
        <f t="shared" si="9"/>
        <v>2.0216110886190171</v>
      </c>
      <c r="W52" s="226">
        <f t="shared" si="9"/>
        <v>1.7676699492754195</v>
      </c>
      <c r="X52" s="226">
        <f t="shared" si="9"/>
        <v>1.6071661981159451</v>
      </c>
      <c r="Y52" s="226">
        <f t="shared" si="9"/>
        <v>1.5634830001041342</v>
      </c>
      <c r="Z52" s="226">
        <f t="shared" si="9"/>
        <v>1.4452074453106749</v>
      </c>
      <c r="AA52" s="226">
        <f t="shared" ref="AA52:AB52" si="22">AA21/AA$37*100</f>
        <v>1.4923165877445856</v>
      </c>
      <c r="AB52" s="226">
        <f t="shared" si="22"/>
        <v>1.5814785080633182</v>
      </c>
      <c r="AC52" s="226">
        <f t="shared" si="12"/>
        <v>1.9051478481011983</v>
      </c>
    </row>
    <row r="53" spans="1:29" x14ac:dyDescent="0.2">
      <c r="A53" s="51">
        <v>13</v>
      </c>
      <c r="B53" s="34">
        <v>620343</v>
      </c>
      <c r="C53" s="226">
        <f t="shared" si="10"/>
        <v>2.6087308660266868</v>
      </c>
      <c r="D53" s="226">
        <f t="shared" si="10"/>
        <v>2.3906243305952755</v>
      </c>
      <c r="E53" s="226">
        <f t="shared" si="10"/>
        <v>1.8540427272310509</v>
      </c>
      <c r="F53" s="226">
        <f t="shared" si="10"/>
        <v>1.6743664248156047</v>
      </c>
      <c r="G53" s="226">
        <f t="shared" si="10"/>
        <v>1.9091163595669793</v>
      </c>
      <c r="H53" s="226">
        <f t="shared" si="10"/>
        <v>2.4589159237620124</v>
      </c>
      <c r="I53" s="226">
        <f t="shared" si="9"/>
        <v>2.3174858444464679</v>
      </c>
      <c r="J53" s="226">
        <f t="shared" si="10"/>
        <v>1.7936308071765341</v>
      </c>
      <c r="K53" s="226">
        <f t="shared" si="10"/>
        <v>1.6058872991643234</v>
      </c>
      <c r="L53" s="226">
        <f t="shared" si="10"/>
        <v>1.6897007775834256</v>
      </c>
      <c r="M53" s="226">
        <f t="shared" si="10"/>
        <v>1.7271046140501136</v>
      </c>
      <c r="N53" s="226">
        <f t="shared" si="9"/>
        <v>1.538092459300646</v>
      </c>
      <c r="O53" s="226">
        <f t="shared" si="9"/>
        <v>1.3682498580547016</v>
      </c>
      <c r="P53" s="226">
        <f t="shared" si="9"/>
        <v>1.3502630914960825</v>
      </c>
      <c r="Q53" s="226">
        <f t="shared" si="9"/>
        <v>1.3948029478599788</v>
      </c>
      <c r="R53" s="226">
        <f t="shared" si="9"/>
        <v>1.3222247642294975</v>
      </c>
      <c r="S53" s="226">
        <f t="shared" si="9"/>
        <v>1.53342531742986</v>
      </c>
      <c r="T53" s="226">
        <f t="shared" si="9"/>
        <v>1.3616291524821023</v>
      </c>
      <c r="U53" s="226">
        <f t="shared" si="9"/>
        <v>1.2573483321848267</v>
      </c>
      <c r="V53" s="226">
        <f t="shared" si="9"/>
        <v>1.4267473063928675</v>
      </c>
      <c r="W53" s="226">
        <f t="shared" si="9"/>
        <v>1.4941681608180308</v>
      </c>
      <c r="X53" s="226">
        <f t="shared" si="9"/>
        <v>1.2895150539469391</v>
      </c>
      <c r="Y53" s="226">
        <f t="shared" si="9"/>
        <v>1.2880680451421429</v>
      </c>
      <c r="Z53" s="226">
        <f t="shared" si="9"/>
        <v>1.3483155707973269</v>
      </c>
      <c r="AA53" s="226">
        <f t="shared" ref="AA53:AB53" si="23">AA22/AA$37*100</f>
        <v>1.3228774500777931</v>
      </c>
      <c r="AB53" s="226">
        <f t="shared" si="23"/>
        <v>1.178554430918235</v>
      </c>
      <c r="AC53" s="226">
        <f t="shared" si="12"/>
        <v>1.4494290720104213</v>
      </c>
    </row>
    <row r="54" spans="1:29" x14ac:dyDescent="0.2">
      <c r="A54" s="51">
        <v>14</v>
      </c>
      <c r="B54" s="34">
        <v>611120</v>
      </c>
      <c r="C54" s="226">
        <f t="shared" si="10"/>
        <v>0.52363785668659901</v>
      </c>
      <c r="D54" s="226">
        <f t="shared" si="10"/>
        <v>0.46433409834533657</v>
      </c>
      <c r="E54" s="226">
        <f t="shared" si="10"/>
        <v>0.49544485610894579</v>
      </c>
      <c r="F54" s="226">
        <f t="shared" si="10"/>
        <v>0.60518170210390498</v>
      </c>
      <c r="G54" s="226">
        <f t="shared" si="10"/>
        <v>0.69710450766453325</v>
      </c>
      <c r="H54" s="226">
        <f t="shared" si="10"/>
        <v>0.96795200523808556</v>
      </c>
      <c r="I54" s="226">
        <f t="shared" si="9"/>
        <v>1.0625783634779147</v>
      </c>
      <c r="J54" s="226">
        <f t="shared" si="10"/>
        <v>1.271621087676678</v>
      </c>
      <c r="K54" s="226">
        <f t="shared" si="10"/>
        <v>1.4514623265613302</v>
      </c>
      <c r="L54" s="226">
        <f t="shared" si="10"/>
        <v>1.8059065582292926</v>
      </c>
      <c r="M54" s="226">
        <f t="shared" si="10"/>
        <v>1.9058267640865525</v>
      </c>
      <c r="N54" s="226">
        <f t="shared" si="9"/>
        <v>1.7192634959308901</v>
      </c>
      <c r="O54" s="226">
        <f t="shared" si="9"/>
        <v>1.6788775850408049</v>
      </c>
      <c r="P54" s="226">
        <f t="shared" si="9"/>
        <v>1.6266674527195741</v>
      </c>
      <c r="Q54" s="226">
        <f t="shared" si="9"/>
        <v>1.6518210582757857</v>
      </c>
      <c r="R54" s="226">
        <f t="shared" si="9"/>
        <v>1.6045148620149798</v>
      </c>
      <c r="S54" s="226">
        <f t="shared" si="9"/>
        <v>1.4084325110523876</v>
      </c>
      <c r="T54" s="226">
        <f t="shared" si="9"/>
        <v>1.3074373958688486</v>
      </c>
      <c r="U54" s="226">
        <f t="shared" si="9"/>
        <v>1.2443280533064704</v>
      </c>
      <c r="V54" s="226">
        <f t="shared" si="9"/>
        <v>1.2300993847314796</v>
      </c>
      <c r="W54" s="226">
        <f t="shared" si="9"/>
        <v>1.1963364685098055</v>
      </c>
      <c r="X54" s="226">
        <f t="shared" si="9"/>
        <v>1.1974290294644034</v>
      </c>
      <c r="Y54" s="226">
        <f t="shared" si="9"/>
        <v>1.2224823752993856</v>
      </c>
      <c r="Z54" s="226">
        <f t="shared" si="9"/>
        <v>1.196756743269737</v>
      </c>
      <c r="AA54" s="226">
        <f t="shared" ref="AA54:AB54" si="24">AA23/AA$37*100</f>
        <v>1.1181220230406614</v>
      </c>
      <c r="AB54" s="226">
        <f t="shared" si="24"/>
        <v>0.98416172809406377</v>
      </c>
      <c r="AC54" s="226">
        <f t="shared" si="12"/>
        <v>1.3026757698171214</v>
      </c>
    </row>
    <row r="55" spans="1:29" x14ac:dyDescent="0.2">
      <c r="A55" s="51">
        <v>15</v>
      </c>
      <c r="B55" s="34">
        <v>610342</v>
      </c>
      <c r="C55" s="226">
        <f t="shared" si="10"/>
        <v>0.44332407247430056</v>
      </c>
      <c r="D55" s="226">
        <f t="shared" si="10"/>
        <v>0.44540104760741794</v>
      </c>
      <c r="E55" s="226">
        <f t="shared" si="10"/>
        <v>0.83643555557857185</v>
      </c>
      <c r="F55" s="226">
        <f t="shared" si="10"/>
        <v>0.59853687953831958</v>
      </c>
      <c r="G55" s="226">
        <f t="shared" si="10"/>
        <v>0.40716625135791384</v>
      </c>
      <c r="H55" s="226">
        <f t="shared" si="10"/>
        <v>0.50895152251294484</v>
      </c>
      <c r="I55" s="226">
        <f t="shared" si="9"/>
        <v>0.45684619480208427</v>
      </c>
      <c r="J55" s="226">
        <f t="shared" si="10"/>
        <v>0.47060191425509412</v>
      </c>
      <c r="K55" s="226">
        <f t="shared" si="10"/>
        <v>0.49356141509804208</v>
      </c>
      <c r="L55" s="226">
        <f t="shared" si="10"/>
        <v>0.49676805681626329</v>
      </c>
      <c r="M55" s="226">
        <f t="shared" si="10"/>
        <v>0.75333661645638927</v>
      </c>
      <c r="N55" s="226">
        <f t="shared" ref="I55:AA68" si="25">N24/N$37*100</f>
        <v>1.5148673438426252</v>
      </c>
      <c r="O55" s="226">
        <f t="shared" si="25"/>
        <v>3.4007261007187735</v>
      </c>
      <c r="P55" s="226">
        <f t="shared" si="25"/>
        <v>1.7755341213797908</v>
      </c>
      <c r="Q55" s="226">
        <f t="shared" si="25"/>
        <v>1.3300214484874209</v>
      </c>
      <c r="R55" s="226">
        <f t="shared" si="25"/>
        <v>1.2093058371344567</v>
      </c>
      <c r="S55" s="226">
        <f t="shared" si="25"/>
        <v>1.6366559884550924</v>
      </c>
      <c r="T55" s="226">
        <f t="shared" si="25"/>
        <v>1.948575684980872</v>
      </c>
      <c r="U55" s="226">
        <f t="shared" si="25"/>
        <v>2.0275410874932778</v>
      </c>
      <c r="V55" s="226">
        <f t="shared" si="25"/>
        <v>1.2113299031004139</v>
      </c>
      <c r="W55" s="226">
        <f t="shared" si="25"/>
        <v>1.1270617189814562</v>
      </c>
      <c r="X55" s="226">
        <f t="shared" si="25"/>
        <v>1.2526246581189606</v>
      </c>
      <c r="Y55" s="226">
        <f t="shared" si="25"/>
        <v>1.1488595295740913</v>
      </c>
      <c r="Z55" s="226">
        <f t="shared" si="25"/>
        <v>1.0094033820970274</v>
      </c>
      <c r="AA55" s="226">
        <f t="shared" si="25"/>
        <v>1.0878835877562412</v>
      </c>
      <c r="AB55" s="226">
        <f t="shared" ref="AB55" si="26">AB24/AB$37*100</f>
        <v>1.2916157658515404</v>
      </c>
      <c r="AC55" s="226">
        <f t="shared" si="12"/>
        <v>1.3462003351480507</v>
      </c>
    </row>
    <row r="56" spans="1:29" x14ac:dyDescent="0.2">
      <c r="A56" s="51">
        <v>16</v>
      </c>
      <c r="B56" s="34">
        <v>620520</v>
      </c>
      <c r="C56" s="226">
        <f t="shared" si="10"/>
        <v>3.3702846406374296</v>
      </c>
      <c r="D56" s="226">
        <f t="shared" si="10"/>
        <v>2.816319879562307</v>
      </c>
      <c r="E56" s="226">
        <f t="shared" si="10"/>
        <v>2.321886639440812</v>
      </c>
      <c r="F56" s="226">
        <f t="shared" si="10"/>
        <v>2.4790699635445423</v>
      </c>
      <c r="G56" s="226">
        <f t="shared" si="10"/>
        <v>2.4905722610121392</v>
      </c>
      <c r="H56" s="226">
        <f t="shared" si="10"/>
        <v>2.6317428306415311</v>
      </c>
      <c r="I56" s="226">
        <f t="shared" si="25"/>
        <v>2.5470547572821127</v>
      </c>
      <c r="J56" s="226">
        <f t="shared" si="10"/>
        <v>2.0072494602805429</v>
      </c>
      <c r="K56" s="226">
        <f t="shared" si="10"/>
        <v>1.7807745123962686</v>
      </c>
      <c r="L56" s="226">
        <f t="shared" si="10"/>
        <v>1.9688278944789872</v>
      </c>
      <c r="M56" s="226">
        <f t="shared" si="10"/>
        <v>2.1506777354130224</v>
      </c>
      <c r="N56" s="226">
        <f t="shared" si="25"/>
        <v>2.0148047623652388</v>
      </c>
      <c r="O56" s="226">
        <f t="shared" si="25"/>
        <v>1.9550632094352376</v>
      </c>
      <c r="P56" s="226">
        <f t="shared" si="25"/>
        <v>1.9023672114867323</v>
      </c>
      <c r="Q56" s="226">
        <f t="shared" si="25"/>
        <v>2.0114306891196225</v>
      </c>
      <c r="R56" s="226">
        <f t="shared" si="25"/>
        <v>1.8327205146345071</v>
      </c>
      <c r="S56" s="226">
        <f t="shared" si="25"/>
        <v>1.9797368573999583</v>
      </c>
      <c r="T56" s="226">
        <f t="shared" si="25"/>
        <v>1.8505590678340031</v>
      </c>
      <c r="U56" s="226">
        <f t="shared" si="25"/>
        <v>1.716086866080534</v>
      </c>
      <c r="V56" s="226">
        <f t="shared" si="25"/>
        <v>1.6669875627223809</v>
      </c>
      <c r="W56" s="226">
        <f t="shared" si="25"/>
        <v>1.5834861903853577</v>
      </c>
      <c r="X56" s="226">
        <f t="shared" si="25"/>
        <v>1.4805276613398592</v>
      </c>
      <c r="Y56" s="226">
        <f t="shared" si="25"/>
        <v>1.3673565877850671</v>
      </c>
      <c r="Z56" s="226">
        <f t="shared" si="25"/>
        <v>1.2924034400163118</v>
      </c>
      <c r="AA56" s="226">
        <f t="shared" si="25"/>
        <v>1.0717624580147813</v>
      </c>
      <c r="AB56" s="226">
        <f t="shared" ref="AB56" si="27">AB25/AB$37*100</f>
        <v>0.70817739039686367</v>
      </c>
      <c r="AC56" s="226">
        <f t="shared" si="12"/>
        <v>1.7098286340227364</v>
      </c>
    </row>
    <row r="57" spans="1:29" x14ac:dyDescent="0.2">
      <c r="A57" s="51">
        <v>17</v>
      </c>
      <c r="B57" s="34">
        <v>621040</v>
      </c>
      <c r="C57" s="226">
        <f t="shared" si="10"/>
        <v>0.24352733244598174</v>
      </c>
      <c r="D57" s="226">
        <f t="shared" si="10"/>
        <v>0.41557538337770628</v>
      </c>
      <c r="E57" s="226">
        <f t="shared" si="10"/>
        <v>0.69232270909299454</v>
      </c>
      <c r="F57" s="226">
        <f t="shared" si="10"/>
        <v>0.93493173192031853</v>
      </c>
      <c r="G57" s="226">
        <f t="shared" si="10"/>
        <v>0.9244593519296207</v>
      </c>
      <c r="H57" s="226">
        <f t="shared" si="10"/>
        <v>1.0127256854726558</v>
      </c>
      <c r="I57" s="226">
        <f t="shared" si="25"/>
        <v>1.2571601813545721</v>
      </c>
      <c r="J57" s="226">
        <f t="shared" si="10"/>
        <v>2.1456677999385643</v>
      </c>
      <c r="K57" s="226">
        <f t="shared" si="10"/>
        <v>1.0296631919511969</v>
      </c>
      <c r="L57" s="226">
        <f t="shared" si="10"/>
        <v>1.0640719452650473</v>
      </c>
      <c r="M57" s="226">
        <f t="shared" si="10"/>
        <v>1.3870198805039071</v>
      </c>
      <c r="N57" s="226">
        <f t="shared" si="25"/>
        <v>1.4023474591727363</v>
      </c>
      <c r="O57" s="226">
        <f t="shared" si="25"/>
        <v>1.3545399332923642</v>
      </c>
      <c r="P57" s="226">
        <f t="shared" si="25"/>
        <v>1.3487300452347597</v>
      </c>
      <c r="Q57" s="226">
        <f t="shared" si="25"/>
        <v>1.4455738993949532</v>
      </c>
      <c r="R57" s="226">
        <f t="shared" si="25"/>
        <v>1.5040527301557729</v>
      </c>
      <c r="S57" s="226">
        <f t="shared" si="25"/>
        <v>1.6922676261919487</v>
      </c>
      <c r="T57" s="226">
        <f t="shared" si="25"/>
        <v>1.4172349585685422</v>
      </c>
      <c r="U57" s="226">
        <f t="shared" si="25"/>
        <v>1.4048683382454874</v>
      </c>
      <c r="V57" s="226">
        <f t="shared" si="25"/>
        <v>1.3031622668336629</v>
      </c>
      <c r="W57" s="226">
        <f t="shared" si="25"/>
        <v>1.1195954666378036</v>
      </c>
      <c r="X57" s="226">
        <f t="shared" si="25"/>
        <v>1.0614553648311884</v>
      </c>
      <c r="Y57" s="226">
        <f t="shared" si="25"/>
        <v>1.0575988167760075</v>
      </c>
      <c r="Z57" s="226">
        <f t="shared" si="25"/>
        <v>1.0910089538782191</v>
      </c>
      <c r="AA57" s="226">
        <f t="shared" si="25"/>
        <v>1.0613394898139554</v>
      </c>
      <c r="AB57" s="226">
        <f t="shared" ref="AB57" si="28">AB26/AB$37*100</f>
        <v>0.80003682937515119</v>
      </c>
      <c r="AC57" s="226">
        <f t="shared" si="12"/>
        <v>1.2329621732026894</v>
      </c>
    </row>
    <row r="58" spans="1:29" x14ac:dyDescent="0.2">
      <c r="A58" s="51">
        <v>18</v>
      </c>
      <c r="B58" s="34">
        <v>610343</v>
      </c>
      <c r="C58" s="226">
        <f t="shared" si="10"/>
        <v>0.43473104226680259</v>
      </c>
      <c r="D58" s="226">
        <f t="shared" si="10"/>
        <v>0.55470653915851453</v>
      </c>
      <c r="E58" s="226">
        <f t="shared" si="10"/>
        <v>0.74678289512155072</v>
      </c>
      <c r="F58" s="226">
        <f t="shared" si="10"/>
        <v>0.94677601657730814</v>
      </c>
      <c r="G58" s="226">
        <f t="shared" si="10"/>
        <v>0.96401987373077958</v>
      </c>
      <c r="H58" s="226">
        <f t="shared" si="10"/>
        <v>0.9132904614455204</v>
      </c>
      <c r="I58" s="226">
        <f t="shared" si="25"/>
        <v>0.88446124782497337</v>
      </c>
      <c r="J58" s="226">
        <f t="shared" si="10"/>
        <v>0.95041961280019471</v>
      </c>
      <c r="K58" s="226">
        <f t="shared" si="10"/>
        <v>1.0591486034454176</v>
      </c>
      <c r="L58" s="226">
        <f t="shared" si="10"/>
        <v>1.2454067999791345</v>
      </c>
      <c r="M58" s="226">
        <f t="shared" si="10"/>
        <v>1.0805927680393048</v>
      </c>
      <c r="N58" s="226">
        <f t="shared" si="25"/>
        <v>1.0574065256933651</v>
      </c>
      <c r="O58" s="226">
        <f t="shared" si="25"/>
        <v>1.1998859746893646</v>
      </c>
      <c r="P58" s="226">
        <f t="shared" si="25"/>
        <v>1.0278515945854381</v>
      </c>
      <c r="Q58" s="226">
        <f t="shared" si="25"/>
        <v>1.2062990889248679</v>
      </c>
      <c r="R58" s="226">
        <f t="shared" si="25"/>
        <v>1.1266065168207149</v>
      </c>
      <c r="S58" s="226">
        <f t="shared" si="25"/>
        <v>1.1481230299514955</v>
      </c>
      <c r="T58" s="226">
        <f t="shared" si="25"/>
        <v>1.2086633572896435</v>
      </c>
      <c r="U58" s="226">
        <f t="shared" si="25"/>
        <v>1.2538741544015626</v>
      </c>
      <c r="V58" s="226">
        <f t="shared" si="25"/>
        <v>1.1210363155147196</v>
      </c>
      <c r="W58" s="226">
        <f t="shared" si="25"/>
        <v>1.1051422499969366</v>
      </c>
      <c r="X58" s="226">
        <f t="shared" si="25"/>
        <v>1.0139087641056488</v>
      </c>
      <c r="Y58" s="226">
        <f t="shared" si="25"/>
        <v>0.89937940617515377</v>
      </c>
      <c r="Z58" s="226">
        <f t="shared" si="25"/>
        <v>0.90224658215925824</v>
      </c>
      <c r="AA58" s="226">
        <f t="shared" si="25"/>
        <v>0.94470420745666506</v>
      </c>
      <c r="AB58" s="226">
        <f t="shared" ref="AB58" si="29">AB27/AB$37*100</f>
        <v>0.95043084543504752</v>
      </c>
      <c r="AC58" s="226">
        <f t="shared" si="12"/>
        <v>1.0558547293808245</v>
      </c>
    </row>
    <row r="59" spans="1:29" x14ac:dyDescent="0.2">
      <c r="A59" s="51">
        <v>19</v>
      </c>
      <c r="B59" s="34">
        <v>621133</v>
      </c>
      <c r="C59" s="226">
        <f t="shared" si="10"/>
        <v>1.0841948145304903</v>
      </c>
      <c r="D59" s="226">
        <f t="shared" si="10"/>
        <v>1.4693696831156111</v>
      </c>
      <c r="E59" s="226">
        <f t="shared" si="10"/>
        <v>1.3595730389696024</v>
      </c>
      <c r="F59" s="226">
        <f t="shared" si="10"/>
        <v>1.5422401418014728</v>
      </c>
      <c r="G59" s="226">
        <f t="shared" si="10"/>
        <v>1.3223660221939872</v>
      </c>
      <c r="H59" s="226">
        <f t="shared" si="10"/>
        <v>1.6879363061263728</v>
      </c>
      <c r="I59" s="226">
        <f t="shared" si="25"/>
        <v>1.7483102671326936</v>
      </c>
      <c r="J59" s="226">
        <f t="shared" si="10"/>
        <v>3.3128699817012519</v>
      </c>
      <c r="K59" s="226">
        <f t="shared" si="10"/>
        <v>1.5743924870842405</v>
      </c>
      <c r="L59" s="226">
        <f t="shared" si="10"/>
        <v>1.4216836554531285</v>
      </c>
      <c r="M59" s="226">
        <f t="shared" si="10"/>
        <v>1.1569432496086969</v>
      </c>
      <c r="N59" s="226">
        <f t="shared" si="25"/>
        <v>0.99775372766240511</v>
      </c>
      <c r="O59" s="226">
        <f t="shared" si="25"/>
        <v>0.97475659586251928</v>
      </c>
      <c r="P59" s="226">
        <f t="shared" si="25"/>
        <v>1.0013410035531185</v>
      </c>
      <c r="Q59" s="226">
        <f t="shared" si="25"/>
        <v>0.9341603223550855</v>
      </c>
      <c r="R59" s="226">
        <f t="shared" si="25"/>
        <v>0.945799893103343</v>
      </c>
      <c r="S59" s="226">
        <f t="shared" si="25"/>
        <v>0.8988743564642907</v>
      </c>
      <c r="T59" s="226">
        <f t="shared" si="25"/>
        <v>0.83175782964577216</v>
      </c>
      <c r="U59" s="226">
        <f t="shared" si="25"/>
        <v>0.72365814994521549</v>
      </c>
      <c r="V59" s="226">
        <f t="shared" si="25"/>
        <v>0.71950066655703238</v>
      </c>
      <c r="W59" s="226">
        <f t="shared" si="25"/>
        <v>0.63517118229088632</v>
      </c>
      <c r="X59" s="226">
        <f t="shared" si="25"/>
        <v>0.62583621490428187</v>
      </c>
      <c r="Y59" s="226">
        <f t="shared" si="25"/>
        <v>0.59299078087576795</v>
      </c>
      <c r="Z59" s="226">
        <f t="shared" si="25"/>
        <v>0.61819708914869131</v>
      </c>
      <c r="AA59" s="226">
        <f t="shared" si="25"/>
        <v>0.72749832593557895</v>
      </c>
      <c r="AB59" s="226">
        <f t="shared" ref="AB59" si="30">AB28/AB$37*100</f>
        <v>0.72501830086207142</v>
      </c>
      <c r="AC59" s="226">
        <f t="shared" si="12"/>
        <v>0.90309943255215586</v>
      </c>
    </row>
    <row r="60" spans="1:29" x14ac:dyDescent="0.2">
      <c r="A60" s="51">
        <v>20</v>
      </c>
      <c r="B60" s="34">
        <v>620469</v>
      </c>
      <c r="C60" s="226">
        <f t="shared" si="10"/>
        <v>0.73630439085238131</v>
      </c>
      <c r="D60" s="226">
        <f t="shared" si="10"/>
        <v>0.57569107468934499</v>
      </c>
      <c r="E60" s="226">
        <f t="shared" si="10"/>
        <v>0.54227718584384188</v>
      </c>
      <c r="F60" s="226">
        <f t="shared" si="10"/>
        <v>0.57248961177124957</v>
      </c>
      <c r="G60" s="226">
        <f t="shared" si="10"/>
        <v>0.68700097026395424</v>
      </c>
      <c r="H60" s="226">
        <f t="shared" si="10"/>
        <v>0.89130443900994949</v>
      </c>
      <c r="I60" s="226">
        <f t="shared" si="25"/>
        <v>1.0260575017204197</v>
      </c>
      <c r="J60" s="226">
        <f t="shared" si="10"/>
        <v>1.028954624705869</v>
      </c>
      <c r="K60" s="226">
        <f t="shared" si="10"/>
        <v>1.3239207117298391</v>
      </c>
      <c r="L60" s="226">
        <f t="shared" si="10"/>
        <v>1.8427190761980363</v>
      </c>
      <c r="M60" s="226">
        <f t="shared" si="10"/>
        <v>1.5149172300118807</v>
      </c>
      <c r="N60" s="226">
        <f t="shared" si="25"/>
        <v>1.3213245858167153</v>
      </c>
      <c r="O60" s="226">
        <f t="shared" si="25"/>
        <v>1.0008927250859783</v>
      </c>
      <c r="P60" s="226">
        <f t="shared" si="25"/>
        <v>0.88576381796965364</v>
      </c>
      <c r="Q60" s="226">
        <f t="shared" si="25"/>
        <v>0.69056915031808186</v>
      </c>
      <c r="R60" s="226">
        <f t="shared" si="25"/>
        <v>0.70463602605822284</v>
      </c>
      <c r="S60" s="226">
        <f t="shared" si="25"/>
        <v>0.62484197476653935</v>
      </c>
      <c r="T60" s="226">
        <f t="shared" si="25"/>
        <v>0.46287674444364962</v>
      </c>
      <c r="U60" s="226">
        <f t="shared" si="25"/>
        <v>0.41972444796823105</v>
      </c>
      <c r="V60" s="226">
        <f t="shared" si="25"/>
        <v>0.48364744349512473</v>
      </c>
      <c r="W60" s="226">
        <f t="shared" si="25"/>
        <v>0.55274269983499724</v>
      </c>
      <c r="X60" s="226">
        <f t="shared" si="25"/>
        <v>0.5497254464547644</v>
      </c>
      <c r="Y60" s="226">
        <f t="shared" si="25"/>
        <v>0.50947253462459652</v>
      </c>
      <c r="Z60" s="226">
        <f t="shared" si="25"/>
        <v>0.56658924849551706</v>
      </c>
      <c r="AA60" s="226">
        <f t="shared" si="25"/>
        <v>0.57784526139923043</v>
      </c>
      <c r="AB60" s="226">
        <f t="shared" ref="AB60" si="31">AB29/AB$37*100</f>
        <v>0.440903982159085</v>
      </c>
      <c r="AC60" s="226">
        <f t="shared" si="12"/>
        <v>0.69021847979515971</v>
      </c>
    </row>
    <row r="61" spans="1:29" x14ac:dyDescent="0.2">
      <c r="A61" s="51">
        <v>21</v>
      </c>
      <c r="B61" s="34">
        <v>610510</v>
      </c>
      <c r="C61" s="226">
        <f t="shared" si="10"/>
        <v>0.18807753267037425</v>
      </c>
      <c r="D61" s="226">
        <f t="shared" si="10"/>
        <v>0.14758211874947474</v>
      </c>
      <c r="E61" s="226">
        <f t="shared" si="10"/>
        <v>0.11047730978204745</v>
      </c>
      <c r="F61" s="226">
        <f t="shared" si="10"/>
        <v>0.11417141197266203</v>
      </c>
      <c r="G61" s="226">
        <f t="shared" si="10"/>
        <v>0.1239451309194901</v>
      </c>
      <c r="H61" s="226">
        <f t="shared" si="10"/>
        <v>0.11708543349993202</v>
      </c>
      <c r="I61" s="226">
        <f t="shared" si="25"/>
        <v>8.845702499282744E-2</v>
      </c>
      <c r="J61" s="226">
        <f t="shared" si="10"/>
        <v>9.4900801876582022E-2</v>
      </c>
      <c r="K61" s="226">
        <f t="shared" si="10"/>
        <v>0.10786938979686803</v>
      </c>
      <c r="L61" s="226">
        <f t="shared" si="10"/>
        <v>0.17684695646443457</v>
      </c>
      <c r="M61" s="226">
        <f t="shared" si="10"/>
        <v>0.26281541002871101</v>
      </c>
      <c r="N61" s="226">
        <f t="shared" si="25"/>
        <v>0.6895561562510597</v>
      </c>
      <c r="O61" s="226">
        <f t="shared" si="25"/>
        <v>0.91288504990105246</v>
      </c>
      <c r="P61" s="226">
        <f t="shared" si="25"/>
        <v>0.98566403478148779</v>
      </c>
      <c r="Q61" s="226">
        <f t="shared" si="25"/>
        <v>0.83474456900537553</v>
      </c>
      <c r="R61" s="226">
        <f t="shared" si="25"/>
        <v>0.81689149575664022</v>
      </c>
      <c r="S61" s="226">
        <f t="shared" si="25"/>
        <v>0.83473312665642008</v>
      </c>
      <c r="T61" s="226">
        <f t="shared" si="25"/>
        <v>0.80102334715614898</v>
      </c>
      <c r="U61" s="226">
        <f t="shared" si="25"/>
        <v>0.82225858335665514</v>
      </c>
      <c r="V61" s="226">
        <f t="shared" si="25"/>
        <v>0.64035064323442559</v>
      </c>
      <c r="W61" s="226">
        <f t="shared" si="25"/>
        <v>0.48968922194461634</v>
      </c>
      <c r="X61" s="226">
        <f t="shared" si="25"/>
        <v>0.44974864024146044</v>
      </c>
      <c r="Y61" s="226">
        <f t="shared" si="25"/>
        <v>0.38976813170363428</v>
      </c>
      <c r="Z61" s="226">
        <f t="shared" si="25"/>
        <v>0.39093982790696896</v>
      </c>
      <c r="AA61" s="226">
        <f t="shared" si="25"/>
        <v>0.36230836532458705</v>
      </c>
      <c r="AB61" s="226">
        <f t="shared" ref="AB61" si="32">AB30/AB$37*100</f>
        <v>0.27122569434221877</v>
      </c>
      <c r="AC61" s="226">
        <f t="shared" si="12"/>
        <v>0.55302991095518417</v>
      </c>
    </row>
    <row r="62" spans="1:29" x14ac:dyDescent="0.2">
      <c r="A62" s="51">
        <v>22</v>
      </c>
      <c r="B62" s="34">
        <v>620630</v>
      </c>
      <c r="C62" s="226">
        <f t="shared" si="10"/>
        <v>0.9592612716228206</v>
      </c>
      <c r="D62" s="226">
        <f t="shared" si="10"/>
        <v>0.84834056573895622</v>
      </c>
      <c r="E62" s="226">
        <f t="shared" si="10"/>
        <v>0.65505500306821351</v>
      </c>
      <c r="F62" s="226">
        <f t="shared" si="10"/>
        <v>0.76755536720412676</v>
      </c>
      <c r="G62" s="226">
        <f t="shared" si="10"/>
        <v>1.0081121335146108</v>
      </c>
      <c r="H62" s="226">
        <f t="shared" si="10"/>
        <v>1.1426021513410807</v>
      </c>
      <c r="I62" s="226">
        <f t="shared" si="25"/>
        <v>1.2319000463491538</v>
      </c>
      <c r="J62" s="226">
        <f t="shared" si="10"/>
        <v>1.2600340206582981</v>
      </c>
      <c r="K62" s="226">
        <f t="shared" si="10"/>
        <v>0.9630553828141446</v>
      </c>
      <c r="L62" s="226">
        <f t="shared" si="10"/>
        <v>0.97539669945698515</v>
      </c>
      <c r="M62" s="226">
        <f t="shared" si="10"/>
        <v>0.99665672183024157</v>
      </c>
      <c r="N62" s="226">
        <f t="shared" si="25"/>
        <v>1.0629359288409908</v>
      </c>
      <c r="O62" s="226">
        <f t="shared" si="25"/>
        <v>1.0605505243064373</v>
      </c>
      <c r="P62" s="226">
        <f t="shared" si="25"/>
        <v>1.1320379654891024</v>
      </c>
      <c r="Q62" s="226">
        <f t="shared" si="25"/>
        <v>1.2445793941767112</v>
      </c>
      <c r="R62" s="226">
        <f t="shared" si="25"/>
        <v>1.2915908964828366</v>
      </c>
      <c r="S62" s="226">
        <f t="shared" si="25"/>
        <v>0.89371681177958984</v>
      </c>
      <c r="T62" s="226">
        <f t="shared" si="25"/>
        <v>0.76291847943741586</v>
      </c>
      <c r="U62" s="226">
        <f t="shared" si="25"/>
        <v>0.71414819249073136</v>
      </c>
      <c r="V62" s="226">
        <f t="shared" si="25"/>
        <v>0.63491143327424615</v>
      </c>
      <c r="W62" s="226">
        <f t="shared" si="25"/>
        <v>0.61963680738508897</v>
      </c>
      <c r="X62" s="226">
        <f t="shared" si="25"/>
        <v>0.57109401567215357</v>
      </c>
      <c r="Y62" s="226">
        <f t="shared" si="25"/>
        <v>0.48672857180047902</v>
      </c>
      <c r="Z62" s="226">
        <f t="shared" si="25"/>
        <v>0.43031573063188266</v>
      </c>
      <c r="AA62" s="226">
        <f t="shared" si="25"/>
        <v>0.36098579946920334</v>
      </c>
      <c r="AB62" s="226">
        <f t="shared" ref="AB62" si="33">AB31/AB$37*100</f>
        <v>0.38369173293512315</v>
      </c>
      <c r="AC62" s="226">
        <f t="shared" si="12"/>
        <v>0.77458077953739979</v>
      </c>
    </row>
    <row r="63" spans="1:29" x14ac:dyDescent="0.2">
      <c r="A63" s="51">
        <v>23</v>
      </c>
      <c r="B63" s="34">
        <v>621132</v>
      </c>
      <c r="C63" s="226">
        <f t="shared" si="10"/>
        <v>0.66929008714000504</v>
      </c>
      <c r="D63" s="226">
        <f t="shared" si="10"/>
        <v>0.51740930765841642</v>
      </c>
      <c r="E63" s="226">
        <f t="shared" si="10"/>
        <v>0.32858457511950473</v>
      </c>
      <c r="F63" s="226">
        <f t="shared" si="10"/>
        <v>0.26791390161085898</v>
      </c>
      <c r="G63" s="226">
        <f t="shared" ref="G63:H63" si="34">G32/G$37*100</f>
        <v>0.21997504540496121</v>
      </c>
      <c r="H63" s="226">
        <f t="shared" si="34"/>
        <v>0.26919070469617545</v>
      </c>
      <c r="I63" s="226">
        <f t="shared" si="25"/>
        <v>0.30118697327761601</v>
      </c>
      <c r="J63" s="226">
        <f t="shared" si="10"/>
        <v>0.54716623796415331</v>
      </c>
      <c r="K63" s="226">
        <f t="shared" si="10"/>
        <v>0.31805917240215426</v>
      </c>
      <c r="L63" s="226">
        <f t="shared" si="10"/>
        <v>0.39063665530597347</v>
      </c>
      <c r="M63" s="226">
        <f t="shared" si="10"/>
        <v>0.47300487110625999</v>
      </c>
      <c r="N63" s="226">
        <f t="shared" si="25"/>
        <v>0.60241257194637943</v>
      </c>
      <c r="O63" s="226">
        <f t="shared" si="25"/>
        <v>0.90390721910586835</v>
      </c>
      <c r="P63" s="226">
        <f t="shared" si="25"/>
        <v>0.54712289932731983</v>
      </c>
      <c r="Q63" s="226">
        <f t="shared" si="25"/>
        <v>0.35372834795172198</v>
      </c>
      <c r="R63" s="226">
        <f t="shared" si="25"/>
        <v>0.51191898887085341</v>
      </c>
      <c r="S63" s="226">
        <f t="shared" si="25"/>
        <v>0.38508381343294218</v>
      </c>
      <c r="T63" s="226">
        <f t="shared" si="25"/>
        <v>0.38545659071746174</v>
      </c>
      <c r="U63" s="226">
        <f t="shared" si="25"/>
        <v>0.30213698754140383</v>
      </c>
      <c r="V63" s="226">
        <f t="shared" si="25"/>
        <v>0.19523454944853383</v>
      </c>
      <c r="W63" s="226">
        <f t="shared" si="25"/>
        <v>0.16992099287966869</v>
      </c>
      <c r="X63" s="226">
        <f t="shared" si="25"/>
        <v>0.14823570754780616</v>
      </c>
      <c r="Y63" s="226">
        <f t="shared" si="25"/>
        <v>0.13214931531812973</v>
      </c>
      <c r="Z63" s="226">
        <f t="shared" si="25"/>
        <v>0.13746297361513293</v>
      </c>
      <c r="AA63" s="226">
        <f t="shared" si="25"/>
        <v>0.2420479351809825</v>
      </c>
      <c r="AB63" s="226">
        <f t="shared" ref="AB63" si="35">AB32/AB$37*100</f>
        <v>0.26693910210024374</v>
      </c>
      <c r="AC63" s="226">
        <f t="shared" si="12"/>
        <v>0.3319225161441382</v>
      </c>
    </row>
    <row r="64" spans="1:29" x14ac:dyDescent="0.2">
      <c r="A64" s="51">
        <v>24</v>
      </c>
      <c r="B64" s="34">
        <v>610422</v>
      </c>
      <c r="C64" s="226">
        <f t="shared" si="10"/>
        <v>0.2521292947446741</v>
      </c>
      <c r="D64" s="226">
        <f t="shared" ref="D64:H64" si="36">D33/D$37*100</f>
        <v>0.18599063716867023</v>
      </c>
      <c r="E64" s="226">
        <f t="shared" si="36"/>
        <v>0.23062807687907594</v>
      </c>
      <c r="F64" s="226">
        <f t="shared" si="36"/>
        <v>0.24799798928072173</v>
      </c>
      <c r="G64" s="226">
        <f t="shared" si="36"/>
        <v>0.23456888832111589</v>
      </c>
      <c r="H64" s="226">
        <f t="shared" si="36"/>
        <v>0.28251400614817529</v>
      </c>
      <c r="I64" s="226">
        <f t="shared" si="25"/>
        <v>0.26927048930859543</v>
      </c>
      <c r="J64" s="226">
        <f t="shared" si="10"/>
        <v>0.26483672377659595</v>
      </c>
      <c r="K64" s="226">
        <f t="shared" si="10"/>
        <v>0.42673408477813735</v>
      </c>
      <c r="L64" s="226">
        <f t="shared" si="10"/>
        <v>0.47864550480173795</v>
      </c>
      <c r="M64" s="226">
        <f t="shared" si="10"/>
        <v>0.57724044897654503</v>
      </c>
      <c r="N64" s="226">
        <f t="shared" si="25"/>
        <v>0.58784751571266314</v>
      </c>
      <c r="O64" s="226">
        <f t="shared" si="25"/>
        <v>1.0649475856990891</v>
      </c>
      <c r="P64" s="226">
        <f t="shared" si="25"/>
        <v>1.0592853735858712</v>
      </c>
      <c r="Q64" s="226">
        <f t="shared" si="25"/>
        <v>0.75177475390249626</v>
      </c>
      <c r="R64" s="226">
        <f t="shared" si="25"/>
        <v>0.85696785034558787</v>
      </c>
      <c r="S64" s="226">
        <f t="shared" si="25"/>
        <v>0.5171647382271789</v>
      </c>
      <c r="T64" s="226">
        <f t="shared" si="25"/>
        <v>0.86991280585827868</v>
      </c>
      <c r="U64" s="226">
        <f t="shared" si="25"/>
        <v>0.62087237142338669</v>
      </c>
      <c r="V64" s="226">
        <f t="shared" si="25"/>
        <v>0.34653428402844522</v>
      </c>
      <c r="W64" s="226">
        <f t="shared" si="25"/>
        <v>0.21820009007094315</v>
      </c>
      <c r="X64" s="226">
        <f t="shared" si="25"/>
        <v>0.19662895096733418</v>
      </c>
      <c r="Y64" s="226">
        <f t="shared" si="25"/>
        <v>0.17225646087160262</v>
      </c>
      <c r="Z64" s="226">
        <f t="shared" si="25"/>
        <v>0.15932020975965502</v>
      </c>
      <c r="AA64" s="226">
        <f t="shared" si="25"/>
        <v>0.14300176113874391</v>
      </c>
      <c r="AB64" s="226">
        <f t="shared" ref="AB64" si="37">AB33/AB$37*100</f>
        <v>0.177392254533526</v>
      </c>
      <c r="AC64" s="226">
        <f t="shared" si="12"/>
        <v>0.45910634309000548</v>
      </c>
    </row>
    <row r="65" spans="1:29" x14ac:dyDescent="0.2">
      <c r="A65" s="51">
        <v>25</v>
      </c>
      <c r="B65" s="34">
        <v>611090</v>
      </c>
      <c r="C65" s="226">
        <f t="shared" si="10"/>
        <v>2.4828865336127381</v>
      </c>
      <c r="D65" s="226">
        <f t="shared" ref="D65:H65" si="38">D34/D$37*100</f>
        <v>2.5890542719778882</v>
      </c>
      <c r="E65" s="226">
        <f t="shared" si="38"/>
        <v>2.7731539709106978</v>
      </c>
      <c r="F65" s="226">
        <f t="shared" si="38"/>
        <v>3.1439050888238929</v>
      </c>
      <c r="G65" s="226">
        <f t="shared" si="38"/>
        <v>3.6648959425045833</v>
      </c>
      <c r="H65" s="226">
        <f t="shared" si="38"/>
        <v>3.8226048319928063</v>
      </c>
      <c r="I65" s="226">
        <f t="shared" si="25"/>
        <v>3.5224736929667002</v>
      </c>
      <c r="J65" s="226">
        <f t="shared" si="10"/>
        <v>2.8879051820915085</v>
      </c>
      <c r="K65" s="226">
        <f t="shared" si="10"/>
        <v>2.1483141483477599</v>
      </c>
      <c r="L65" s="226">
        <f t="shared" si="10"/>
        <v>2.2164008662712527</v>
      </c>
      <c r="M65" s="226">
        <f t="shared" si="10"/>
        <v>1.7623151840369116</v>
      </c>
      <c r="N65" s="226">
        <f t="shared" si="25"/>
        <v>1.32920845838123</v>
      </c>
      <c r="O65" s="226">
        <f t="shared" si="25"/>
        <v>0.98846932521690323</v>
      </c>
      <c r="P65" s="226">
        <f t="shared" si="25"/>
        <v>0.58234985790121929</v>
      </c>
      <c r="Q65" s="226">
        <f t="shared" si="25"/>
        <v>0.4869431348928317</v>
      </c>
      <c r="R65" s="226">
        <f t="shared" si="25"/>
        <v>0.51294344387348523</v>
      </c>
      <c r="S65" s="226">
        <f t="shared" si="25"/>
        <v>0.31549909290598604</v>
      </c>
      <c r="T65" s="226">
        <f t="shared" si="25"/>
        <v>0.27841524639412718</v>
      </c>
      <c r="U65" s="226">
        <f t="shared" si="25"/>
        <v>0.25471171298886652</v>
      </c>
      <c r="V65" s="226">
        <f t="shared" si="25"/>
        <v>0.232274912205154</v>
      </c>
      <c r="W65" s="226">
        <f t="shared" si="25"/>
        <v>0.18150354288109122</v>
      </c>
      <c r="X65" s="226">
        <f t="shared" si="25"/>
        <v>0.16641534525262972</v>
      </c>
      <c r="Y65" s="226">
        <f t="shared" si="25"/>
        <v>0.14137052483598875</v>
      </c>
      <c r="Z65" s="226">
        <f t="shared" si="25"/>
        <v>0.13661610813569425</v>
      </c>
      <c r="AA65" s="226">
        <f t="shared" si="25"/>
        <v>0.11412142330328248</v>
      </c>
      <c r="AB65" s="226">
        <f t="shared" ref="AB65" si="39">AB34/AB$37*100</f>
        <v>8.7947030752055566E-2</v>
      </c>
      <c r="AC65" s="226">
        <f t="shared" si="12"/>
        <v>0.69850079686943056</v>
      </c>
    </row>
    <row r="66" spans="1:29" x14ac:dyDescent="0.2">
      <c r="A66" s="51"/>
      <c r="B66" s="42" t="s">
        <v>19</v>
      </c>
      <c r="C66" s="226">
        <f t="shared" si="10"/>
        <v>41.628115766465854</v>
      </c>
      <c r="D66" s="226">
        <f t="shared" ref="D66:H66" si="40">D35/D$37*100</f>
        <v>39.02504889772316</v>
      </c>
      <c r="E66" s="226">
        <f t="shared" si="40"/>
        <v>37.240080133860296</v>
      </c>
      <c r="F66" s="226">
        <f t="shared" si="40"/>
        <v>38.803479522001638</v>
      </c>
      <c r="G66" s="226">
        <f t="shared" si="40"/>
        <v>41.448440162091686</v>
      </c>
      <c r="H66" s="226">
        <f t="shared" si="40"/>
        <v>46.528543455832541</v>
      </c>
      <c r="I66" s="226">
        <f t="shared" si="25"/>
        <v>47.574257952836213</v>
      </c>
      <c r="J66" s="226">
        <f t="shared" si="10"/>
        <v>49.957341191724737</v>
      </c>
      <c r="K66" s="226">
        <f t="shared" si="10"/>
        <v>44.707929032189057</v>
      </c>
      <c r="L66" s="226">
        <f t="shared" si="10"/>
        <v>48.505736461240836</v>
      </c>
      <c r="M66" s="226">
        <f t="shared" si="10"/>
        <v>54.244037788431143</v>
      </c>
      <c r="N66" s="226">
        <f t="shared" si="25"/>
        <v>55.762714330400662</v>
      </c>
      <c r="O66" s="226">
        <f t="shared" si="25"/>
        <v>59.595093416825975</v>
      </c>
      <c r="P66" s="226">
        <f t="shared" si="25"/>
        <v>52.50485070920147</v>
      </c>
      <c r="Q66" s="226">
        <f t="shared" si="25"/>
        <v>52.173367335752786</v>
      </c>
      <c r="R66" s="226">
        <f t="shared" si="25"/>
        <v>50.299710813300194</v>
      </c>
      <c r="S66" s="226">
        <f t="shared" si="25"/>
        <v>50.994123215970241</v>
      </c>
      <c r="T66" s="226">
        <f t="shared" si="25"/>
        <v>50.567666232834462</v>
      </c>
      <c r="U66" s="226">
        <f t="shared" si="25"/>
        <v>49.437421048222141</v>
      </c>
      <c r="V66" s="226">
        <f t="shared" si="25"/>
        <v>48.601190969573643</v>
      </c>
      <c r="W66" s="226">
        <f t="shared" si="25"/>
        <v>46.508543678274755</v>
      </c>
      <c r="X66" s="226">
        <f t="shared" si="25"/>
        <v>46.215324360841315</v>
      </c>
      <c r="Y66" s="226">
        <f t="shared" si="25"/>
        <v>45.665054560423805</v>
      </c>
      <c r="Z66" s="226">
        <f t="shared" si="25"/>
        <v>45.28534193638977</v>
      </c>
      <c r="AA66" s="226">
        <f t="shared" si="25"/>
        <v>45.083562017032158</v>
      </c>
      <c r="AB66" s="226">
        <f t="shared" ref="AB66" si="41">AB35/AB$37*100</f>
        <v>40.976342977072569</v>
      </c>
      <c r="AC66" s="226">
        <f t="shared" si="12"/>
        <v>48.310806477523393</v>
      </c>
    </row>
    <row r="67" spans="1:29" x14ac:dyDescent="0.2">
      <c r="A67" s="51"/>
      <c r="B67" s="42" t="s">
        <v>20</v>
      </c>
      <c r="C67" s="226">
        <f t="shared" si="10"/>
        <v>58.371884233534153</v>
      </c>
      <c r="D67" s="226">
        <f t="shared" ref="D67:H67" si="42">D36/D$37*100</f>
        <v>60.97495110227684</v>
      </c>
      <c r="E67" s="226">
        <f t="shared" si="42"/>
        <v>62.759919866139711</v>
      </c>
      <c r="F67" s="226">
        <f t="shared" si="42"/>
        <v>61.196520477998362</v>
      </c>
      <c r="G67" s="226">
        <f t="shared" si="42"/>
        <v>58.551559837908307</v>
      </c>
      <c r="H67" s="226">
        <f t="shared" si="42"/>
        <v>53.471456544167459</v>
      </c>
      <c r="I67" s="226">
        <f t="shared" si="25"/>
        <v>52.425742047163794</v>
      </c>
      <c r="J67" s="226">
        <f t="shared" si="10"/>
        <v>50.042658808275263</v>
      </c>
      <c r="K67" s="226">
        <f t="shared" si="10"/>
        <v>55.292070967810943</v>
      </c>
      <c r="L67" s="226">
        <f t="shared" si="10"/>
        <v>51.494263538759164</v>
      </c>
      <c r="M67" s="226">
        <f t="shared" si="10"/>
        <v>45.755962211568857</v>
      </c>
      <c r="N67" s="226">
        <f t="shared" si="25"/>
        <v>44.237285669599338</v>
      </c>
      <c r="O67" s="226">
        <f t="shared" si="25"/>
        <v>40.404906583174025</v>
      </c>
      <c r="P67" s="226">
        <f t="shared" si="25"/>
        <v>47.49514929079853</v>
      </c>
      <c r="Q67" s="226">
        <f t="shared" si="25"/>
        <v>47.826632664247207</v>
      </c>
      <c r="R67" s="226">
        <f t="shared" si="25"/>
        <v>49.700289186699813</v>
      </c>
      <c r="S67" s="226">
        <f t="shared" si="25"/>
        <v>49.005876784029759</v>
      </c>
      <c r="T67" s="226">
        <f t="shared" si="25"/>
        <v>49.432333767165531</v>
      </c>
      <c r="U67" s="226">
        <f t="shared" si="25"/>
        <v>50.562578951777859</v>
      </c>
      <c r="V67" s="226">
        <f t="shared" si="25"/>
        <v>51.398809030426349</v>
      </c>
      <c r="W67" s="226">
        <f t="shared" si="25"/>
        <v>53.491456321725252</v>
      </c>
      <c r="X67" s="226">
        <f t="shared" si="25"/>
        <v>53.784675639158685</v>
      </c>
      <c r="Y67" s="226">
        <f t="shared" si="25"/>
        <v>54.334945439576188</v>
      </c>
      <c r="Z67" s="226">
        <f t="shared" si="25"/>
        <v>54.71465806361023</v>
      </c>
      <c r="AA67" s="226">
        <f t="shared" si="25"/>
        <v>54.916437982967835</v>
      </c>
      <c r="AB67" s="226">
        <f t="shared" ref="AB67" si="43">AB36/AB$37*100</f>
        <v>59.023657022927424</v>
      </c>
      <c r="AC67" s="226">
        <f t="shared" si="12"/>
        <v>51.689193522476593</v>
      </c>
    </row>
    <row r="68" spans="1:29" x14ac:dyDescent="0.2">
      <c r="A68" s="51"/>
      <c r="B68" s="42" t="s">
        <v>11</v>
      </c>
      <c r="C68" s="226">
        <f t="shared" si="10"/>
        <v>100</v>
      </c>
      <c r="D68" s="226">
        <f t="shared" ref="D68:H68" si="44">D37/D$37*100</f>
        <v>100</v>
      </c>
      <c r="E68" s="226">
        <f t="shared" si="44"/>
        <v>100</v>
      </c>
      <c r="F68" s="226">
        <f t="shared" si="44"/>
        <v>100</v>
      </c>
      <c r="G68" s="226">
        <f t="shared" si="44"/>
        <v>100</v>
      </c>
      <c r="H68" s="226">
        <f t="shared" si="44"/>
        <v>100</v>
      </c>
      <c r="I68" s="226">
        <f t="shared" si="25"/>
        <v>100</v>
      </c>
      <c r="J68" s="226">
        <f t="shared" si="10"/>
        <v>100</v>
      </c>
      <c r="K68" s="226">
        <f t="shared" si="10"/>
        <v>100</v>
      </c>
      <c r="L68" s="226">
        <f t="shared" si="10"/>
        <v>100</v>
      </c>
      <c r="M68" s="226">
        <f t="shared" si="10"/>
        <v>100</v>
      </c>
      <c r="N68" s="226">
        <f t="shared" si="25"/>
        <v>100</v>
      </c>
      <c r="O68" s="226">
        <f t="shared" si="25"/>
        <v>100</v>
      </c>
      <c r="P68" s="226">
        <f t="shared" si="25"/>
        <v>100</v>
      </c>
      <c r="Q68" s="226">
        <f t="shared" si="25"/>
        <v>100</v>
      </c>
      <c r="R68" s="226">
        <f t="shared" si="25"/>
        <v>100</v>
      </c>
      <c r="S68" s="226">
        <f t="shared" si="25"/>
        <v>100</v>
      </c>
      <c r="T68" s="226">
        <f t="shared" si="25"/>
        <v>100</v>
      </c>
      <c r="U68" s="226">
        <f t="shared" ref="U68:AB68" si="45">U37/U$37*100</f>
        <v>100</v>
      </c>
      <c r="V68" s="226">
        <f t="shared" si="45"/>
        <v>100</v>
      </c>
      <c r="W68" s="226">
        <f t="shared" si="45"/>
        <v>100</v>
      </c>
      <c r="X68" s="226">
        <f t="shared" si="45"/>
        <v>100</v>
      </c>
      <c r="Y68" s="226">
        <f t="shared" si="45"/>
        <v>100</v>
      </c>
      <c r="Z68" s="226">
        <f t="shared" si="45"/>
        <v>100</v>
      </c>
      <c r="AA68" s="226">
        <f t="shared" si="45"/>
        <v>100</v>
      </c>
      <c r="AB68" s="226">
        <f t="shared" si="45"/>
        <v>100</v>
      </c>
      <c r="AC68" s="226">
        <f t="shared" ref="AC68" si="46">AC37/AC$37*100</f>
        <v>100</v>
      </c>
    </row>
    <row r="69" spans="1:29" x14ac:dyDescent="0.2">
      <c r="A69" s="51"/>
      <c r="B69" s="42"/>
      <c r="C69" s="42"/>
      <c r="D69" s="224"/>
      <c r="E69" s="224"/>
      <c r="F69" s="224"/>
      <c r="G69" s="224"/>
      <c r="H69" s="44"/>
      <c r="I69" s="44"/>
      <c r="J69" s="44"/>
      <c r="K69" s="226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226"/>
      <c r="AA69" s="226"/>
      <c r="AB69" s="226"/>
      <c r="AC69" s="44"/>
    </row>
    <row r="70" spans="1:29" ht="13.5" thickBot="1" x14ac:dyDescent="0.25">
      <c r="A70" s="51"/>
      <c r="B70" s="42"/>
      <c r="C70" s="268" t="s">
        <v>16</v>
      </c>
      <c r="D70" s="268"/>
      <c r="E70" s="268"/>
      <c r="F70" s="268"/>
      <c r="G70" s="268"/>
      <c r="H70" s="268"/>
      <c r="I70" s="268"/>
      <c r="J70" s="268"/>
      <c r="K70" s="268"/>
      <c r="L70" s="268"/>
      <c r="M70" s="268"/>
      <c r="N70" s="268"/>
      <c r="O70" s="268"/>
      <c r="P70" s="268"/>
      <c r="Q70" s="268"/>
      <c r="R70" s="268"/>
      <c r="S70" s="268"/>
      <c r="T70" s="268"/>
      <c r="U70" s="268"/>
      <c r="V70" s="268"/>
      <c r="W70" s="268"/>
      <c r="X70" s="268"/>
      <c r="Y70" s="268"/>
      <c r="Z70" s="268"/>
      <c r="AA70" s="268"/>
      <c r="AB70" s="264"/>
      <c r="AC70" s="243"/>
    </row>
    <row r="71" spans="1:29" ht="13.5" thickTop="1" x14ac:dyDescent="0.2">
      <c r="A71" s="51"/>
      <c r="B71" s="42"/>
      <c r="C71" s="42"/>
      <c r="D71" s="224"/>
      <c r="E71" s="224"/>
      <c r="F71" s="224"/>
      <c r="G71" s="224"/>
      <c r="H71" s="44"/>
      <c r="I71" s="44"/>
      <c r="J71" s="44"/>
      <c r="K71" s="226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226"/>
      <c r="AA71" s="226"/>
      <c r="AB71" s="226"/>
      <c r="AC71" s="44"/>
    </row>
    <row r="72" spans="1:29" x14ac:dyDescent="0.2">
      <c r="A72" s="51">
        <v>1</v>
      </c>
      <c r="B72" s="34">
        <v>611030</v>
      </c>
      <c r="C72" s="35" t="s">
        <v>12</v>
      </c>
      <c r="D72" s="209">
        <f t="shared" ref="D72" si="47">IF(C10=0,"--",((D10/C10)*100-100))</f>
        <v>22.774626449777216</v>
      </c>
      <c r="E72" s="209">
        <f t="shared" ref="E72" si="48">IF(D10=0,"--",((E10/D10)*100-100))</f>
        <v>26.66297933350225</v>
      </c>
      <c r="F72" s="209">
        <f t="shared" ref="F72" si="49">IF(E10=0,"--",((F10/E10)*100-100))</f>
        <v>16.982006419901197</v>
      </c>
      <c r="G72" s="209">
        <f t="shared" ref="G72" si="50">IF(F10=0,"--",((G10/F10)*100-100))</f>
        <v>19.912919938094319</v>
      </c>
      <c r="H72" s="209">
        <f t="shared" ref="H72" si="51">IF(G10=0,"--",((H10/G10)*100-100))</f>
        <v>19.149876785653092</v>
      </c>
      <c r="I72" s="209">
        <f t="shared" ref="I72" si="52">IF(H10=0,"--",((I10/H10)*100-100))</f>
        <v>7.1449010817052709</v>
      </c>
      <c r="J72" s="209">
        <f t="shared" ref="J72" si="53">IF(I10=0,"--",((J10/I10)*100-100))</f>
        <v>21.444077950629705</v>
      </c>
      <c r="K72" s="209">
        <f t="shared" ref="K72" si="54">IF(J10=0,"--",((K10/J10)*100-100))</f>
        <v>15.478272012588334</v>
      </c>
      <c r="L72" s="209">
        <f t="shared" ref="L72" si="55">IF(K10=0,"--",((L10/K10)*100-100))</f>
        <v>25.731935207084859</v>
      </c>
      <c r="M72" s="209">
        <f t="shared" ref="M72" si="56">IF(L10=0,"--",((M10/L10)*100-100))</f>
        <v>47.555782529561441</v>
      </c>
      <c r="N72" s="209">
        <f t="shared" ref="N72" si="57">IF(M10=0,"--",((N10/M10)*100-100))</f>
        <v>36.150735183264516</v>
      </c>
      <c r="O72" s="209">
        <f t="shared" ref="O72:O99" si="58">IF(N10=0,"--",((O10/N10)*100-100))</f>
        <v>8.4218548231149697</v>
      </c>
      <c r="P72" s="209">
        <f t="shared" ref="P72:P99" si="59">IF(O10=0,"--",((P10/O10)*100-100))</f>
        <v>15.400198896335965</v>
      </c>
      <c r="Q72" s="209">
        <f t="shared" ref="Q72:Q99" si="60">IF(P10=0,"--",((Q10/P10)*100-100))</f>
        <v>-4.0087931343432501</v>
      </c>
      <c r="R72" s="209">
        <f t="shared" ref="R72:R99" si="61">IF(Q10=0,"--",((R10/Q10)*100-100))</f>
        <v>1.5343050239923173</v>
      </c>
      <c r="S72" s="209">
        <f t="shared" ref="S72:S99" si="62">IF(R10=0,"--",((S10/R10)*100-100))</f>
        <v>35.033738783838942</v>
      </c>
      <c r="T72" s="209">
        <f t="shared" ref="T72:T99" si="63">IF(S10=0,"--",((T10/S10)*100-100))</f>
        <v>0.81841400756023575</v>
      </c>
      <c r="U72" s="209">
        <f t="shared" ref="U72:U99" si="64">IF(T10=0,"--",((U10/T10)*100-100))</f>
        <v>4.8789147123920316</v>
      </c>
      <c r="V72" s="209">
        <f t="shared" ref="V72:V99" si="65">IF(U10=0,"--",((V10/U10)*100-100))</f>
        <v>7.4075013209153866</v>
      </c>
      <c r="W72" s="209">
        <f t="shared" ref="W72:W99" si="66">IF(V10=0,"--",((W10/V10)*100-100))</f>
        <v>-3.4702063823439175</v>
      </c>
      <c r="X72" s="209">
        <f t="shared" ref="X72:X99" si="67">IF(W10=0,"--",((X10/W10)*100-100))</f>
        <v>-10.443485576403489</v>
      </c>
      <c r="Y72" s="209">
        <f t="shared" ref="Y72:Y99" si="68">IF(X10=0,"--",((Y10/X10)*100-100))</f>
        <v>-1.0355128566533836</v>
      </c>
      <c r="Z72" s="209">
        <f t="shared" ref="Z72:Z99" si="69">IF(Y10=0,"--",((Z10/Y10)*100-100))</f>
        <v>6.8685157045385665</v>
      </c>
      <c r="AA72" s="209">
        <f t="shared" ref="AA72:AB99" si="70">IF(Z10=0,"--",((AA10/Z10)*100-100))</f>
        <v>1.6881349954476406</v>
      </c>
      <c r="AB72" s="209">
        <f>IF(AA10=0,"--",((AB10/AA10)*100-100))</f>
        <v>-17.946281071209413</v>
      </c>
      <c r="AC72" s="46">
        <f>IFERROR(POWER(AB10/C10,1/26)*100-100,"--")</f>
        <v>10.705859165475616</v>
      </c>
    </row>
    <row r="73" spans="1:29" x14ac:dyDescent="0.2">
      <c r="A73" s="51">
        <v>2</v>
      </c>
      <c r="B73" s="34">
        <v>611020</v>
      </c>
      <c r="C73" s="35" t="s">
        <v>12</v>
      </c>
      <c r="D73" s="209">
        <f t="shared" ref="D73:D99" si="71">IF(C11=0,"--",((D11/C11)*100-100))</f>
        <v>7.9713908184870803</v>
      </c>
      <c r="E73" s="209">
        <f t="shared" ref="E73:E99" si="72">IF(D11=0,"--",((E11/D11)*100-100))</f>
        <v>20.694359148512007</v>
      </c>
      <c r="F73" s="209">
        <f t="shared" ref="F73:F99" si="73">IF(E11=0,"--",((F11/E11)*100-100))</f>
        <v>3.0323501832938859</v>
      </c>
      <c r="G73" s="209">
        <f t="shared" ref="G73:G99" si="74">IF(F11=0,"--",((G11/F11)*100-100))</f>
        <v>16.25622366345489</v>
      </c>
      <c r="H73" s="209">
        <f t="shared" ref="H73:H99" si="75">IF(G11=0,"--",((H11/G11)*100-100))</f>
        <v>36.066111790521518</v>
      </c>
      <c r="I73" s="209">
        <f t="shared" ref="I73:I99" si="76">IF(H11=0,"--",((I11/H11)*100-100))</f>
        <v>24.760833158403742</v>
      </c>
      <c r="J73" s="209">
        <f t="shared" ref="J73:J99" si="77">IF(I11=0,"--",((J11/I11)*100-100))</f>
        <v>9.6509998835171444</v>
      </c>
      <c r="K73" s="209">
        <f t="shared" ref="K73:K99" si="78">IF(J11=0,"--",((K11/J11)*100-100))</f>
        <v>0.48814956315936797</v>
      </c>
      <c r="L73" s="209">
        <f t="shared" ref="L73:L99" si="79">IF(K11=0,"--",((L11/K11)*100-100))</f>
        <v>22.528375831262792</v>
      </c>
      <c r="M73" s="209">
        <f t="shared" ref="M73:M99" si="80">IF(L11=0,"--",((M11/L11)*100-100))</f>
        <v>65.609102419220989</v>
      </c>
      <c r="N73" s="209">
        <f t="shared" ref="N73:N99" si="81">IF(M11=0,"--",((N11/M11)*100-100))</f>
        <v>58.577548020238396</v>
      </c>
      <c r="O73" s="209">
        <f t="shared" si="58"/>
        <v>60.478451162031547</v>
      </c>
      <c r="P73" s="209">
        <f t="shared" si="59"/>
        <v>-10.592969398666469</v>
      </c>
      <c r="Q73" s="209">
        <f t="shared" si="60"/>
        <v>-6.0270753989103412</v>
      </c>
      <c r="R73" s="209">
        <f t="shared" si="61"/>
        <v>1.0023747511819892</v>
      </c>
      <c r="S73" s="209">
        <f t="shared" si="62"/>
        <v>33.554239437541241</v>
      </c>
      <c r="T73" s="209">
        <f t="shared" si="63"/>
        <v>-6.1605466983499895</v>
      </c>
      <c r="U73" s="209">
        <f t="shared" si="64"/>
        <v>3.1185514713071285</v>
      </c>
      <c r="V73" s="209">
        <f t="shared" si="65"/>
        <v>-5.8270083194739186</v>
      </c>
      <c r="W73" s="209">
        <f t="shared" si="66"/>
        <v>-10.522650577971689</v>
      </c>
      <c r="X73" s="209">
        <f t="shared" si="67"/>
        <v>-9.8435353953784954</v>
      </c>
      <c r="Y73" s="209">
        <f t="shared" si="68"/>
        <v>-2.7502170266154309</v>
      </c>
      <c r="Z73" s="209">
        <f t="shared" si="69"/>
        <v>0.87192694054600395</v>
      </c>
      <c r="AA73" s="209">
        <f t="shared" si="70"/>
        <v>12.449010356013417</v>
      </c>
      <c r="AB73" s="209">
        <f t="shared" si="70"/>
        <v>-8.7560269784114553</v>
      </c>
      <c r="AC73" s="209">
        <f t="shared" ref="AC73:AC79" si="82">IFERROR(POWER(AB11/C11,1/26)*100-100,"--")</f>
        <v>10.250175830653845</v>
      </c>
    </row>
    <row r="74" spans="1:29" x14ac:dyDescent="0.2">
      <c r="A74" s="51">
        <v>3</v>
      </c>
      <c r="B74" s="34">
        <v>620462</v>
      </c>
      <c r="C74" s="35" t="s">
        <v>12</v>
      </c>
      <c r="D74" s="209">
        <f t="shared" si="71"/>
        <v>-4.4019091472870002</v>
      </c>
      <c r="E74" s="209">
        <f t="shared" si="72"/>
        <v>25.701118335957631</v>
      </c>
      <c r="F74" s="209">
        <f t="shared" si="73"/>
        <v>-1.7520571782166314</v>
      </c>
      <c r="G74" s="209">
        <f t="shared" si="74"/>
        <v>15.752122795365025</v>
      </c>
      <c r="H74" s="209">
        <f t="shared" si="75"/>
        <v>26.369158022297285</v>
      </c>
      <c r="I74" s="209">
        <f t="shared" si="76"/>
        <v>30.097340568955502</v>
      </c>
      <c r="J74" s="209">
        <f t="shared" si="77"/>
        <v>53.048773961972955</v>
      </c>
      <c r="K74" s="209">
        <f t="shared" si="78"/>
        <v>7.0417113412986794</v>
      </c>
      <c r="L74" s="209">
        <f t="shared" si="79"/>
        <v>19.878111337411923</v>
      </c>
      <c r="M74" s="209">
        <f t="shared" si="80"/>
        <v>50.458479212229093</v>
      </c>
      <c r="N74" s="209">
        <f t="shared" si="81"/>
        <v>26.838433547721863</v>
      </c>
      <c r="O74" s="209">
        <f t="shared" si="58"/>
        <v>10.348296895776386</v>
      </c>
      <c r="P74" s="209">
        <f t="shared" si="59"/>
        <v>4.7306096882013975</v>
      </c>
      <c r="Q74" s="209">
        <f t="shared" si="60"/>
        <v>1.3924340188727626</v>
      </c>
      <c r="R74" s="209">
        <f t="shared" si="61"/>
        <v>2.213255865513247</v>
      </c>
      <c r="S74" s="209">
        <f t="shared" si="62"/>
        <v>23.62113832130612</v>
      </c>
      <c r="T74" s="209">
        <f t="shared" si="63"/>
        <v>8.6558106071609444</v>
      </c>
      <c r="U74" s="209">
        <f t="shared" si="64"/>
        <v>4.9685110719533014</v>
      </c>
      <c r="V74" s="209">
        <f t="shared" si="65"/>
        <v>8.0856952611093789</v>
      </c>
      <c r="W74" s="209">
        <f t="shared" si="66"/>
        <v>-5.9962927254804299</v>
      </c>
      <c r="X74" s="209">
        <f t="shared" si="67"/>
        <v>-2.6727215037710295</v>
      </c>
      <c r="Y74" s="209">
        <f t="shared" si="68"/>
        <v>-6.8294770255717197</v>
      </c>
      <c r="Z74" s="209">
        <f t="shared" si="69"/>
        <v>-2.98180648016438</v>
      </c>
      <c r="AA74" s="209">
        <f t="shared" si="70"/>
        <v>-12.152392784282682</v>
      </c>
      <c r="AB74" s="209">
        <f t="shared" si="70"/>
        <v>-23.317532290592553</v>
      </c>
      <c r="AC74" s="209">
        <f t="shared" si="82"/>
        <v>8.6098822556729857</v>
      </c>
    </row>
    <row r="75" spans="1:29" x14ac:dyDescent="0.2">
      <c r="A75" s="51">
        <v>4</v>
      </c>
      <c r="B75" s="34">
        <v>620342</v>
      </c>
      <c r="C75" s="35" t="s">
        <v>12</v>
      </c>
      <c r="D75" s="209">
        <f t="shared" si="71"/>
        <v>-4.2616870231099426</v>
      </c>
      <c r="E75" s="209">
        <f t="shared" si="72"/>
        <v>18.301359813944302</v>
      </c>
      <c r="F75" s="209">
        <f t="shared" si="73"/>
        <v>-6.3887366606085152</v>
      </c>
      <c r="G75" s="209">
        <f t="shared" si="74"/>
        <v>9.2550405363991786</v>
      </c>
      <c r="H75" s="209">
        <f t="shared" si="75"/>
        <v>16.885621598106027</v>
      </c>
      <c r="I75" s="209">
        <f t="shared" si="76"/>
        <v>-5.4975673164921375</v>
      </c>
      <c r="J75" s="209">
        <f t="shared" si="77"/>
        <v>-4.0312645528627797</v>
      </c>
      <c r="K75" s="209">
        <f t="shared" si="78"/>
        <v>7.5965493254074516</v>
      </c>
      <c r="L75" s="209">
        <f t="shared" si="79"/>
        <v>17.430954059839991</v>
      </c>
      <c r="M75" s="209">
        <f t="shared" si="80"/>
        <v>40.101367160634112</v>
      </c>
      <c r="N75" s="209">
        <f t="shared" si="81"/>
        <v>32.513780298633179</v>
      </c>
      <c r="O75" s="209">
        <f t="shared" si="58"/>
        <v>4.3426051293792938</v>
      </c>
      <c r="P75" s="209">
        <f t="shared" si="59"/>
        <v>6.91706162467176</v>
      </c>
      <c r="Q75" s="209">
        <f t="shared" si="60"/>
        <v>-1.4544789377994647</v>
      </c>
      <c r="R75" s="209">
        <f t="shared" si="61"/>
        <v>1.8477070623994507</v>
      </c>
      <c r="S75" s="209">
        <f t="shared" si="62"/>
        <v>33.951193047023622</v>
      </c>
      <c r="T75" s="209">
        <f t="shared" si="63"/>
        <v>-1.5907405110616395</v>
      </c>
      <c r="U75" s="209">
        <f t="shared" si="64"/>
        <v>13.731983075730653</v>
      </c>
      <c r="V75" s="209">
        <f t="shared" si="65"/>
        <v>26.834971850000343</v>
      </c>
      <c r="W75" s="209">
        <f t="shared" si="66"/>
        <v>-5.0130116139263947</v>
      </c>
      <c r="X75" s="209">
        <f t="shared" si="67"/>
        <v>-9.1794159755810796</v>
      </c>
      <c r="Y75" s="209">
        <f t="shared" si="68"/>
        <v>-7.2244995197891342</v>
      </c>
      <c r="Z75" s="209">
        <f t="shared" si="69"/>
        <v>-9.4757809527817187</v>
      </c>
      <c r="AA75" s="209">
        <f t="shared" si="70"/>
        <v>-9.486954636844672</v>
      </c>
      <c r="AB75" s="209">
        <f t="shared" si="70"/>
        <v>-25.282062264196213</v>
      </c>
      <c r="AC75" s="209">
        <f t="shared" si="82"/>
        <v>4.3226776700807363</v>
      </c>
    </row>
    <row r="76" spans="1:29" x14ac:dyDescent="0.2">
      <c r="A76" s="51">
        <v>5</v>
      </c>
      <c r="B76" s="34">
        <v>620293</v>
      </c>
      <c r="C76" s="35" t="s">
        <v>12</v>
      </c>
      <c r="D76" s="209">
        <f t="shared" si="71"/>
        <v>39.182194559789167</v>
      </c>
      <c r="E76" s="209">
        <f t="shared" si="72"/>
        <v>3.2131572886839024</v>
      </c>
      <c r="F76" s="209">
        <f t="shared" si="73"/>
        <v>-8.7454949585042527</v>
      </c>
      <c r="G76" s="209">
        <f t="shared" si="74"/>
        <v>23.404560191430718</v>
      </c>
      <c r="H76" s="209">
        <f t="shared" si="75"/>
        <v>20.700551547792884</v>
      </c>
      <c r="I76" s="209">
        <f t="shared" si="76"/>
        <v>-8.1884998279182781</v>
      </c>
      <c r="J76" s="209">
        <f t="shared" si="77"/>
        <v>83.710944965952194</v>
      </c>
      <c r="K76" s="209">
        <f t="shared" si="78"/>
        <v>50.971112196384183</v>
      </c>
      <c r="L76" s="209">
        <f t="shared" si="79"/>
        <v>26.788188637478271</v>
      </c>
      <c r="M76" s="209">
        <f t="shared" si="80"/>
        <v>7.5758000574127351</v>
      </c>
      <c r="N76" s="209">
        <f t="shared" si="81"/>
        <v>25.044443778497197</v>
      </c>
      <c r="O76" s="209">
        <f t="shared" si="58"/>
        <v>11.172047237464938</v>
      </c>
      <c r="P76" s="209">
        <f t="shared" si="59"/>
        <v>23.379094008517612</v>
      </c>
      <c r="Q76" s="209">
        <f t="shared" si="60"/>
        <v>-8.4036490550028446</v>
      </c>
      <c r="R76" s="209">
        <f t="shared" si="61"/>
        <v>6.4060796685939039</v>
      </c>
      <c r="S76" s="209">
        <f t="shared" si="62"/>
        <v>47.482555407404675</v>
      </c>
      <c r="T76" s="209">
        <f t="shared" si="63"/>
        <v>-10.979082279518764</v>
      </c>
      <c r="U76" s="209">
        <f t="shared" si="64"/>
        <v>27.688916483680146</v>
      </c>
      <c r="V76" s="209">
        <f t="shared" si="65"/>
        <v>14.486930124894414</v>
      </c>
      <c r="W76" s="209">
        <f t="shared" si="66"/>
        <v>-7.4211488815183486</v>
      </c>
      <c r="X76" s="209">
        <f t="shared" si="67"/>
        <v>-12.918499607788064</v>
      </c>
      <c r="Y76" s="209">
        <f t="shared" si="68"/>
        <v>9.4669984194051295</v>
      </c>
      <c r="Z76" s="209">
        <f t="shared" si="69"/>
        <v>6.2082610718022124E-2</v>
      </c>
      <c r="AA76" s="209">
        <f t="shared" si="70"/>
        <v>-16.03430797633537</v>
      </c>
      <c r="AB76" s="209">
        <f t="shared" si="70"/>
        <v>-22.823174366700755</v>
      </c>
      <c r="AC76" s="209">
        <f t="shared" si="82"/>
        <v>10.185153632622999</v>
      </c>
    </row>
    <row r="77" spans="1:29" x14ac:dyDescent="0.2">
      <c r="A77" s="51">
        <v>6</v>
      </c>
      <c r="B77" s="34">
        <v>610910</v>
      </c>
      <c r="C77" s="35" t="s">
        <v>12</v>
      </c>
      <c r="D77" s="209">
        <f t="shared" si="71"/>
        <v>-11.141211519223532</v>
      </c>
      <c r="E77" s="209">
        <f t="shared" si="72"/>
        <v>15.198066363260025</v>
      </c>
      <c r="F77" s="209">
        <f t="shared" si="73"/>
        <v>-14.814999928485065</v>
      </c>
      <c r="G77" s="209">
        <f t="shared" si="74"/>
        <v>6.7024263881932455</v>
      </c>
      <c r="H77" s="209">
        <f t="shared" si="75"/>
        <v>24.590952533811119</v>
      </c>
      <c r="I77" s="209">
        <f t="shared" si="76"/>
        <v>7.781291625635788</v>
      </c>
      <c r="J77" s="209">
        <f t="shared" si="77"/>
        <v>12.111952940542437</v>
      </c>
      <c r="K77" s="209">
        <f t="shared" si="78"/>
        <v>10.37880110823653</v>
      </c>
      <c r="L77" s="209">
        <f t="shared" si="79"/>
        <v>38.00944750968938</v>
      </c>
      <c r="M77" s="209">
        <f t="shared" si="80"/>
        <v>39.282787169827827</v>
      </c>
      <c r="N77" s="209">
        <f t="shared" si="81"/>
        <v>34.927451749898864</v>
      </c>
      <c r="O77" s="209">
        <f t="shared" si="58"/>
        <v>15.318950823659819</v>
      </c>
      <c r="P77" s="209">
        <f t="shared" si="59"/>
        <v>-6.7608864169244072</v>
      </c>
      <c r="Q77" s="209">
        <f t="shared" si="60"/>
        <v>-28.907488987954508</v>
      </c>
      <c r="R77" s="209">
        <f t="shared" si="61"/>
        <v>17.85855215654793</v>
      </c>
      <c r="S77" s="209">
        <f t="shared" si="62"/>
        <v>-0.13359836486625909</v>
      </c>
      <c r="T77" s="209">
        <f t="shared" si="63"/>
        <v>-9.4668235903874773</v>
      </c>
      <c r="U77" s="209">
        <f t="shared" si="64"/>
        <v>4.5293654335070102</v>
      </c>
      <c r="V77" s="209">
        <f t="shared" si="65"/>
        <v>11.095267335928554</v>
      </c>
      <c r="W77" s="209">
        <f t="shared" si="66"/>
        <v>-6.0345539729957665</v>
      </c>
      <c r="X77" s="209">
        <f t="shared" si="67"/>
        <v>-4.4100391871000539</v>
      </c>
      <c r="Y77" s="209">
        <f t="shared" si="68"/>
        <v>-7.9758998565813215</v>
      </c>
      <c r="Z77" s="209">
        <f t="shared" si="69"/>
        <v>-3.6225611724869538</v>
      </c>
      <c r="AA77" s="209">
        <f t="shared" si="70"/>
        <v>-3.5589976861167969</v>
      </c>
      <c r="AB77" s="209">
        <f t="shared" si="70"/>
        <v>-14.276982739497583</v>
      </c>
      <c r="AC77" s="209">
        <f t="shared" si="82"/>
        <v>3.5840810803988319</v>
      </c>
    </row>
    <row r="78" spans="1:29" x14ac:dyDescent="0.2">
      <c r="A78" s="51">
        <v>7</v>
      </c>
      <c r="B78" s="34">
        <v>610990</v>
      </c>
      <c r="C78" s="35" t="s">
        <v>12</v>
      </c>
      <c r="D78" s="209">
        <f t="shared" si="71"/>
        <v>3.0542402644209119</v>
      </c>
      <c r="E78" s="209">
        <f t="shared" si="72"/>
        <v>39.147616622660394</v>
      </c>
      <c r="F78" s="209">
        <f t="shared" si="73"/>
        <v>6.046343669627575</v>
      </c>
      <c r="G78" s="209">
        <f t="shared" si="74"/>
        <v>20.753611592134121</v>
      </c>
      <c r="H78" s="209">
        <f t="shared" si="75"/>
        <v>5.903713041439687</v>
      </c>
      <c r="I78" s="209">
        <f t="shared" si="76"/>
        <v>-19.856152773174273</v>
      </c>
      <c r="J78" s="209">
        <f t="shared" si="77"/>
        <v>6.8966930717070198</v>
      </c>
      <c r="K78" s="209">
        <f t="shared" si="78"/>
        <v>17.333326704507229</v>
      </c>
      <c r="L78" s="209">
        <f t="shared" si="79"/>
        <v>48.730183861217171</v>
      </c>
      <c r="M78" s="209">
        <f t="shared" si="80"/>
        <v>25.96207034923097</v>
      </c>
      <c r="N78" s="209">
        <f t="shared" si="81"/>
        <v>55.369895553075963</v>
      </c>
      <c r="O78" s="209">
        <f t="shared" si="58"/>
        <v>10.682150243590741</v>
      </c>
      <c r="P78" s="209">
        <f t="shared" si="59"/>
        <v>-2.0221708754724119</v>
      </c>
      <c r="Q78" s="209">
        <f t="shared" si="60"/>
        <v>-33.443205955353548</v>
      </c>
      <c r="R78" s="209">
        <f t="shared" si="61"/>
        <v>6.6685628495533962</v>
      </c>
      <c r="S78" s="209">
        <f t="shared" si="62"/>
        <v>87.303389679823027</v>
      </c>
      <c r="T78" s="209">
        <f t="shared" si="63"/>
        <v>13.565650340681245</v>
      </c>
      <c r="U78" s="209">
        <f t="shared" si="64"/>
        <v>23.925933397484698</v>
      </c>
      <c r="V78" s="209">
        <f t="shared" si="65"/>
        <v>13.291344242206989</v>
      </c>
      <c r="W78" s="209">
        <f t="shared" si="66"/>
        <v>-6.4755980118779775</v>
      </c>
      <c r="X78" s="209">
        <f t="shared" si="67"/>
        <v>-11.446770366034428</v>
      </c>
      <c r="Y78" s="209">
        <f t="shared" si="68"/>
        <v>-4.7825875379877374</v>
      </c>
      <c r="Z78" s="209">
        <f t="shared" si="69"/>
        <v>-1.5232076960047038</v>
      </c>
      <c r="AA78" s="209">
        <f t="shared" si="70"/>
        <v>-11.196493298911051</v>
      </c>
      <c r="AB78" s="209">
        <f t="shared" si="70"/>
        <v>-15.83421420640741</v>
      </c>
      <c r="AC78" s="209">
        <f t="shared" si="82"/>
        <v>8.1093185992346974</v>
      </c>
    </row>
    <row r="79" spans="1:29" x14ac:dyDescent="0.2">
      <c r="A79" s="51">
        <v>8</v>
      </c>
      <c r="B79" s="34">
        <v>620193</v>
      </c>
      <c r="C79" s="35" t="s">
        <v>12</v>
      </c>
      <c r="D79" s="209">
        <f t="shared" si="71"/>
        <v>43.947134525077445</v>
      </c>
      <c r="E79" s="209">
        <f t="shared" si="72"/>
        <v>18.485894898375705</v>
      </c>
      <c r="F79" s="209">
        <f t="shared" si="73"/>
        <v>-3.2348101386227626</v>
      </c>
      <c r="G79" s="209">
        <f t="shared" si="74"/>
        <v>-8.0492432346294578</v>
      </c>
      <c r="H79" s="209">
        <f t="shared" si="75"/>
        <v>12.223431169589844</v>
      </c>
      <c r="I79" s="209">
        <f t="shared" si="76"/>
        <v>-11.890261933854362</v>
      </c>
      <c r="J79" s="209">
        <f t="shared" si="77"/>
        <v>21.092481057841923</v>
      </c>
      <c r="K79" s="209">
        <f t="shared" si="78"/>
        <v>27.894647954374307</v>
      </c>
      <c r="L79" s="209">
        <f t="shared" si="79"/>
        <v>24.85215472841162</v>
      </c>
      <c r="M79" s="209">
        <f t="shared" si="80"/>
        <v>24.845571978138992</v>
      </c>
      <c r="N79" s="209">
        <f t="shared" si="81"/>
        <v>9.2136443027483779</v>
      </c>
      <c r="O79" s="209">
        <f t="shared" si="58"/>
        <v>1.7457768937039191</v>
      </c>
      <c r="P79" s="209">
        <f t="shared" si="59"/>
        <v>19.149561850949382</v>
      </c>
      <c r="Q79" s="209">
        <f t="shared" si="60"/>
        <v>-3.8211622896853328</v>
      </c>
      <c r="R79" s="209">
        <f t="shared" si="61"/>
        <v>16.379870086250975</v>
      </c>
      <c r="S79" s="209">
        <f t="shared" si="62"/>
        <v>37.346735495774794</v>
      </c>
      <c r="T79" s="209">
        <f t="shared" si="63"/>
        <v>-1.342516895724998</v>
      </c>
      <c r="U79" s="209">
        <f t="shared" si="64"/>
        <v>14.243778442183938</v>
      </c>
      <c r="V79" s="209">
        <f t="shared" si="65"/>
        <v>5.9720116393075386</v>
      </c>
      <c r="W79" s="209">
        <f t="shared" si="66"/>
        <v>-14.34621439049036</v>
      </c>
      <c r="X79" s="209">
        <f t="shared" si="67"/>
        <v>-4.2817089143367895</v>
      </c>
      <c r="Y79" s="209">
        <f t="shared" si="68"/>
        <v>0.34701001472809878</v>
      </c>
      <c r="Z79" s="209">
        <f t="shared" si="69"/>
        <v>-1.4515610109554302</v>
      </c>
      <c r="AA79" s="209">
        <f t="shared" si="70"/>
        <v>-8.194356889292095</v>
      </c>
      <c r="AB79" s="209">
        <f t="shared" si="70"/>
        <v>-28.054159351199232</v>
      </c>
      <c r="AC79" s="209">
        <f t="shared" si="82"/>
        <v>6.14676957986822</v>
      </c>
    </row>
    <row r="80" spans="1:29" x14ac:dyDescent="0.2">
      <c r="A80" s="51">
        <v>9</v>
      </c>
      <c r="B80" s="34">
        <v>611596</v>
      </c>
      <c r="C80" s="35" t="s">
        <v>12</v>
      </c>
      <c r="D80" s="209" t="str">
        <f t="shared" si="71"/>
        <v>--</v>
      </c>
      <c r="E80" s="209" t="str">
        <f t="shared" si="72"/>
        <v>--</v>
      </c>
      <c r="F80" s="209" t="str">
        <f t="shared" si="73"/>
        <v>--</v>
      </c>
      <c r="G80" s="209" t="str">
        <f t="shared" si="74"/>
        <v>--</v>
      </c>
      <c r="H80" s="209" t="str">
        <f t="shared" si="75"/>
        <v>--</v>
      </c>
      <c r="I80" s="209" t="str">
        <f t="shared" si="76"/>
        <v>--</v>
      </c>
      <c r="J80" s="209" t="str">
        <f t="shared" si="77"/>
        <v>--</v>
      </c>
      <c r="K80" s="209" t="str">
        <f t="shared" si="78"/>
        <v>--</v>
      </c>
      <c r="L80" s="209" t="str">
        <f t="shared" si="79"/>
        <v>--</v>
      </c>
      <c r="M80" s="209" t="str">
        <f t="shared" si="80"/>
        <v>--</v>
      </c>
      <c r="N80" s="209" t="str">
        <f t="shared" si="81"/>
        <v>--</v>
      </c>
      <c r="O80" s="209" t="str">
        <f t="shared" si="58"/>
        <v>--</v>
      </c>
      <c r="P80" s="209">
        <f t="shared" si="59"/>
        <v>56.704289962807138</v>
      </c>
      <c r="Q80" s="209">
        <f t="shared" si="60"/>
        <v>-14.187381742520984</v>
      </c>
      <c r="R80" s="209">
        <f t="shared" si="61"/>
        <v>13.037035936834585</v>
      </c>
      <c r="S80" s="209">
        <f t="shared" si="62"/>
        <v>26.343387115234435</v>
      </c>
      <c r="T80" s="209">
        <f t="shared" si="63"/>
        <v>11.464517837079697</v>
      </c>
      <c r="U80" s="209">
        <f t="shared" si="64"/>
        <v>9.8742921598066147</v>
      </c>
      <c r="V80" s="209">
        <f t="shared" si="65"/>
        <v>2.84308855406681</v>
      </c>
      <c r="W80" s="209">
        <f t="shared" si="66"/>
        <v>-1.3770822005316603</v>
      </c>
      <c r="X80" s="209">
        <f t="shared" si="67"/>
        <v>-11.498967564577953</v>
      </c>
      <c r="Y80" s="209">
        <f t="shared" si="68"/>
        <v>1.426977769140251</v>
      </c>
      <c r="Z80" s="209">
        <f t="shared" si="69"/>
        <v>14.560354061280378</v>
      </c>
      <c r="AA80" s="209">
        <f t="shared" si="70"/>
        <v>0.60277848043448046</v>
      </c>
      <c r="AB80" s="209">
        <f t="shared" si="70"/>
        <v>-14.197165357464741</v>
      </c>
      <c r="AC80" s="209">
        <f>IFERROR(POWER(AB18/O18,1/14)*100-100,"--")</f>
        <v>5.5052811160484225</v>
      </c>
    </row>
    <row r="81" spans="1:29" x14ac:dyDescent="0.2">
      <c r="A81" s="51">
        <v>10</v>
      </c>
      <c r="B81" s="34">
        <v>620432</v>
      </c>
      <c r="C81" s="35" t="s">
        <v>12</v>
      </c>
      <c r="D81" s="209">
        <f t="shared" si="71"/>
        <v>-12.493067410882944</v>
      </c>
      <c r="E81" s="209">
        <f t="shared" si="72"/>
        <v>5.3640441068289846</v>
      </c>
      <c r="F81" s="209">
        <f t="shared" si="73"/>
        <v>-31.038625899068037</v>
      </c>
      <c r="G81" s="209">
        <f t="shared" si="74"/>
        <v>10.97581077545702</v>
      </c>
      <c r="H81" s="209">
        <f t="shared" si="75"/>
        <v>40.719160164655079</v>
      </c>
      <c r="I81" s="209">
        <f t="shared" si="76"/>
        <v>14.685231543796036</v>
      </c>
      <c r="J81" s="209">
        <f t="shared" si="77"/>
        <v>46.902394689304998</v>
      </c>
      <c r="K81" s="209">
        <f t="shared" si="78"/>
        <v>7.9922560415611912</v>
      </c>
      <c r="L81" s="209">
        <f t="shared" si="79"/>
        <v>41.230500806366337</v>
      </c>
      <c r="M81" s="209">
        <f t="shared" si="80"/>
        <v>80.8375181255862</v>
      </c>
      <c r="N81" s="209">
        <f t="shared" si="81"/>
        <v>9.4120744524855269</v>
      </c>
      <c r="O81" s="209">
        <f t="shared" si="58"/>
        <v>-5.8908249368561059</v>
      </c>
      <c r="P81" s="209">
        <f t="shared" si="59"/>
        <v>7.8385103186501652</v>
      </c>
      <c r="Q81" s="209">
        <f t="shared" si="60"/>
        <v>-11.822142293933368</v>
      </c>
      <c r="R81" s="209">
        <f t="shared" si="61"/>
        <v>16.881072054942464</v>
      </c>
      <c r="S81" s="209">
        <f t="shared" si="62"/>
        <v>-15.021943525602993</v>
      </c>
      <c r="T81" s="209">
        <f t="shared" si="63"/>
        <v>-7.8044144207376149</v>
      </c>
      <c r="U81" s="209">
        <f t="shared" si="64"/>
        <v>50.414095553545309</v>
      </c>
      <c r="V81" s="209">
        <f t="shared" si="65"/>
        <v>87.23123751593775</v>
      </c>
      <c r="W81" s="209">
        <f t="shared" si="66"/>
        <v>5.8512087240476234</v>
      </c>
      <c r="X81" s="209">
        <f t="shared" si="67"/>
        <v>20.953494584553908</v>
      </c>
      <c r="Y81" s="209">
        <f t="shared" si="68"/>
        <v>-1.1990499925023101</v>
      </c>
      <c r="Z81" s="209">
        <f t="shared" si="69"/>
        <v>-12.651926033855091</v>
      </c>
      <c r="AA81" s="209">
        <f t="shared" si="70"/>
        <v>-13.514309714594873</v>
      </c>
      <c r="AB81" s="209">
        <f t="shared" si="70"/>
        <v>-9.1617496402888605</v>
      </c>
      <c r="AC81" s="209">
        <f>IFERROR(POWER(AB19/C19,1/26)*100-100,"--")</f>
        <v>9.3072065715444694</v>
      </c>
    </row>
    <row r="82" spans="1:29" x14ac:dyDescent="0.2">
      <c r="A82" s="51">
        <v>11</v>
      </c>
      <c r="B82" s="34">
        <v>611595</v>
      </c>
      <c r="C82" s="35" t="s">
        <v>12</v>
      </c>
      <c r="D82" s="209" t="str">
        <f t="shared" si="71"/>
        <v>--</v>
      </c>
      <c r="E82" s="209" t="str">
        <f t="shared" si="72"/>
        <v>--</v>
      </c>
      <c r="F82" s="209" t="str">
        <f t="shared" si="73"/>
        <v>--</v>
      </c>
      <c r="G82" s="209" t="str">
        <f t="shared" si="74"/>
        <v>--</v>
      </c>
      <c r="H82" s="209" t="str">
        <f t="shared" si="75"/>
        <v>--</v>
      </c>
      <c r="I82" s="209" t="str">
        <f t="shared" si="76"/>
        <v>--</v>
      </c>
      <c r="J82" s="209" t="str">
        <f t="shared" si="77"/>
        <v>--</v>
      </c>
      <c r="K82" s="209" t="str">
        <f t="shared" si="78"/>
        <v>--</v>
      </c>
      <c r="L82" s="209" t="str">
        <f t="shared" si="79"/>
        <v>--</v>
      </c>
      <c r="M82" s="209" t="str">
        <f t="shared" si="80"/>
        <v>--</v>
      </c>
      <c r="N82" s="209" t="str">
        <f t="shared" si="81"/>
        <v>--</v>
      </c>
      <c r="O82" s="209" t="str">
        <f t="shared" si="58"/>
        <v>--</v>
      </c>
      <c r="P82" s="209">
        <f t="shared" si="59"/>
        <v>25.63410582567829</v>
      </c>
      <c r="Q82" s="209">
        <f t="shared" si="60"/>
        <v>-1.6934576048602281</v>
      </c>
      <c r="R82" s="209">
        <f t="shared" si="61"/>
        <v>28.452392089267448</v>
      </c>
      <c r="S82" s="209">
        <f t="shared" si="62"/>
        <v>-4.401890757837748</v>
      </c>
      <c r="T82" s="209">
        <f t="shared" si="63"/>
        <v>4.1515375903863401</v>
      </c>
      <c r="U82" s="209">
        <f t="shared" si="64"/>
        <v>14.888067745874807</v>
      </c>
      <c r="V82" s="209">
        <f t="shared" si="65"/>
        <v>-2.3392645998189749</v>
      </c>
      <c r="W82" s="209">
        <f t="shared" si="66"/>
        <v>-1.2172580157507298</v>
      </c>
      <c r="X82" s="209">
        <f t="shared" si="67"/>
        <v>-0.52468515971109753</v>
      </c>
      <c r="Y82" s="209">
        <f t="shared" si="68"/>
        <v>11.934235927303206</v>
      </c>
      <c r="Z82" s="209">
        <f t="shared" si="69"/>
        <v>1.6531951151810773</v>
      </c>
      <c r="AA82" s="209">
        <f t="shared" si="70"/>
        <v>3.5277695012039771</v>
      </c>
      <c r="AB82" s="209">
        <f t="shared" si="70"/>
        <v>-20.314538453839077</v>
      </c>
      <c r="AC82" s="209">
        <f>IFERROR(POWER(AB20/O20,1/14)*100-100,"--")</f>
        <v>3.5731126972926575</v>
      </c>
    </row>
    <row r="83" spans="1:29" x14ac:dyDescent="0.2">
      <c r="A83" s="51">
        <v>12</v>
      </c>
      <c r="B83" s="34">
        <v>610462</v>
      </c>
      <c r="C83" s="35" t="s">
        <v>12</v>
      </c>
      <c r="D83" s="209">
        <f t="shared" si="71"/>
        <v>-14.616538238654854</v>
      </c>
      <c r="E83" s="209">
        <f t="shared" si="72"/>
        <v>181.56034193737406</v>
      </c>
      <c r="F83" s="209">
        <f t="shared" si="73"/>
        <v>7.5267828612261383</v>
      </c>
      <c r="G83" s="209">
        <f t="shared" si="74"/>
        <v>-67.610376399798497</v>
      </c>
      <c r="H83" s="209">
        <f t="shared" si="75"/>
        <v>35.571557345044766</v>
      </c>
      <c r="I83" s="209">
        <f t="shared" si="76"/>
        <v>12.669472268170765</v>
      </c>
      <c r="J83" s="209">
        <f t="shared" si="77"/>
        <v>87.964540782597481</v>
      </c>
      <c r="K83" s="209">
        <f t="shared" si="78"/>
        <v>46.770769866805182</v>
      </c>
      <c r="L83" s="209">
        <f t="shared" si="79"/>
        <v>37.565015813305678</v>
      </c>
      <c r="M83" s="209">
        <f t="shared" si="80"/>
        <v>64.735614648180871</v>
      </c>
      <c r="N83" s="209">
        <f t="shared" si="81"/>
        <v>155.81370105889559</v>
      </c>
      <c r="O83" s="209">
        <f t="shared" si="58"/>
        <v>148.15479874426757</v>
      </c>
      <c r="P83" s="209">
        <f t="shared" si="59"/>
        <v>-51.811791151958339</v>
      </c>
      <c r="Q83" s="209">
        <f t="shared" si="60"/>
        <v>-11.52744350450817</v>
      </c>
      <c r="R83" s="209">
        <f t="shared" si="61"/>
        <v>4.2712054580205177</v>
      </c>
      <c r="S83" s="209">
        <f t="shared" si="62"/>
        <v>84.388478107755105</v>
      </c>
      <c r="T83" s="209">
        <f t="shared" si="63"/>
        <v>26.989407551220921</v>
      </c>
      <c r="U83" s="209">
        <f t="shared" si="64"/>
        <v>3.7072455408369507</v>
      </c>
      <c r="V83" s="209">
        <f t="shared" si="65"/>
        <v>-28.700845280321545</v>
      </c>
      <c r="W83" s="209">
        <f t="shared" si="66"/>
        <v>-15.03643214579813</v>
      </c>
      <c r="X83" s="209">
        <f t="shared" si="67"/>
        <v>-16.102193319025034</v>
      </c>
      <c r="Y83" s="209">
        <f t="shared" si="68"/>
        <v>-4.9284171750528856</v>
      </c>
      <c r="Z83" s="209">
        <f t="shared" si="69"/>
        <v>-7.7362838389424411</v>
      </c>
      <c r="AA83" s="209">
        <f t="shared" si="70"/>
        <v>-1.105022053003097</v>
      </c>
      <c r="AB83" s="209">
        <f t="shared" si="70"/>
        <v>-4.0285045457548563</v>
      </c>
      <c r="AC83" s="209">
        <f>IFERROR(POWER(AB21/C21,1/26)*100-100,"--")</f>
        <v>12.851494161769878</v>
      </c>
    </row>
    <row r="84" spans="1:29" x14ac:dyDescent="0.2">
      <c r="A84" s="51">
        <v>13</v>
      </c>
      <c r="B84" s="34">
        <v>620343</v>
      </c>
      <c r="C84" s="35" t="s">
        <v>12</v>
      </c>
      <c r="D84" s="209">
        <f t="shared" si="71"/>
        <v>3.7118804082115986</v>
      </c>
      <c r="E84" s="209">
        <f t="shared" si="72"/>
        <v>-0.27119336569484176</v>
      </c>
      <c r="F84" s="209">
        <f t="shared" si="73"/>
        <v>-14.165488671577847</v>
      </c>
      <c r="G84" s="209">
        <f t="shared" si="74"/>
        <v>15.2123470749669</v>
      </c>
      <c r="H84" s="209">
        <f t="shared" si="75"/>
        <v>39.6282244542532</v>
      </c>
      <c r="I84" s="209">
        <f t="shared" si="76"/>
        <v>-4.6979510501738702</v>
      </c>
      <c r="J84" s="209">
        <f t="shared" si="77"/>
        <v>-8.6974312607646596</v>
      </c>
      <c r="K84" s="209">
        <f t="shared" si="78"/>
        <v>7.6736067219406152</v>
      </c>
      <c r="L84" s="209">
        <f t="shared" si="79"/>
        <v>24.762679713815047</v>
      </c>
      <c r="M84" s="209">
        <f t="shared" si="80"/>
        <v>23.354110211729306</v>
      </c>
      <c r="N84" s="209">
        <f t="shared" si="81"/>
        <v>18.047971420767752</v>
      </c>
      <c r="O84" s="209">
        <f t="shared" si="58"/>
        <v>11.420785575233737</v>
      </c>
      <c r="P84" s="209">
        <f t="shared" si="59"/>
        <v>10.230462604756354</v>
      </c>
      <c r="Q84" s="209">
        <f t="shared" si="60"/>
        <v>-7.9477025862009043</v>
      </c>
      <c r="R84" s="209">
        <f t="shared" si="61"/>
        <v>6.1895420813121689</v>
      </c>
      <c r="S84" s="209">
        <f t="shared" si="62"/>
        <v>47.955686458307383</v>
      </c>
      <c r="T84" s="209">
        <f t="shared" si="63"/>
        <v>-9.6852048397555421</v>
      </c>
      <c r="U84" s="209">
        <f t="shared" si="64"/>
        <v>2.7959510111948589</v>
      </c>
      <c r="V84" s="209">
        <f t="shared" si="65"/>
        <v>19.099910740858988</v>
      </c>
      <c r="W84" s="209">
        <f t="shared" si="66"/>
        <v>1.7610524570349781</v>
      </c>
      <c r="X84" s="209">
        <f t="shared" si="67"/>
        <v>-20.362441857974872</v>
      </c>
      <c r="Y84" s="209">
        <f t="shared" si="68"/>
        <v>-2.3818123429587956</v>
      </c>
      <c r="Z84" s="209">
        <f t="shared" si="69"/>
        <v>4.4832468246694361</v>
      </c>
      <c r="AA84" s="209">
        <f t="shared" si="70"/>
        <v>-6.0338300562929277</v>
      </c>
      <c r="AB84" s="209">
        <f t="shared" si="70"/>
        <v>-19.319242755827986</v>
      </c>
      <c r="AC84" s="209">
        <f t="shared" ref="AC84:AC99" si="83">IFERROR(POWER(AB22/C22,1/26)*100-100,"--")</f>
        <v>4.305203120383311</v>
      </c>
    </row>
    <row r="85" spans="1:29" x14ac:dyDescent="0.2">
      <c r="A85" s="51">
        <v>14</v>
      </c>
      <c r="B85" s="34">
        <v>611120</v>
      </c>
      <c r="C85" s="35" t="s">
        <v>12</v>
      </c>
      <c r="D85" s="209">
        <f t="shared" si="71"/>
        <v>0.35661186664933098</v>
      </c>
      <c r="E85" s="209">
        <f t="shared" si="72"/>
        <v>37.20722017353711</v>
      </c>
      <c r="F85" s="209">
        <f t="shared" si="73"/>
        <v>16.097170518140388</v>
      </c>
      <c r="G85" s="209">
        <f t="shared" si="74"/>
        <v>16.393635691872177</v>
      </c>
      <c r="H85" s="209">
        <f t="shared" si="75"/>
        <v>50.528199889452083</v>
      </c>
      <c r="I85" s="209">
        <f t="shared" si="76"/>
        <v>11.003320888423545</v>
      </c>
      <c r="J85" s="209">
        <f t="shared" si="77"/>
        <v>41.176946576792574</v>
      </c>
      <c r="K85" s="209">
        <f t="shared" si="78"/>
        <v>37.269894152843477</v>
      </c>
      <c r="L85" s="209">
        <f t="shared" si="79"/>
        <v>47.529700494306297</v>
      </c>
      <c r="M85" s="209">
        <f t="shared" si="80"/>
        <v>27.35996495201087</v>
      </c>
      <c r="N85" s="209">
        <f t="shared" si="81"/>
        <v>19.5786787303241</v>
      </c>
      <c r="O85" s="209">
        <f t="shared" si="58"/>
        <v>22.309400084705146</v>
      </c>
      <c r="P85" s="209">
        <f t="shared" si="59"/>
        <v>8.2251985976333799</v>
      </c>
      <c r="Q85" s="209">
        <f t="shared" si="60"/>
        <v>-9.5092071528497826</v>
      </c>
      <c r="R85" s="209">
        <f t="shared" si="61"/>
        <v>8.8103139604830005</v>
      </c>
      <c r="S85" s="209">
        <f t="shared" si="62"/>
        <v>11.986743561943541</v>
      </c>
      <c r="T85" s="209">
        <f t="shared" si="63"/>
        <v>-5.583575305708834</v>
      </c>
      <c r="U85" s="209">
        <f t="shared" si="64"/>
        <v>5.9481138307570234</v>
      </c>
      <c r="V85" s="209">
        <f t="shared" si="65"/>
        <v>3.7588844045379943</v>
      </c>
      <c r="W85" s="209">
        <f t="shared" si="66"/>
        <v>-5.4977140460372453</v>
      </c>
      <c r="X85" s="209">
        <f t="shared" si="67"/>
        <v>-7.6392528830220527</v>
      </c>
      <c r="Y85" s="209">
        <f t="shared" si="68"/>
        <v>-0.22742643951698938</v>
      </c>
      <c r="Z85" s="209">
        <f t="shared" si="69"/>
        <v>-2.2859097704622968</v>
      </c>
      <c r="AA85" s="209">
        <f t="shared" si="70"/>
        <v>-10.519834185281397</v>
      </c>
      <c r="AB85" s="209">
        <f t="shared" si="70"/>
        <v>-20.289193209703285</v>
      </c>
      <c r="AC85" s="209">
        <f t="shared" si="83"/>
        <v>10.183887517229564</v>
      </c>
    </row>
    <row r="86" spans="1:29" x14ac:dyDescent="0.2">
      <c r="A86" s="51">
        <v>15</v>
      </c>
      <c r="B86" s="34">
        <v>610342</v>
      </c>
      <c r="C86" s="35" t="s">
        <v>12</v>
      </c>
      <c r="D86" s="209">
        <f t="shared" si="71"/>
        <v>13.704164181766004</v>
      </c>
      <c r="E86" s="209">
        <f t="shared" si="72"/>
        <v>141.48684114002862</v>
      </c>
      <c r="F86" s="209">
        <f t="shared" si="73"/>
        <v>-31.987365141059911</v>
      </c>
      <c r="G86" s="209">
        <f t="shared" si="74"/>
        <v>-31.261826164226179</v>
      </c>
      <c r="H86" s="209">
        <f t="shared" si="75"/>
        <v>35.508512978620615</v>
      </c>
      <c r="I86" s="209">
        <f t="shared" si="76"/>
        <v>-9.2341620891645135</v>
      </c>
      <c r="J86" s="209">
        <f t="shared" si="77"/>
        <v>21.520824978771287</v>
      </c>
      <c r="K86" s="209">
        <f t="shared" si="78"/>
        <v>26.128945107678248</v>
      </c>
      <c r="L86" s="209">
        <f t="shared" si="79"/>
        <v>19.34450153163813</v>
      </c>
      <c r="M86" s="209">
        <f t="shared" si="80"/>
        <v>83.012266499682255</v>
      </c>
      <c r="N86" s="209">
        <f t="shared" si="81"/>
        <v>166.55096322991045</v>
      </c>
      <c r="O86" s="209">
        <f t="shared" si="58"/>
        <v>181.17732728400767</v>
      </c>
      <c r="P86" s="209">
        <f t="shared" si="59"/>
        <v>-41.681544555909824</v>
      </c>
      <c r="Q86" s="209">
        <f t="shared" si="60"/>
        <v>-33.247152861272923</v>
      </c>
      <c r="R86" s="209">
        <f t="shared" si="61"/>
        <v>1.8513576016170816</v>
      </c>
      <c r="S86" s="209">
        <f t="shared" si="62"/>
        <v>72.661525463769323</v>
      </c>
      <c r="T86" s="209">
        <f t="shared" si="63"/>
        <v>21.093983118263509</v>
      </c>
      <c r="U86" s="209">
        <f t="shared" si="64"/>
        <v>15.832818683283946</v>
      </c>
      <c r="V86" s="209">
        <f t="shared" si="65"/>
        <v>-37.293471366295528</v>
      </c>
      <c r="W86" s="209">
        <f t="shared" si="66"/>
        <v>-9.5904236592756007</v>
      </c>
      <c r="X86" s="209">
        <f t="shared" si="67"/>
        <v>2.5567510119169299</v>
      </c>
      <c r="Y86" s="209">
        <f t="shared" si="68"/>
        <v>-10.367744503123504</v>
      </c>
      <c r="Z86" s="209">
        <f t="shared" si="69"/>
        <v>-12.3015857203102</v>
      </c>
      <c r="AA86" s="209">
        <f t="shared" si="70"/>
        <v>3.2193526825640788</v>
      </c>
      <c r="AB86" s="209">
        <f t="shared" si="70"/>
        <v>7.5203939256384587</v>
      </c>
      <c r="AC86" s="209">
        <f t="shared" si="83"/>
        <v>12.057329301070951</v>
      </c>
    </row>
    <row r="87" spans="1:29" x14ac:dyDescent="0.2">
      <c r="A87" s="51">
        <v>16</v>
      </c>
      <c r="B87" s="34">
        <v>620520</v>
      </c>
      <c r="C87" s="35" t="s">
        <v>12</v>
      </c>
      <c r="D87" s="209">
        <f t="shared" si="71"/>
        <v>-5.428157646259919</v>
      </c>
      <c r="E87" s="209">
        <f t="shared" si="72"/>
        <v>6.0159601222632375</v>
      </c>
      <c r="F87" s="209">
        <f t="shared" si="73"/>
        <v>1.4796455387101162</v>
      </c>
      <c r="G87" s="209">
        <f t="shared" si="74"/>
        <v>1.5143632639238405</v>
      </c>
      <c r="H87" s="209">
        <f t="shared" si="75"/>
        <v>14.552939243254784</v>
      </c>
      <c r="I87" s="209">
        <f t="shared" si="76"/>
        <v>-2.1358427997948013</v>
      </c>
      <c r="J87" s="209">
        <f t="shared" si="77"/>
        <v>-7.0327253243825822</v>
      </c>
      <c r="K87" s="209">
        <f t="shared" si="78"/>
        <v>6.6927313999124181</v>
      </c>
      <c r="L87" s="209">
        <f t="shared" si="79"/>
        <v>31.095799436928104</v>
      </c>
      <c r="M87" s="209">
        <f t="shared" si="80"/>
        <v>31.829428626377592</v>
      </c>
      <c r="N87" s="209">
        <f t="shared" si="81"/>
        <v>24.180201269079006</v>
      </c>
      <c r="O87" s="209">
        <f t="shared" si="58"/>
        <v>21.537719143797787</v>
      </c>
      <c r="P87" s="209">
        <f t="shared" si="59"/>
        <v>8.6881493205719096</v>
      </c>
      <c r="Q87" s="209">
        <f t="shared" si="60"/>
        <v>-5.778309467843016</v>
      </c>
      <c r="R87" s="209">
        <f t="shared" si="61"/>
        <v>2.0658570782576362</v>
      </c>
      <c r="S87" s="209">
        <f t="shared" si="62"/>
        <v>37.811527425027236</v>
      </c>
      <c r="T87" s="209">
        <f t="shared" si="63"/>
        <v>-4.9267866333788248</v>
      </c>
      <c r="U87" s="209">
        <f t="shared" si="64"/>
        <v>3.2322885759149358</v>
      </c>
      <c r="V87" s="209">
        <f t="shared" si="65"/>
        <v>1.9560676679883642</v>
      </c>
      <c r="W87" s="209">
        <f t="shared" si="66"/>
        <v>-7.698003676920834</v>
      </c>
      <c r="X87" s="209">
        <f t="shared" si="67"/>
        <v>-13.72335627386316</v>
      </c>
      <c r="Y87" s="209">
        <f t="shared" si="68"/>
        <v>-9.7424351289502624</v>
      </c>
      <c r="Z87" s="209">
        <f t="shared" si="69"/>
        <v>-5.6568801023724831</v>
      </c>
      <c r="AA87" s="209">
        <f t="shared" si="70"/>
        <v>-20.577437166958902</v>
      </c>
      <c r="AB87" s="209">
        <f t="shared" si="70"/>
        <v>-40.161120730256847</v>
      </c>
      <c r="AC87" s="209">
        <f t="shared" si="83"/>
        <v>1.2790528296662558</v>
      </c>
    </row>
    <row r="88" spans="1:29" x14ac:dyDescent="0.2">
      <c r="A88" s="51">
        <v>17</v>
      </c>
      <c r="B88" s="34">
        <v>621040</v>
      </c>
      <c r="C88" s="35" t="s">
        <v>12</v>
      </c>
      <c r="D88" s="209">
        <f t="shared" si="71"/>
        <v>93.129471764679948</v>
      </c>
      <c r="E88" s="209">
        <f t="shared" si="72"/>
        <v>114.22540972321991</v>
      </c>
      <c r="F88" s="209">
        <f t="shared" si="73"/>
        <v>28.351956622019344</v>
      </c>
      <c r="G88" s="209">
        <f t="shared" si="74"/>
        <v>-8.629779775721147E-2</v>
      </c>
      <c r="H88" s="209">
        <f t="shared" si="75"/>
        <v>18.75883813637887</v>
      </c>
      <c r="I88" s="209">
        <f t="shared" si="76"/>
        <v>25.524245366485758</v>
      </c>
      <c r="J88" s="209">
        <f t="shared" si="77"/>
        <v>101.34409562660176</v>
      </c>
      <c r="K88" s="209">
        <f t="shared" si="78"/>
        <v>-42.288819718943273</v>
      </c>
      <c r="L88" s="209">
        <f t="shared" si="79"/>
        <v>22.536580996172944</v>
      </c>
      <c r="M88" s="209">
        <f t="shared" si="80"/>
        <v>57.310053028821869</v>
      </c>
      <c r="N88" s="209">
        <f t="shared" si="81"/>
        <v>34.019402022513106</v>
      </c>
      <c r="O88" s="209">
        <f t="shared" si="58"/>
        <v>20.981629138333929</v>
      </c>
      <c r="P88" s="209">
        <f t="shared" si="59"/>
        <v>11.219737142833637</v>
      </c>
      <c r="Q88" s="209">
        <f t="shared" si="60"/>
        <v>-4.4885500640448868</v>
      </c>
      <c r="R88" s="209">
        <f t="shared" si="61"/>
        <v>16.549947386046668</v>
      </c>
      <c r="S88" s="209">
        <f t="shared" si="62"/>
        <v>43.542432892080313</v>
      </c>
      <c r="T88" s="209">
        <f t="shared" si="63"/>
        <v>-14.820418957944653</v>
      </c>
      <c r="U88" s="209">
        <f t="shared" si="64"/>
        <v>10.350170417647192</v>
      </c>
      <c r="V88" s="209">
        <f t="shared" si="65"/>
        <v>-2.6394863712892374</v>
      </c>
      <c r="W88" s="209">
        <f t="shared" si="66"/>
        <v>-16.518199277947474</v>
      </c>
      <c r="X88" s="209">
        <f t="shared" si="67"/>
        <v>-12.515401791790424</v>
      </c>
      <c r="Y88" s="209">
        <f t="shared" si="68"/>
        <v>-2.627219718597857</v>
      </c>
      <c r="Z88" s="209">
        <f t="shared" si="69"/>
        <v>2.9677623057665414</v>
      </c>
      <c r="AA88" s="209">
        <f t="shared" si="70"/>
        <v>-6.8314212506842154</v>
      </c>
      <c r="AB88" s="209">
        <f t="shared" si="70"/>
        <v>-31.735393573780911</v>
      </c>
      <c r="AC88" s="209">
        <f t="shared" si="83"/>
        <v>12.576060341812152</v>
      </c>
    </row>
    <row r="89" spans="1:29" x14ac:dyDescent="0.2">
      <c r="A89" s="51">
        <v>18</v>
      </c>
      <c r="B89" s="34">
        <v>610343</v>
      </c>
      <c r="C89" s="35" t="s">
        <v>12</v>
      </c>
      <c r="D89" s="209">
        <f t="shared" si="71"/>
        <v>44.407278465478953</v>
      </c>
      <c r="E89" s="209">
        <f t="shared" si="72"/>
        <v>73.118426248396673</v>
      </c>
      <c r="F89" s="209">
        <f t="shared" si="73"/>
        <v>20.499170324779797</v>
      </c>
      <c r="G89" s="209">
        <f t="shared" si="74"/>
        <v>2.8859023287558756</v>
      </c>
      <c r="H89" s="209">
        <f t="shared" si="75"/>
        <v>2.7034115216357293</v>
      </c>
      <c r="I89" s="209">
        <f t="shared" si="76"/>
        <v>-2.0738422750768137</v>
      </c>
      <c r="J89" s="209">
        <f t="shared" si="77"/>
        <v>26.766240946670862</v>
      </c>
      <c r="K89" s="209">
        <f t="shared" si="78"/>
        <v>34.019736667041201</v>
      </c>
      <c r="L89" s="209">
        <f t="shared" si="79"/>
        <v>39.426167025091615</v>
      </c>
      <c r="M89" s="209">
        <f t="shared" si="80"/>
        <v>4.7117959653002686</v>
      </c>
      <c r="N89" s="209">
        <f t="shared" si="81"/>
        <v>29.710358443497086</v>
      </c>
      <c r="O89" s="209">
        <f t="shared" si="58"/>
        <v>42.128521413017296</v>
      </c>
      <c r="P89" s="209">
        <f t="shared" si="59"/>
        <v>-4.3160529354012027</v>
      </c>
      <c r="Q89" s="209">
        <f t="shared" si="60"/>
        <v>4.5838819415980225</v>
      </c>
      <c r="R89" s="209">
        <f t="shared" si="61"/>
        <v>4.6180394208455056</v>
      </c>
      <c r="S89" s="209">
        <f t="shared" si="62"/>
        <v>30.01411024298892</v>
      </c>
      <c r="T89" s="209">
        <f t="shared" si="63"/>
        <v>7.0729127140533876</v>
      </c>
      <c r="U89" s="209">
        <f t="shared" si="64"/>
        <v>15.485599824515916</v>
      </c>
      <c r="V89" s="209">
        <f t="shared" si="65"/>
        <v>-6.1604933558186303</v>
      </c>
      <c r="W89" s="209">
        <f t="shared" si="66"/>
        <v>-4.2083455129454705</v>
      </c>
      <c r="X89" s="209">
        <f t="shared" si="67"/>
        <v>-15.341281327063541</v>
      </c>
      <c r="Y89" s="209">
        <f t="shared" si="68"/>
        <v>-13.311315494709703</v>
      </c>
      <c r="Z89" s="209">
        <f t="shared" si="69"/>
        <v>0.13276826000479502</v>
      </c>
      <c r="AA89" s="209">
        <f t="shared" si="70"/>
        <v>0.27994009851026647</v>
      </c>
      <c r="AB89" s="209">
        <f t="shared" si="70"/>
        <v>-8.8903019881421983</v>
      </c>
      <c r="AC89" s="209">
        <f t="shared" si="83"/>
        <v>10.826507209068168</v>
      </c>
    </row>
    <row r="90" spans="1:29" x14ac:dyDescent="0.2">
      <c r="A90" s="51">
        <v>19</v>
      </c>
      <c r="B90" s="34">
        <v>621133</v>
      </c>
      <c r="C90" s="35" t="s">
        <v>12</v>
      </c>
      <c r="D90" s="209">
        <f t="shared" si="71"/>
        <v>53.380517673710585</v>
      </c>
      <c r="E90" s="209">
        <f t="shared" si="72"/>
        <v>18.982663810317661</v>
      </c>
      <c r="F90" s="209">
        <f t="shared" si="73"/>
        <v>7.8153581230366598</v>
      </c>
      <c r="G90" s="209">
        <f t="shared" si="74"/>
        <v>-13.36032582749138</v>
      </c>
      <c r="H90" s="209">
        <f t="shared" si="75"/>
        <v>38.377763841756916</v>
      </c>
      <c r="I90" s="209">
        <f t="shared" si="76"/>
        <v>4.7348658114839708</v>
      </c>
      <c r="J90" s="209">
        <f t="shared" si="77"/>
        <v>123.53880008267745</v>
      </c>
      <c r="K90" s="209">
        <f t="shared" si="78"/>
        <v>-42.847416199656976</v>
      </c>
      <c r="L90" s="209">
        <f t="shared" si="79"/>
        <v>7.0729862925895617</v>
      </c>
      <c r="M90" s="209">
        <f t="shared" si="80"/>
        <v>-1.7904162393948155</v>
      </c>
      <c r="N90" s="209">
        <f t="shared" si="81"/>
        <v>14.315740100509913</v>
      </c>
      <c r="O90" s="209">
        <f t="shared" si="58"/>
        <v>22.364677788692291</v>
      </c>
      <c r="P90" s="209">
        <f t="shared" si="59"/>
        <v>14.745182967977982</v>
      </c>
      <c r="Q90" s="209">
        <f t="shared" si="60"/>
        <v>-16.865825474843973</v>
      </c>
      <c r="R90" s="209">
        <f t="shared" si="61"/>
        <v>13.414128838978741</v>
      </c>
      <c r="S90" s="209">
        <f t="shared" si="62"/>
        <v>21.247850770775074</v>
      </c>
      <c r="T90" s="209">
        <f t="shared" si="63"/>
        <v>-5.8846207946630784</v>
      </c>
      <c r="U90" s="209">
        <f t="shared" si="64"/>
        <v>-3.1463929230494756</v>
      </c>
      <c r="V90" s="209">
        <f t="shared" si="65"/>
        <v>4.3560729781443257</v>
      </c>
      <c r="W90" s="209">
        <f t="shared" si="66"/>
        <v>-14.219463366917978</v>
      </c>
      <c r="X90" s="209">
        <f t="shared" si="67"/>
        <v>-9.0796913990307644</v>
      </c>
      <c r="Y90" s="209">
        <f t="shared" si="68"/>
        <v>-7.4011481896739184</v>
      </c>
      <c r="Z90" s="209">
        <f t="shared" si="69"/>
        <v>4.057390450786329</v>
      </c>
      <c r="AA90" s="209">
        <f t="shared" si="70"/>
        <v>12.70638087157117</v>
      </c>
      <c r="AB90" s="209">
        <f t="shared" si="70"/>
        <v>-9.7479853842906863</v>
      </c>
      <c r="AC90" s="209">
        <f t="shared" si="83"/>
        <v>5.8904493896451129</v>
      </c>
    </row>
    <row r="91" spans="1:29" x14ac:dyDescent="0.2">
      <c r="A91" s="51">
        <v>20</v>
      </c>
      <c r="B91" s="34">
        <v>620469</v>
      </c>
      <c r="C91" s="35" t="s">
        <v>12</v>
      </c>
      <c r="D91" s="209">
        <f t="shared" si="71"/>
        <v>-11.513186486308669</v>
      </c>
      <c r="E91" s="209">
        <f t="shared" si="72"/>
        <v>21.127863294351414</v>
      </c>
      <c r="F91" s="209">
        <f t="shared" si="73"/>
        <v>0.34077419105007323</v>
      </c>
      <c r="G91" s="209">
        <f t="shared" si="74"/>
        <v>21.257014596416596</v>
      </c>
      <c r="H91" s="209">
        <f t="shared" si="75"/>
        <v>40.647058679258549</v>
      </c>
      <c r="I91" s="209">
        <f t="shared" si="76"/>
        <v>16.405756523150501</v>
      </c>
      <c r="J91" s="209">
        <f t="shared" si="77"/>
        <v>18.301855193197156</v>
      </c>
      <c r="K91" s="209">
        <f t="shared" si="78"/>
        <v>54.736584024140569</v>
      </c>
      <c r="L91" s="209">
        <f t="shared" si="79"/>
        <v>65.039199658458699</v>
      </c>
      <c r="M91" s="209">
        <f t="shared" si="80"/>
        <v>-0.78563484772506342</v>
      </c>
      <c r="N91" s="209">
        <f t="shared" si="81"/>
        <v>15.61530805905484</v>
      </c>
      <c r="O91" s="209">
        <f t="shared" si="58"/>
        <v>-5.1229300637927508</v>
      </c>
      <c r="P91" s="209">
        <f t="shared" si="59"/>
        <v>-1.1494594450419697</v>
      </c>
      <c r="Q91" s="209">
        <f t="shared" si="60"/>
        <v>-30.524863410250177</v>
      </c>
      <c r="R91" s="209">
        <f t="shared" si="61"/>
        <v>14.300199408680299</v>
      </c>
      <c r="S91" s="209">
        <f t="shared" si="62"/>
        <v>13.130490850800996</v>
      </c>
      <c r="T91" s="209">
        <f t="shared" si="63"/>
        <v>-24.654407048443019</v>
      </c>
      <c r="U91" s="209">
        <f t="shared" si="64"/>
        <v>0.94345018606243514</v>
      </c>
      <c r="V91" s="209">
        <f t="shared" si="65"/>
        <v>20.9440798291932</v>
      </c>
      <c r="W91" s="209">
        <f t="shared" si="66"/>
        <v>11.051209376923964</v>
      </c>
      <c r="X91" s="209">
        <f t="shared" si="67"/>
        <v>-8.2272339500040488</v>
      </c>
      <c r="Y91" s="209">
        <f t="shared" si="68"/>
        <v>-9.4281400236743025</v>
      </c>
      <c r="Z91" s="209">
        <f t="shared" si="69"/>
        <v>11.004725941050467</v>
      </c>
      <c r="AA91" s="209">
        <f t="shared" si="70"/>
        <v>-2.3242647852777196</v>
      </c>
      <c r="AB91" s="209">
        <f t="shared" si="70"/>
        <v>-30.900898650512303</v>
      </c>
      <c r="AC91" s="209">
        <f t="shared" si="83"/>
        <v>5.4416923710604976</v>
      </c>
    </row>
    <row r="92" spans="1:29" x14ac:dyDescent="0.2">
      <c r="A92" s="51">
        <v>21</v>
      </c>
      <c r="B92" s="34">
        <v>610510</v>
      </c>
      <c r="C92" s="35" t="s">
        <v>12</v>
      </c>
      <c r="D92" s="209">
        <f t="shared" si="71"/>
        <v>-11.193803037345901</v>
      </c>
      <c r="E92" s="209">
        <f t="shared" si="72"/>
        <v>-3.7387341666499054</v>
      </c>
      <c r="F92" s="209">
        <f t="shared" si="73"/>
        <v>-1.7764893309130372</v>
      </c>
      <c r="G92" s="209">
        <f t="shared" si="74"/>
        <v>9.6956055878816443</v>
      </c>
      <c r="H92" s="209">
        <f t="shared" si="75"/>
        <v>2.4083415267699024</v>
      </c>
      <c r="I92" s="209">
        <f t="shared" si="76"/>
        <v>-23.606169284968033</v>
      </c>
      <c r="J92" s="209">
        <f t="shared" si="77"/>
        <v>26.562365910888985</v>
      </c>
      <c r="K92" s="209">
        <f t="shared" si="78"/>
        <v>36.695932535463896</v>
      </c>
      <c r="L92" s="209">
        <f t="shared" si="79"/>
        <v>94.39689396446343</v>
      </c>
      <c r="M92" s="209">
        <f t="shared" si="80"/>
        <v>79.348612298436052</v>
      </c>
      <c r="N92" s="209">
        <f t="shared" si="81"/>
        <v>247.78715964201098</v>
      </c>
      <c r="O92" s="209">
        <f t="shared" si="58"/>
        <v>65.817247602043125</v>
      </c>
      <c r="P92" s="209">
        <f t="shared" si="59"/>
        <v>20.603930143153335</v>
      </c>
      <c r="Q92" s="209">
        <f t="shared" si="60"/>
        <v>-24.531648411831071</v>
      </c>
      <c r="R92" s="209">
        <f t="shared" si="61"/>
        <v>9.6225979968548927</v>
      </c>
      <c r="S92" s="209">
        <f t="shared" si="62"/>
        <v>30.363974587117951</v>
      </c>
      <c r="T92" s="209">
        <f t="shared" si="63"/>
        <v>-2.3976633425286167</v>
      </c>
      <c r="U92" s="209">
        <f t="shared" si="64"/>
        <v>14.272697912245008</v>
      </c>
      <c r="V92" s="209">
        <f t="shared" si="65"/>
        <v>-18.260981372511267</v>
      </c>
      <c r="W92" s="209">
        <f t="shared" si="66"/>
        <v>-25.692633709541852</v>
      </c>
      <c r="X92" s="209">
        <f t="shared" si="67"/>
        <v>-15.249882276864682</v>
      </c>
      <c r="Y92" s="209">
        <f t="shared" si="68"/>
        <v>-15.305575933739036</v>
      </c>
      <c r="Z92" s="209">
        <f t="shared" si="69"/>
        <v>0.11462068958398675</v>
      </c>
      <c r="AA92" s="209">
        <f t="shared" si="70"/>
        <v>-11.241101099701439</v>
      </c>
      <c r="AB92" s="209">
        <f t="shared" si="70"/>
        <v>-32.205821529575005</v>
      </c>
      <c r="AC92" s="209">
        <f t="shared" si="83"/>
        <v>9.067012433267152</v>
      </c>
    </row>
    <row r="93" spans="1:29" x14ac:dyDescent="0.2">
      <c r="A93" s="51">
        <v>22</v>
      </c>
      <c r="B93" s="34">
        <v>620630</v>
      </c>
      <c r="C93" s="35" t="s">
        <v>12</v>
      </c>
      <c r="D93" s="209">
        <f t="shared" si="71"/>
        <v>8.7484333096071509E-2</v>
      </c>
      <c r="E93" s="209">
        <f t="shared" si="72"/>
        <v>-0.70674392440585621</v>
      </c>
      <c r="F93" s="209">
        <f t="shared" si="73"/>
        <v>11.368691120695345</v>
      </c>
      <c r="G93" s="209">
        <f t="shared" si="74"/>
        <v>32.713853802054643</v>
      </c>
      <c r="H93" s="209">
        <f t="shared" si="75"/>
        <v>22.87064293893313</v>
      </c>
      <c r="I93" s="209">
        <f t="shared" si="76"/>
        <v>9.0207740818231628</v>
      </c>
      <c r="J93" s="209">
        <f t="shared" si="77"/>
        <v>20.662920106607046</v>
      </c>
      <c r="K93" s="209">
        <f t="shared" si="78"/>
        <v>-8.082914776760262</v>
      </c>
      <c r="L93" s="209">
        <f t="shared" si="79"/>
        <v>20.093630019946033</v>
      </c>
      <c r="M93" s="209">
        <f t="shared" si="80"/>
        <v>23.313067967656622</v>
      </c>
      <c r="N93" s="209">
        <f t="shared" si="81"/>
        <v>41.369661073700883</v>
      </c>
      <c r="O93" s="209">
        <f t="shared" si="58"/>
        <v>24.970504557257556</v>
      </c>
      <c r="P93" s="209">
        <f t="shared" si="59"/>
        <v>19.228004213731325</v>
      </c>
      <c r="Q93" s="209">
        <f t="shared" si="60"/>
        <v>-2.0280423139767692</v>
      </c>
      <c r="R93" s="209">
        <f t="shared" si="61"/>
        <v>16.249658742916324</v>
      </c>
      <c r="S93" s="209">
        <f t="shared" si="62"/>
        <v>-11.722653356427827</v>
      </c>
      <c r="T93" s="209">
        <f t="shared" si="63"/>
        <v>-13.175778794268794</v>
      </c>
      <c r="U93" s="209">
        <f t="shared" si="64"/>
        <v>4.2052132253455028</v>
      </c>
      <c r="V93" s="209">
        <f t="shared" si="65"/>
        <v>-6.6864329712711879</v>
      </c>
      <c r="W93" s="209">
        <f t="shared" si="66"/>
        <v>-5.1683660920845398</v>
      </c>
      <c r="X93" s="209">
        <f t="shared" si="67"/>
        <v>-14.952530102685159</v>
      </c>
      <c r="Y93" s="209">
        <f t="shared" si="68"/>
        <v>-16.709094760221689</v>
      </c>
      <c r="Z93" s="209">
        <f t="shared" si="69"/>
        <v>-11.754148548942609</v>
      </c>
      <c r="AA93" s="209">
        <f t="shared" si="70"/>
        <v>-19.657312079090332</v>
      </c>
      <c r="AB93" s="209">
        <f t="shared" si="70"/>
        <v>-3.7430141436918234</v>
      </c>
      <c r="AC93" s="209">
        <f t="shared" si="83"/>
        <v>3.8179204896828196</v>
      </c>
    </row>
    <row r="94" spans="1:29" x14ac:dyDescent="0.2">
      <c r="A94" s="51">
        <v>23</v>
      </c>
      <c r="B94" s="34">
        <v>621132</v>
      </c>
      <c r="C94" s="35" t="s">
        <v>12</v>
      </c>
      <c r="D94" s="209">
        <f t="shared" si="71"/>
        <v>-12.508412985136545</v>
      </c>
      <c r="E94" s="209">
        <f t="shared" si="72"/>
        <v>-18.337033069141313</v>
      </c>
      <c r="F94" s="209">
        <f t="shared" si="73"/>
        <v>-22.504007024534587</v>
      </c>
      <c r="G94" s="209">
        <f t="shared" si="74"/>
        <v>-17.034927205822186</v>
      </c>
      <c r="H94" s="209">
        <f t="shared" si="75"/>
        <v>32.662622606936452</v>
      </c>
      <c r="I94" s="209">
        <f t="shared" si="76"/>
        <v>13.137076429005859</v>
      </c>
      <c r="J94" s="209">
        <f t="shared" si="77"/>
        <v>114.31380137343942</v>
      </c>
      <c r="K94" s="209">
        <f t="shared" si="78"/>
        <v>-30.093769497239379</v>
      </c>
      <c r="L94" s="209">
        <f t="shared" si="79"/>
        <v>45.631399075303591</v>
      </c>
      <c r="M94" s="209">
        <f t="shared" si="80"/>
        <v>46.129333978221524</v>
      </c>
      <c r="N94" s="209">
        <f t="shared" si="81"/>
        <v>68.819707451881015</v>
      </c>
      <c r="O94" s="209">
        <f t="shared" si="58"/>
        <v>87.937339936054713</v>
      </c>
      <c r="P94" s="209">
        <f t="shared" si="59"/>
        <v>-32.390195158029698</v>
      </c>
      <c r="Q94" s="209">
        <f t="shared" si="60"/>
        <v>-42.386382406384058</v>
      </c>
      <c r="R94" s="209">
        <f t="shared" si="61"/>
        <v>62.11406329734632</v>
      </c>
      <c r="S94" s="209">
        <f t="shared" si="62"/>
        <v>-4.0315802968432024</v>
      </c>
      <c r="T94" s="209">
        <f t="shared" si="63"/>
        <v>1.8082333764984213</v>
      </c>
      <c r="U94" s="209">
        <f t="shared" si="64"/>
        <v>-12.741516951561451</v>
      </c>
      <c r="V94" s="209">
        <f t="shared" si="65"/>
        <v>-32.177660805255215</v>
      </c>
      <c r="W94" s="209">
        <f t="shared" si="66"/>
        <v>-15.429375805105622</v>
      </c>
      <c r="X94" s="209">
        <f t="shared" si="67"/>
        <v>-19.499831384463434</v>
      </c>
      <c r="Y94" s="209">
        <f t="shared" si="68"/>
        <v>-12.877478273603174</v>
      </c>
      <c r="Z94" s="209">
        <f t="shared" si="69"/>
        <v>3.8280585198989172</v>
      </c>
      <c r="AA94" s="209">
        <f t="shared" si="70"/>
        <v>68.639423795713952</v>
      </c>
      <c r="AB94" s="209">
        <f t="shared" si="70"/>
        <v>-0.12639016339430498</v>
      </c>
      <c r="AC94" s="209">
        <f t="shared" si="83"/>
        <v>3.8064492404434418</v>
      </c>
    </row>
    <row r="95" spans="1:29" x14ac:dyDescent="0.2">
      <c r="A95" s="51">
        <v>24</v>
      </c>
      <c r="B95" s="34">
        <v>610422</v>
      </c>
      <c r="C95" s="35" t="s">
        <v>12</v>
      </c>
      <c r="D95" s="209">
        <f t="shared" si="71"/>
        <v>-16.513890477448285</v>
      </c>
      <c r="E95" s="209">
        <f t="shared" si="72"/>
        <v>59.453227561417833</v>
      </c>
      <c r="F95" s="209">
        <f t="shared" si="73"/>
        <v>2.2038257203928566</v>
      </c>
      <c r="G95" s="209">
        <f t="shared" si="74"/>
        <v>-4.4260838690386635</v>
      </c>
      <c r="H95" s="209">
        <f t="shared" si="75"/>
        <v>30.566423875950989</v>
      </c>
      <c r="I95" s="209">
        <f t="shared" si="76"/>
        <v>-3.6220680500752991</v>
      </c>
      <c r="J95" s="209">
        <f t="shared" si="77"/>
        <v>16.026309552412712</v>
      </c>
      <c r="K95" s="209">
        <f t="shared" si="78"/>
        <v>93.778851848659428</v>
      </c>
      <c r="L95" s="209">
        <f t="shared" si="79"/>
        <v>32.998457852000058</v>
      </c>
      <c r="M95" s="209">
        <f t="shared" si="80"/>
        <v>45.541737629646946</v>
      </c>
      <c r="N95" s="209">
        <f t="shared" si="81"/>
        <v>34.990330677800074</v>
      </c>
      <c r="O95" s="209">
        <f t="shared" si="58"/>
        <v>126.90642505804962</v>
      </c>
      <c r="P95" s="209">
        <f t="shared" si="59"/>
        <v>11.104944676528604</v>
      </c>
      <c r="Q95" s="209">
        <f t="shared" si="60"/>
        <v>-36.756640226648607</v>
      </c>
      <c r="R95" s="209">
        <f t="shared" si="61"/>
        <v>27.692711743254961</v>
      </c>
      <c r="S95" s="209">
        <f t="shared" si="62"/>
        <v>-23.009224312989375</v>
      </c>
      <c r="T95" s="209">
        <f t="shared" si="63"/>
        <v>71.08404418542267</v>
      </c>
      <c r="U95" s="209">
        <f t="shared" si="64"/>
        <v>-20.547814107387566</v>
      </c>
      <c r="V95" s="209">
        <f t="shared" si="65"/>
        <v>-41.418045391254886</v>
      </c>
      <c r="W95" s="209">
        <f t="shared" si="66"/>
        <v>-38.815996452382407</v>
      </c>
      <c r="X95" s="209">
        <f t="shared" si="67"/>
        <v>-16.845925708885204</v>
      </c>
      <c r="Y95" s="209">
        <f t="shared" si="68"/>
        <v>-14.385680593784471</v>
      </c>
      <c r="Z95" s="209">
        <f t="shared" si="69"/>
        <v>-7.6813881443823817</v>
      </c>
      <c r="AA95" s="209">
        <f t="shared" si="70"/>
        <v>-14.036521989930137</v>
      </c>
      <c r="AB95" s="209">
        <f t="shared" si="70"/>
        <v>12.339684925436202</v>
      </c>
      <c r="AC95" s="209">
        <f t="shared" si="83"/>
        <v>6.0976161467996235</v>
      </c>
    </row>
    <row r="96" spans="1:29" x14ac:dyDescent="0.2">
      <c r="A96" s="51">
        <v>25</v>
      </c>
      <c r="B96" s="34">
        <v>611090</v>
      </c>
      <c r="C96" s="35" t="s">
        <v>12</v>
      </c>
      <c r="D96" s="209">
        <f t="shared" si="71"/>
        <v>18.013239291653065</v>
      </c>
      <c r="E96" s="209">
        <f t="shared" si="72"/>
        <v>37.735232967133669</v>
      </c>
      <c r="F96" s="209">
        <f t="shared" si="73"/>
        <v>7.7523161647324201</v>
      </c>
      <c r="G96" s="209">
        <f t="shared" si="74"/>
        <v>17.790252600277512</v>
      </c>
      <c r="H96" s="209">
        <f t="shared" si="75"/>
        <v>13.073202208463087</v>
      </c>
      <c r="I96" s="209">
        <f t="shared" si="76"/>
        <v>-6.821185411425347</v>
      </c>
      <c r="J96" s="209">
        <f t="shared" si="77"/>
        <v>-3.2831366420647754</v>
      </c>
      <c r="K96" s="209">
        <f t="shared" si="78"/>
        <v>-10.537277417266893</v>
      </c>
      <c r="L96" s="209">
        <f t="shared" si="79"/>
        <v>22.332112702224933</v>
      </c>
      <c r="M96" s="209">
        <f t="shared" si="80"/>
        <v>-4.0422499605943187</v>
      </c>
      <c r="N96" s="209">
        <f t="shared" si="81"/>
        <v>-2.2046439414481256E-2</v>
      </c>
      <c r="O96" s="209">
        <f t="shared" si="58"/>
        <v>-6.8563295916968059</v>
      </c>
      <c r="P96" s="209">
        <f t="shared" si="59"/>
        <v>-34.193404623523605</v>
      </c>
      <c r="Q96" s="209">
        <f t="shared" si="60"/>
        <v>-25.486588817609785</v>
      </c>
      <c r="R96" s="209">
        <f t="shared" si="61"/>
        <v>17.999605026304025</v>
      </c>
      <c r="S96" s="209">
        <f t="shared" si="62"/>
        <v>-21.530126865218762</v>
      </c>
      <c r="T96" s="209">
        <f t="shared" si="63"/>
        <v>-10.245219592674886</v>
      </c>
      <c r="U96" s="209">
        <f t="shared" si="64"/>
        <v>1.8439282377618724</v>
      </c>
      <c r="V96" s="209">
        <f t="shared" si="65"/>
        <v>-4.2864613862710712</v>
      </c>
      <c r="W96" s="209">
        <f t="shared" si="66"/>
        <v>-24.070249011387219</v>
      </c>
      <c r="X96" s="209">
        <f t="shared" si="67"/>
        <v>-15.39437070716771</v>
      </c>
      <c r="Y96" s="209">
        <f t="shared" si="68"/>
        <v>-16.979785583605761</v>
      </c>
      <c r="Z96" s="209">
        <f t="shared" si="69"/>
        <v>-3.5422882455313953</v>
      </c>
      <c r="AA96" s="209">
        <f t="shared" si="70"/>
        <v>-19.996546942636712</v>
      </c>
      <c r="AB96" s="209">
        <f t="shared" si="70"/>
        <v>-30.209881420581041</v>
      </c>
      <c r="AC96" s="209">
        <f t="shared" si="83"/>
        <v>-5.424043974013486</v>
      </c>
    </row>
    <row r="97" spans="1:29" x14ac:dyDescent="0.2">
      <c r="A97" s="51"/>
      <c r="B97" s="42" t="s">
        <v>19</v>
      </c>
      <c r="C97" s="35" t="s">
        <v>12</v>
      </c>
      <c r="D97" s="209">
        <f t="shared" si="71"/>
        <v>6.0970118084697589</v>
      </c>
      <c r="E97" s="209">
        <f t="shared" si="72"/>
        <v>22.709834391053874</v>
      </c>
      <c r="F97" s="209">
        <f t="shared" si="73"/>
        <v>-0.96442338698400931</v>
      </c>
      <c r="G97" s="209">
        <f t="shared" si="74"/>
        <v>7.9331003403259928</v>
      </c>
      <c r="H97" s="209">
        <f t="shared" si="75"/>
        <v>21.695130682887466</v>
      </c>
      <c r="I97" s="209">
        <f t="shared" si="76"/>
        <v>3.3906802600454711</v>
      </c>
      <c r="J97" s="209">
        <f t="shared" si="77"/>
        <v>23.878039946148604</v>
      </c>
      <c r="K97" s="209">
        <f t="shared" si="78"/>
        <v>7.6248324998124275</v>
      </c>
      <c r="L97" s="209">
        <f t="shared" si="79"/>
        <v>28.646656519164367</v>
      </c>
      <c r="M97" s="209">
        <f t="shared" si="80"/>
        <v>34.959571736784198</v>
      </c>
      <c r="N97" s="209">
        <f t="shared" si="81"/>
        <v>36.265723210532883</v>
      </c>
      <c r="O97" s="209">
        <f t="shared" si="58"/>
        <v>33.859699807740384</v>
      </c>
      <c r="P97" s="209">
        <f t="shared" si="59"/>
        <v>-1.590376973129537</v>
      </c>
      <c r="Q97" s="209">
        <f t="shared" si="60"/>
        <v>-11.449786697067452</v>
      </c>
      <c r="R97" s="209">
        <f t="shared" si="61"/>
        <v>7.9955693321388139</v>
      </c>
      <c r="S97" s="209">
        <f t="shared" si="62"/>
        <v>29.338839426313683</v>
      </c>
      <c r="T97" s="209">
        <f t="shared" si="63"/>
        <v>0.85918890955396421</v>
      </c>
      <c r="U97" s="209">
        <f t="shared" si="64"/>
        <v>8.833384792422379</v>
      </c>
      <c r="V97" s="209">
        <f t="shared" si="65"/>
        <v>3.1836981771753869</v>
      </c>
      <c r="W97" s="209">
        <f t="shared" si="66"/>
        <v>-7.0145488802969282</v>
      </c>
      <c r="X97" s="209">
        <f t="shared" si="67"/>
        <v>-8.3052942349318641</v>
      </c>
      <c r="Y97" s="209">
        <f t="shared" si="68"/>
        <v>-3.4357601407902507</v>
      </c>
      <c r="Z97" s="209">
        <f t="shared" si="69"/>
        <v>-1.0154104391444889</v>
      </c>
      <c r="AA97" s="209">
        <f t="shared" si="70"/>
        <v>-4.6536587266035951</v>
      </c>
      <c r="AB97" s="209">
        <f t="shared" si="70"/>
        <v>-17.689562808107283</v>
      </c>
      <c r="AC97" s="209">
        <f t="shared" si="83"/>
        <v>7.4767853948990677</v>
      </c>
    </row>
    <row r="98" spans="1:29" x14ac:dyDescent="0.2">
      <c r="A98" s="51"/>
      <c r="B98" s="42" t="s">
        <v>20</v>
      </c>
      <c r="C98" s="35" t="s">
        <v>12</v>
      </c>
      <c r="D98" s="209">
        <f t="shared" si="71"/>
        <v>18.220882857714301</v>
      </c>
      <c r="E98" s="209">
        <f t="shared" si="72"/>
        <v>32.355849170424392</v>
      </c>
      <c r="F98" s="209">
        <f t="shared" si="73"/>
        <v>-7.3222418191022456</v>
      </c>
      <c r="G98" s="209">
        <f t="shared" si="74"/>
        <v>-3.3217297983364489</v>
      </c>
      <c r="H98" s="209">
        <f t="shared" si="75"/>
        <v>-0.99765531001258978</v>
      </c>
      <c r="I98" s="209">
        <f t="shared" si="76"/>
        <v>-0.85943281067341104</v>
      </c>
      <c r="J98" s="209">
        <f t="shared" si="77"/>
        <v>12.606334415043591</v>
      </c>
      <c r="K98" s="209">
        <f t="shared" si="78"/>
        <v>32.876975063281179</v>
      </c>
      <c r="L98" s="209">
        <f t="shared" si="79"/>
        <v>10.429714183117085</v>
      </c>
      <c r="M98" s="209">
        <f t="shared" si="80"/>
        <v>7.2342764502092365</v>
      </c>
      <c r="N98" s="209">
        <f t="shared" si="81"/>
        <v>28.154986342243063</v>
      </c>
      <c r="O98" s="209">
        <f t="shared" si="58"/>
        <v>14.400752955907791</v>
      </c>
      <c r="P98" s="209">
        <f t="shared" si="59"/>
        <v>31.299718570347522</v>
      </c>
      <c r="Q98" s="209">
        <f t="shared" si="60"/>
        <v>-10.26523713383888</v>
      </c>
      <c r="R98" s="209">
        <f t="shared" si="61"/>
        <v>16.406820950399137</v>
      </c>
      <c r="S98" s="209">
        <f t="shared" si="62"/>
        <v>25.795054276169864</v>
      </c>
      <c r="T98" s="209">
        <f t="shared" si="63"/>
        <v>2.5948687811586808</v>
      </c>
      <c r="U98" s="209">
        <f t="shared" si="64"/>
        <v>13.866859373752362</v>
      </c>
      <c r="V98" s="209">
        <f t="shared" si="65"/>
        <v>6.6949400353521753</v>
      </c>
      <c r="W98" s="209">
        <f t="shared" si="66"/>
        <v>1.125466797487789</v>
      </c>
      <c r="X98" s="209">
        <f t="shared" si="67"/>
        <v>-7.2177012132044354</v>
      </c>
      <c r="Y98" s="209">
        <f t="shared" si="68"/>
        <v>-1.2722971509029293</v>
      </c>
      <c r="Z98" s="209">
        <f t="shared" si="69"/>
        <v>0.51210544862665586</v>
      </c>
      <c r="AA98" s="209">
        <f t="shared" si="70"/>
        <v>-3.873720754071968</v>
      </c>
      <c r="AB98" s="209">
        <f t="shared" si="70"/>
        <v>-2.6661978776528485</v>
      </c>
      <c r="AC98" s="209">
        <f t="shared" si="83"/>
        <v>7.5879775467427208</v>
      </c>
    </row>
    <row r="99" spans="1:29" x14ac:dyDescent="0.2">
      <c r="A99" s="51"/>
      <c r="B99" s="42" t="s">
        <v>11</v>
      </c>
      <c r="C99" s="35" t="s">
        <v>12</v>
      </c>
      <c r="D99" s="209">
        <f t="shared" si="71"/>
        <v>13.173943781957746</v>
      </c>
      <c r="E99" s="209">
        <f t="shared" si="72"/>
        <v>28.591487186093445</v>
      </c>
      <c r="F99" s="209">
        <f t="shared" si="73"/>
        <v>-4.9545851402160821</v>
      </c>
      <c r="G99" s="209">
        <f t="shared" si="74"/>
        <v>1.0455359097555146</v>
      </c>
      <c r="H99" s="209">
        <f t="shared" si="75"/>
        <v>8.4081505133660954</v>
      </c>
      <c r="I99" s="209">
        <f t="shared" si="76"/>
        <v>1.1180828963580467</v>
      </c>
      <c r="J99" s="209">
        <f t="shared" si="77"/>
        <v>17.968764680095603</v>
      </c>
      <c r="K99" s="209">
        <f t="shared" si="78"/>
        <v>20.261676044628359</v>
      </c>
      <c r="L99" s="209">
        <f t="shared" si="79"/>
        <v>18.574131834551906</v>
      </c>
      <c r="M99" s="209">
        <f t="shared" si="80"/>
        <v>20.682635115016112</v>
      </c>
      <c r="N99" s="209">
        <f t="shared" si="81"/>
        <v>32.554577513998424</v>
      </c>
      <c r="O99" s="209">
        <f t="shared" si="58"/>
        <v>25.251589900599683</v>
      </c>
      <c r="P99" s="209">
        <f t="shared" si="59"/>
        <v>11.698835406329053</v>
      </c>
      <c r="Q99" s="209">
        <f t="shared" si="60"/>
        <v>-10.887183113588534</v>
      </c>
      <c r="R99" s="209">
        <f t="shared" si="61"/>
        <v>12.01838774606972</v>
      </c>
      <c r="S99" s="209">
        <f t="shared" si="62"/>
        <v>27.577567958536875</v>
      </c>
      <c r="T99" s="209">
        <f t="shared" si="63"/>
        <v>1.7097740487977688</v>
      </c>
      <c r="U99" s="209">
        <f t="shared" si="64"/>
        <v>11.32154874755085</v>
      </c>
      <c r="V99" s="209">
        <f t="shared" si="65"/>
        <v>4.959072613903885</v>
      </c>
      <c r="W99" s="209">
        <f t="shared" si="66"/>
        <v>-2.8306777670255912</v>
      </c>
      <c r="X99" s="209">
        <f t="shared" si="67"/>
        <v>-7.7235248887564012</v>
      </c>
      <c r="Y99" s="209">
        <f t="shared" si="68"/>
        <v>-2.2721485891061093</v>
      </c>
      <c r="Z99" s="209">
        <f t="shared" si="69"/>
        <v>-0.18543551494319388</v>
      </c>
      <c r="AA99" s="209">
        <f t="shared" si="70"/>
        <v>-4.2269183318246633</v>
      </c>
      <c r="AB99" s="209">
        <f t="shared" si="70"/>
        <v>-9.4392659231193363</v>
      </c>
      <c r="AC99" s="209">
        <f t="shared" si="83"/>
        <v>7.5420390540494822</v>
      </c>
    </row>
    <row r="100" spans="1:29" ht="13.5" thickBot="1" x14ac:dyDescent="0.25">
      <c r="A100" s="17"/>
      <c r="B100" s="23"/>
      <c r="C100" s="23"/>
      <c r="D100" s="220"/>
      <c r="E100" s="220"/>
      <c r="F100" s="220"/>
      <c r="G100" s="220"/>
      <c r="H100" s="24"/>
      <c r="I100" s="24"/>
      <c r="J100" s="24"/>
      <c r="K100" s="221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1"/>
      <c r="AA100" s="221"/>
      <c r="AB100" s="221"/>
      <c r="AC100" s="24"/>
    </row>
    <row r="101" spans="1:29" ht="13.5" thickTop="1" x14ac:dyDescent="0.2">
      <c r="A101" s="222" t="s">
        <v>1030</v>
      </c>
      <c r="B101" s="44"/>
      <c r="C101" s="44"/>
      <c r="D101" s="226"/>
      <c r="E101" s="226"/>
      <c r="F101" s="226"/>
      <c r="G101" s="226"/>
      <c r="H101" s="44"/>
      <c r="I101" s="44"/>
      <c r="J101" s="44"/>
      <c r="K101" s="226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226"/>
      <c r="AA101" s="226"/>
      <c r="AB101" s="226"/>
      <c r="AC101" s="16"/>
    </row>
    <row r="102" spans="1:29" x14ac:dyDescent="0.2">
      <c r="A102" s="63"/>
      <c r="B102" s="42"/>
      <c r="C102" s="42"/>
      <c r="D102" s="224"/>
      <c r="E102" s="224"/>
      <c r="F102" s="224"/>
      <c r="G102" s="224"/>
      <c r="H102" s="44"/>
      <c r="I102" s="44"/>
      <c r="J102" s="44"/>
      <c r="K102" s="226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226"/>
      <c r="AA102" s="226"/>
      <c r="AB102" s="226"/>
      <c r="AC102" s="44"/>
    </row>
    <row r="103" spans="1:29" x14ac:dyDescent="0.2">
      <c r="B103" s="42"/>
      <c r="C103" s="42"/>
      <c r="D103" s="224"/>
      <c r="E103" s="224"/>
      <c r="F103" s="224"/>
      <c r="G103" s="224"/>
      <c r="H103" s="44"/>
      <c r="I103" s="44"/>
      <c r="J103" s="44"/>
      <c r="K103" s="226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226"/>
      <c r="AA103" s="226"/>
      <c r="AB103" s="226"/>
      <c r="AC103" s="44"/>
    </row>
    <row r="104" spans="1:29" x14ac:dyDescent="0.2">
      <c r="A104" s="9"/>
      <c r="B104" s="42"/>
      <c r="C104" s="42"/>
      <c r="D104" s="224"/>
      <c r="E104" s="224"/>
      <c r="F104" s="224"/>
      <c r="G104" s="224"/>
      <c r="H104" s="44"/>
      <c r="I104" s="44"/>
      <c r="J104" s="44"/>
      <c r="K104" s="226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226"/>
      <c r="AA104" s="226"/>
      <c r="AB104" s="226"/>
      <c r="AC104" s="44"/>
    </row>
    <row r="105" spans="1:29" x14ac:dyDescent="0.2">
      <c r="A105" s="51"/>
      <c r="B105" s="42"/>
      <c r="C105" s="42"/>
      <c r="D105" s="224"/>
      <c r="E105" s="224"/>
      <c r="F105" s="224"/>
      <c r="G105" s="224"/>
      <c r="H105" s="44"/>
      <c r="I105" s="44"/>
      <c r="J105" s="44"/>
      <c r="K105" s="226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226"/>
      <c r="AA105" s="226"/>
      <c r="AB105" s="226"/>
      <c r="AC105" s="44"/>
    </row>
  </sheetData>
  <sortState ref="B10:AA34">
    <sortCondition descending="1" ref="AA10:AA34"/>
  </sortState>
  <mergeCells count="5">
    <mergeCell ref="A2:AC2"/>
    <mergeCell ref="A4:AC4"/>
    <mergeCell ref="H8:AC8"/>
    <mergeCell ref="C39:AA39"/>
    <mergeCell ref="C70:AA70"/>
  </mergeCells>
  <phoneticPr fontId="0" type="noConversion"/>
  <hyperlinks>
    <hyperlink ref="A1" location="ÍNDICE!A1" display="INDICE"/>
  </hyperlinks>
  <pageMargins left="0.75" right="0.75" top="1" bottom="1" header="0" footer="0"/>
  <pageSetup paperSize="9" orientation="portrait"/>
  <ignoredErrors>
    <ignoredError sqref="AC10:AC37" formulaRange="1"/>
    <ignoredError sqref="AC82 AC80" formula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5"/>
  <sheetViews>
    <sheetView zoomScaleNormal="100" workbookViewId="0"/>
  </sheetViews>
  <sheetFormatPr baseColWidth="10" defaultColWidth="11.42578125" defaultRowHeight="12.75" x14ac:dyDescent="0.2"/>
  <cols>
    <col min="1" max="1" width="4.85546875" style="41" customWidth="1"/>
    <col min="2" max="2" width="8.85546875" style="41" customWidth="1"/>
    <col min="3" max="3" width="11.42578125" style="41"/>
    <col min="4" max="7" width="11.42578125" style="223"/>
    <col min="8" max="10" width="11.42578125" style="41"/>
    <col min="11" max="11" width="11.42578125" style="223"/>
    <col min="12" max="25" width="11.42578125" style="41"/>
    <col min="26" max="28" width="11.42578125" style="223"/>
    <col min="29" max="16384" width="11.42578125" style="41"/>
  </cols>
  <sheetData>
    <row r="1" spans="1:29" x14ac:dyDescent="0.2">
      <c r="A1" s="9" t="s">
        <v>59</v>
      </c>
    </row>
    <row r="2" spans="1:29" x14ac:dyDescent="0.2">
      <c r="A2" s="267" t="s">
        <v>33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7"/>
      <c r="U2" s="267"/>
      <c r="V2" s="267"/>
      <c r="W2" s="267"/>
      <c r="X2" s="267"/>
      <c r="Y2" s="267"/>
      <c r="Z2" s="267"/>
      <c r="AA2" s="267"/>
      <c r="AB2" s="267"/>
      <c r="AC2" s="267"/>
    </row>
    <row r="3" spans="1:29" x14ac:dyDescent="0.2">
      <c r="A3" s="51"/>
      <c r="B3" s="51"/>
      <c r="C3" s="51"/>
      <c r="D3" s="260"/>
      <c r="E3" s="260"/>
      <c r="F3" s="260"/>
      <c r="G3" s="260"/>
      <c r="H3" s="51"/>
      <c r="I3" s="51"/>
      <c r="J3" s="51"/>
      <c r="K3" s="259"/>
      <c r="L3" s="51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217"/>
      <c r="AA3" s="217"/>
      <c r="AB3" s="217"/>
      <c r="AC3" s="16"/>
    </row>
    <row r="4" spans="1:29" x14ac:dyDescent="0.2">
      <c r="A4" s="267" t="s">
        <v>1048</v>
      </c>
      <c r="B4" s="267"/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267"/>
      <c r="U4" s="267"/>
      <c r="V4" s="267"/>
      <c r="W4" s="267"/>
      <c r="X4" s="267"/>
      <c r="Y4" s="267"/>
      <c r="Z4" s="267"/>
      <c r="AA4" s="267"/>
      <c r="AB4" s="267"/>
      <c r="AC4" s="267"/>
    </row>
    <row r="5" spans="1:29" x14ac:dyDescent="0.2">
      <c r="A5" s="51"/>
      <c r="B5" s="51"/>
      <c r="C5" s="51"/>
      <c r="D5" s="260"/>
      <c r="E5" s="260"/>
      <c r="F5" s="260"/>
      <c r="G5" s="260"/>
      <c r="H5" s="51"/>
      <c r="I5" s="51"/>
      <c r="J5" s="51"/>
      <c r="K5" s="259"/>
      <c r="L5" s="51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217"/>
      <c r="AA5" s="217"/>
      <c r="AB5" s="217"/>
      <c r="AC5" s="16"/>
    </row>
    <row r="6" spans="1:29" ht="13.5" thickBot="1" x14ac:dyDescent="0.25">
      <c r="A6" s="17"/>
      <c r="B6" s="18"/>
      <c r="C6" s="18"/>
      <c r="D6" s="219"/>
      <c r="E6" s="219"/>
      <c r="F6" s="219"/>
      <c r="G6" s="219"/>
      <c r="H6" s="18"/>
      <c r="I6" s="18"/>
      <c r="J6" s="18"/>
      <c r="K6" s="219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219"/>
      <c r="AA6" s="219"/>
      <c r="AB6" s="219"/>
      <c r="AC6" s="18"/>
    </row>
    <row r="7" spans="1:29" ht="13.5" thickTop="1" x14ac:dyDescent="0.2">
      <c r="A7" s="19"/>
      <c r="C7" s="19">
        <v>1995</v>
      </c>
      <c r="D7" s="89">
        <v>1996</v>
      </c>
      <c r="E7" s="89">
        <v>1997</v>
      </c>
      <c r="F7" s="89">
        <v>1998</v>
      </c>
      <c r="G7" s="89">
        <v>1999</v>
      </c>
      <c r="H7" s="89">
        <v>2000</v>
      </c>
      <c r="I7" s="19">
        <v>2001</v>
      </c>
      <c r="J7" s="19">
        <v>2002</v>
      </c>
      <c r="K7" s="89">
        <v>2003</v>
      </c>
      <c r="L7" s="19">
        <v>2004</v>
      </c>
      <c r="M7" s="19">
        <v>2005</v>
      </c>
      <c r="N7" s="19">
        <v>2006</v>
      </c>
      <c r="O7" s="19">
        <v>2007</v>
      </c>
      <c r="P7" s="19">
        <v>2008</v>
      </c>
      <c r="Q7" s="19">
        <v>2009</v>
      </c>
      <c r="R7" s="19">
        <v>2010</v>
      </c>
      <c r="S7" s="19">
        <v>2011</v>
      </c>
      <c r="T7" s="19">
        <v>2012</v>
      </c>
      <c r="U7" s="19">
        <v>2013</v>
      </c>
      <c r="V7" s="19">
        <v>2014</v>
      </c>
      <c r="W7" s="19">
        <v>2015</v>
      </c>
      <c r="X7" s="19">
        <v>2016</v>
      </c>
      <c r="Y7" s="89">
        <v>2017</v>
      </c>
      <c r="Z7" s="89">
        <v>2018</v>
      </c>
      <c r="AA7" s="89">
        <v>2019</v>
      </c>
      <c r="AB7" s="89">
        <v>2020</v>
      </c>
      <c r="AC7" s="10" t="s">
        <v>1028</v>
      </c>
    </row>
    <row r="8" spans="1:29" ht="13.5" thickBot="1" x14ac:dyDescent="0.25">
      <c r="A8" s="19"/>
      <c r="C8" s="52"/>
      <c r="D8" s="261"/>
      <c r="E8" s="261"/>
      <c r="F8" s="261"/>
      <c r="G8" s="261"/>
      <c r="H8" s="268" t="s">
        <v>14</v>
      </c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68"/>
      <c r="W8" s="268"/>
      <c r="X8" s="268"/>
      <c r="Y8" s="268"/>
      <c r="Z8" s="268"/>
      <c r="AA8" s="268"/>
      <c r="AB8" s="268"/>
      <c r="AC8" s="268"/>
    </row>
    <row r="9" spans="1:29" ht="13.5" thickTop="1" x14ac:dyDescent="0.2">
      <c r="A9" s="19"/>
      <c r="H9" s="51"/>
      <c r="I9" s="51"/>
      <c r="J9" s="51"/>
      <c r="K9" s="259"/>
      <c r="L9" s="51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217"/>
      <c r="AA9" s="217"/>
      <c r="AB9" s="217"/>
      <c r="AC9" s="16"/>
    </row>
    <row r="10" spans="1:29" x14ac:dyDescent="0.2">
      <c r="A10" s="51">
        <v>1</v>
      </c>
      <c r="B10" s="34">
        <v>610910</v>
      </c>
      <c r="C10" s="43">
        <v>10.347359000000001</v>
      </c>
      <c r="D10" s="225">
        <v>11.027049</v>
      </c>
      <c r="E10" s="225">
        <v>13.856113000000001</v>
      </c>
      <c r="F10" s="225">
        <v>11.260980999999999</v>
      </c>
      <c r="G10" s="225">
        <v>19.141746000000001</v>
      </c>
      <c r="H10" s="43">
        <v>20.591007999999999</v>
      </c>
      <c r="I10" s="43">
        <v>30.016573000000001</v>
      </c>
      <c r="J10" s="43">
        <v>39.811529</v>
      </c>
      <c r="K10" s="225">
        <v>42.166803000000002</v>
      </c>
      <c r="L10" s="43">
        <v>59.492854999999999</v>
      </c>
      <c r="M10" s="43">
        <v>84.515868999999995</v>
      </c>
      <c r="N10" s="43">
        <v>92.64873</v>
      </c>
      <c r="O10" s="43">
        <v>97.722759999999994</v>
      </c>
      <c r="P10" s="43">
        <v>122.949011</v>
      </c>
      <c r="Q10" s="43">
        <v>84.261657</v>
      </c>
      <c r="R10" s="43">
        <v>80.914900000000003</v>
      </c>
      <c r="S10" s="43">
        <v>165.70090999999999</v>
      </c>
      <c r="T10" s="43">
        <v>179.96883800000001</v>
      </c>
      <c r="U10" s="22">
        <v>239.37705299999999</v>
      </c>
      <c r="V10" s="22">
        <v>387.335396</v>
      </c>
      <c r="W10" s="22">
        <v>419.476134</v>
      </c>
      <c r="X10" s="22">
        <v>388.83429000000001</v>
      </c>
      <c r="Y10" s="107">
        <v>429.20227999999997</v>
      </c>
      <c r="Z10" s="107">
        <v>600.55766800000004</v>
      </c>
      <c r="AA10" s="107">
        <v>721.41525399999989</v>
      </c>
      <c r="AB10" s="107">
        <v>672.14774299999988</v>
      </c>
      <c r="AC10" s="43">
        <f>SUM(C10:AB10)</f>
        <v>5024.7405089999984</v>
      </c>
    </row>
    <row r="11" spans="1:29" x14ac:dyDescent="0.2">
      <c r="A11" s="51">
        <v>2</v>
      </c>
      <c r="B11" s="34">
        <v>611020</v>
      </c>
      <c r="C11" s="43">
        <v>23.668510000000001</v>
      </c>
      <c r="D11" s="225">
        <v>29.934239999999999</v>
      </c>
      <c r="E11" s="225">
        <v>39.04336</v>
      </c>
      <c r="F11" s="225">
        <v>37.331356999999997</v>
      </c>
      <c r="G11" s="225">
        <v>50.531567000000003</v>
      </c>
      <c r="H11" s="43">
        <v>78.374178000000001</v>
      </c>
      <c r="I11" s="43">
        <v>123.32346099999999</v>
      </c>
      <c r="J11" s="43">
        <v>140.93482900000001</v>
      </c>
      <c r="K11" s="225">
        <v>144.77198899999999</v>
      </c>
      <c r="L11" s="43">
        <v>156.02091799999999</v>
      </c>
      <c r="M11" s="43">
        <v>178.243168</v>
      </c>
      <c r="N11" s="43">
        <v>187.916168</v>
      </c>
      <c r="O11" s="43">
        <v>196.22998999999999</v>
      </c>
      <c r="P11" s="43">
        <v>166.12796299999999</v>
      </c>
      <c r="Q11" s="43">
        <v>80.550499000000002</v>
      </c>
      <c r="R11" s="43">
        <v>94.483400000000003</v>
      </c>
      <c r="S11" s="43">
        <v>120.548901</v>
      </c>
      <c r="T11" s="43">
        <v>133.37743699999999</v>
      </c>
      <c r="U11" s="22">
        <v>163.80885499999999</v>
      </c>
      <c r="V11" s="22">
        <v>203.818635</v>
      </c>
      <c r="W11" s="22">
        <v>230.76585499999999</v>
      </c>
      <c r="X11" s="22">
        <v>249.829916</v>
      </c>
      <c r="Y11" s="107">
        <v>343.67447399999998</v>
      </c>
      <c r="Z11" s="107">
        <v>457.51657399999999</v>
      </c>
      <c r="AA11" s="107">
        <v>602.99217700000031</v>
      </c>
      <c r="AB11" s="107">
        <v>628.03383499999973</v>
      </c>
      <c r="AC11" s="225">
        <f t="shared" ref="AC11:AC37" si="0">SUM(C11:AB11)</f>
        <v>4861.8522560000001</v>
      </c>
    </row>
    <row r="12" spans="1:29" x14ac:dyDescent="0.2">
      <c r="A12" s="109">
        <v>3</v>
      </c>
      <c r="B12" s="34">
        <v>620342</v>
      </c>
      <c r="C12" s="43">
        <v>22.263878999999999</v>
      </c>
      <c r="D12" s="225">
        <v>38.568088000000003</v>
      </c>
      <c r="E12" s="225">
        <v>48.984082000000001</v>
      </c>
      <c r="F12" s="225">
        <v>47.002818999999995</v>
      </c>
      <c r="G12" s="225">
        <v>49.474994000000002</v>
      </c>
      <c r="H12" s="43">
        <v>52.782271000000001</v>
      </c>
      <c r="I12" s="43">
        <v>39.802475000000001</v>
      </c>
      <c r="J12" s="43">
        <v>42.745454000000002</v>
      </c>
      <c r="K12" s="225">
        <v>42.859635000000004</v>
      </c>
      <c r="L12" s="43">
        <v>57.134298999999999</v>
      </c>
      <c r="M12" s="43">
        <v>76.961796000000007</v>
      </c>
      <c r="N12" s="43">
        <v>84.807732999999999</v>
      </c>
      <c r="O12" s="43">
        <v>112.18635999999999</v>
      </c>
      <c r="P12" s="43">
        <v>138.83045999999999</v>
      </c>
      <c r="Q12" s="43">
        <v>82.955234000000004</v>
      </c>
      <c r="R12" s="43">
        <v>85.124200000000002</v>
      </c>
      <c r="S12" s="43">
        <v>213.46804599999999</v>
      </c>
      <c r="T12" s="43">
        <v>257.16279700000001</v>
      </c>
      <c r="U12" s="22">
        <v>305.24921399999999</v>
      </c>
      <c r="V12" s="22">
        <v>324.66132199999998</v>
      </c>
      <c r="W12" s="22">
        <v>354.13683600000002</v>
      </c>
      <c r="X12" s="22">
        <v>350.05625800000001</v>
      </c>
      <c r="Y12" s="107">
        <v>348.78655099999997</v>
      </c>
      <c r="Z12" s="107">
        <v>385.77994699999999</v>
      </c>
      <c r="AA12" s="107">
        <v>377.72777000000002</v>
      </c>
      <c r="AB12" s="107">
        <v>283.77995899999985</v>
      </c>
      <c r="AC12" s="225">
        <f t="shared" si="0"/>
        <v>4223.2924789999997</v>
      </c>
    </row>
    <row r="13" spans="1:29" x14ac:dyDescent="0.2">
      <c r="A13" s="109">
        <v>4</v>
      </c>
      <c r="B13" s="34">
        <v>620193</v>
      </c>
      <c r="C13" s="43">
        <v>7.5840079999999999</v>
      </c>
      <c r="D13" s="225">
        <v>3.026278</v>
      </c>
      <c r="E13" s="225">
        <v>0.97703699999999993</v>
      </c>
      <c r="F13" s="225">
        <v>0.56487799999999999</v>
      </c>
      <c r="G13" s="225">
        <v>1.100619</v>
      </c>
      <c r="H13" s="43">
        <v>1.0575559999999999</v>
      </c>
      <c r="I13" s="43">
        <v>6.2364170000000003</v>
      </c>
      <c r="J13" s="43">
        <v>7.6058089999999998</v>
      </c>
      <c r="K13" s="225">
        <v>8.3484339999999992</v>
      </c>
      <c r="L13" s="43">
        <v>11.158217</v>
      </c>
      <c r="M13" s="43">
        <v>10.809203</v>
      </c>
      <c r="N13" s="43">
        <v>20.884588999999998</v>
      </c>
      <c r="O13" s="43">
        <v>20.819649999999999</v>
      </c>
      <c r="P13" s="43">
        <v>34.921247999999999</v>
      </c>
      <c r="Q13" s="43">
        <v>44.631597999999997</v>
      </c>
      <c r="R13" s="43">
        <v>46.087400000000002</v>
      </c>
      <c r="S13" s="43">
        <v>174.78420299999999</v>
      </c>
      <c r="T13" s="43">
        <v>184.05610300000001</v>
      </c>
      <c r="U13" s="22">
        <v>256.37481300000002</v>
      </c>
      <c r="V13" s="22">
        <v>297.69411600000001</v>
      </c>
      <c r="W13" s="22">
        <v>310.77899400000001</v>
      </c>
      <c r="X13" s="22">
        <v>289.72251799999998</v>
      </c>
      <c r="Y13" s="107">
        <v>315.93392899999998</v>
      </c>
      <c r="Z13" s="107">
        <v>320.68430799999999</v>
      </c>
      <c r="AA13" s="107">
        <v>370.59223500000002</v>
      </c>
      <c r="AB13" s="107">
        <v>398.34114299999987</v>
      </c>
      <c r="AC13" s="225">
        <f t="shared" si="0"/>
        <v>3144.7753029999994</v>
      </c>
    </row>
    <row r="14" spans="1:29" x14ac:dyDescent="0.2">
      <c r="A14" s="109">
        <v>5</v>
      </c>
      <c r="B14" s="34">
        <v>611030</v>
      </c>
      <c r="C14" s="43">
        <v>24.415068000000002</v>
      </c>
      <c r="D14" s="225">
        <v>27.302793000000001</v>
      </c>
      <c r="E14" s="225">
        <v>38.018287999999998</v>
      </c>
      <c r="F14" s="225">
        <v>35.589565</v>
      </c>
      <c r="G14" s="225">
        <v>46.290655000000001</v>
      </c>
      <c r="H14" s="43">
        <v>72.259491999999995</v>
      </c>
      <c r="I14" s="43">
        <v>96.719100999999995</v>
      </c>
      <c r="J14" s="43">
        <v>121.744075</v>
      </c>
      <c r="K14" s="225">
        <v>116.08044599999999</v>
      </c>
      <c r="L14" s="43">
        <v>134.056285</v>
      </c>
      <c r="M14" s="43">
        <v>120.69732399999999</v>
      </c>
      <c r="N14" s="43">
        <v>120.164271</v>
      </c>
      <c r="O14" s="43">
        <v>114.58102100000001</v>
      </c>
      <c r="P14" s="43">
        <v>81.082355000000007</v>
      </c>
      <c r="Q14" s="43">
        <v>55.166528999999997</v>
      </c>
      <c r="R14" s="43">
        <v>61.384900000000002</v>
      </c>
      <c r="S14" s="43">
        <v>96.270443</v>
      </c>
      <c r="T14" s="43">
        <v>116.864118</v>
      </c>
      <c r="U14" s="22">
        <v>140.47063900000001</v>
      </c>
      <c r="V14" s="22">
        <v>166.487358</v>
      </c>
      <c r="W14" s="22">
        <v>200.16608600000001</v>
      </c>
      <c r="X14" s="22">
        <v>193.12319500000001</v>
      </c>
      <c r="Y14" s="107">
        <v>248.318951</v>
      </c>
      <c r="Z14" s="107">
        <v>300.69130999999999</v>
      </c>
      <c r="AA14" s="107">
        <v>310.51239300000037</v>
      </c>
      <c r="AB14" s="107">
        <v>298.17347900000004</v>
      </c>
      <c r="AC14" s="225">
        <f t="shared" si="0"/>
        <v>3336.6301400000011</v>
      </c>
    </row>
    <row r="15" spans="1:29" x14ac:dyDescent="0.2">
      <c r="A15" s="109">
        <v>6</v>
      </c>
      <c r="B15" s="34">
        <v>620462</v>
      </c>
      <c r="C15" s="43">
        <v>17.413853</v>
      </c>
      <c r="D15" s="225">
        <v>21.498211999999999</v>
      </c>
      <c r="E15" s="225">
        <v>41.099355000000003</v>
      </c>
      <c r="F15" s="225">
        <v>44.55847</v>
      </c>
      <c r="G15" s="225">
        <v>50.077145000000002</v>
      </c>
      <c r="H15" s="43">
        <v>52.026046000000001</v>
      </c>
      <c r="I15" s="43">
        <v>70.301578000000006</v>
      </c>
      <c r="J15" s="43">
        <v>87.219357000000002</v>
      </c>
      <c r="K15" s="225">
        <v>72.262231999999997</v>
      </c>
      <c r="L15" s="43">
        <v>93.445847000000001</v>
      </c>
      <c r="M15" s="43">
        <v>132.166709</v>
      </c>
      <c r="N15" s="43">
        <v>151.70005900000001</v>
      </c>
      <c r="O15" s="43">
        <v>195.827269</v>
      </c>
      <c r="P15" s="43">
        <v>168.41586899999999</v>
      </c>
      <c r="Q15" s="43">
        <v>63.822096999999999</v>
      </c>
      <c r="R15" s="43">
        <v>71.374799999999993</v>
      </c>
      <c r="S15" s="43">
        <v>125.685614</v>
      </c>
      <c r="T15" s="43">
        <v>147.524449</v>
      </c>
      <c r="U15" s="22">
        <v>188.09985399999999</v>
      </c>
      <c r="V15" s="22">
        <v>192.63055</v>
      </c>
      <c r="W15" s="22">
        <v>207.164244</v>
      </c>
      <c r="X15" s="22">
        <v>208.778516</v>
      </c>
      <c r="Y15" s="107">
        <v>214.307863</v>
      </c>
      <c r="Z15" s="107">
        <v>254.09278900000001</v>
      </c>
      <c r="AA15" s="107">
        <v>262.35199599999999</v>
      </c>
      <c r="AB15" s="107">
        <v>223.49890100000013</v>
      </c>
      <c r="AC15" s="225">
        <f t="shared" si="0"/>
        <v>3357.3436739999997</v>
      </c>
    </row>
    <row r="16" spans="1:29" x14ac:dyDescent="0.2">
      <c r="A16" s="109">
        <v>7</v>
      </c>
      <c r="B16" s="34">
        <v>610990</v>
      </c>
      <c r="C16" s="43">
        <v>3.4009100000000001</v>
      </c>
      <c r="D16" s="225">
        <v>3.9426239999999999</v>
      </c>
      <c r="E16" s="225">
        <v>5.2334050000000003</v>
      </c>
      <c r="F16" s="225">
        <v>5.7687860000000004</v>
      </c>
      <c r="G16" s="225">
        <v>7.8659239999999997</v>
      </c>
      <c r="H16" s="43">
        <v>11.758089999999999</v>
      </c>
      <c r="I16" s="43">
        <v>10.298728000000001</v>
      </c>
      <c r="J16" s="43">
        <v>14.713118</v>
      </c>
      <c r="K16" s="225">
        <v>19.560153</v>
      </c>
      <c r="L16" s="43">
        <v>15.474185</v>
      </c>
      <c r="M16" s="43">
        <v>14.478205000000001</v>
      </c>
      <c r="N16" s="43">
        <v>18.706315</v>
      </c>
      <c r="O16" s="43">
        <v>27.191243</v>
      </c>
      <c r="P16" s="43">
        <v>40.380361999999998</v>
      </c>
      <c r="Q16" s="43">
        <v>31.865055999999999</v>
      </c>
      <c r="R16" s="43">
        <v>39.593600000000002</v>
      </c>
      <c r="S16" s="43">
        <v>71.914141999999998</v>
      </c>
      <c r="T16" s="43">
        <v>75.356457000000006</v>
      </c>
      <c r="U16" s="22">
        <v>117.95604400000001</v>
      </c>
      <c r="V16" s="22">
        <v>146.09720999999999</v>
      </c>
      <c r="W16" s="22">
        <v>185.71350899999999</v>
      </c>
      <c r="X16" s="22">
        <v>205.91022899999999</v>
      </c>
      <c r="Y16" s="107">
        <v>212.97166000000001</v>
      </c>
      <c r="Z16" s="107">
        <v>234.22600499999999</v>
      </c>
      <c r="AA16" s="107">
        <v>233.61104100000006</v>
      </c>
      <c r="AB16" s="107">
        <v>222.67192799999995</v>
      </c>
      <c r="AC16" s="225">
        <f t="shared" si="0"/>
        <v>1976.6589290000002</v>
      </c>
    </row>
    <row r="17" spans="1:29" x14ac:dyDescent="0.2">
      <c r="A17" s="109">
        <v>8</v>
      </c>
      <c r="B17" s="34">
        <v>620520</v>
      </c>
      <c r="C17" s="43">
        <v>27.786265</v>
      </c>
      <c r="D17" s="225">
        <v>39.918121999999997</v>
      </c>
      <c r="E17" s="225">
        <v>54.513384000000002</v>
      </c>
      <c r="F17" s="225">
        <v>53.282595000000001</v>
      </c>
      <c r="G17" s="225">
        <v>68.281003999999996</v>
      </c>
      <c r="H17" s="43">
        <v>69.726702000000003</v>
      </c>
      <c r="I17" s="43">
        <v>75.044759999999997</v>
      </c>
      <c r="J17" s="43">
        <v>72.690535999999994</v>
      </c>
      <c r="K17" s="225">
        <v>79.599711999999997</v>
      </c>
      <c r="L17" s="43">
        <v>101.877737</v>
      </c>
      <c r="M17" s="43">
        <v>112.010273</v>
      </c>
      <c r="N17" s="43">
        <v>111.220264</v>
      </c>
      <c r="O17" s="43">
        <v>115.54089999999999</v>
      </c>
      <c r="P17" s="43">
        <v>119.47747</v>
      </c>
      <c r="Q17" s="43">
        <v>93.806849</v>
      </c>
      <c r="R17" s="43">
        <v>104.4932</v>
      </c>
      <c r="S17" s="43">
        <v>169.525014</v>
      </c>
      <c r="T17" s="43">
        <v>191.742153</v>
      </c>
      <c r="U17" s="22">
        <v>220.87188599999999</v>
      </c>
      <c r="V17" s="22">
        <v>231.038814</v>
      </c>
      <c r="W17" s="22">
        <v>216.605808</v>
      </c>
      <c r="X17" s="22">
        <v>203.22362200000001</v>
      </c>
      <c r="Y17" s="107">
        <v>192.44328400000001</v>
      </c>
      <c r="Z17" s="107">
        <v>217.27915400000001</v>
      </c>
      <c r="AA17" s="107">
        <v>220.87376700000004</v>
      </c>
      <c r="AB17" s="107">
        <v>178.98035999999993</v>
      </c>
      <c r="AC17" s="225">
        <f t="shared" si="0"/>
        <v>3341.8536349999995</v>
      </c>
    </row>
    <row r="18" spans="1:29" x14ac:dyDescent="0.2">
      <c r="A18" s="109">
        <v>9</v>
      </c>
      <c r="B18" s="34">
        <v>620293</v>
      </c>
      <c r="C18" s="43">
        <v>1.0056480000000001</v>
      </c>
      <c r="D18" s="225">
        <v>0.76657500000000001</v>
      </c>
      <c r="E18" s="225">
        <v>0.63384800000000008</v>
      </c>
      <c r="F18" s="225">
        <v>0.85096300000000002</v>
      </c>
      <c r="G18" s="225">
        <v>1.099712</v>
      </c>
      <c r="H18" s="43">
        <v>0.62361</v>
      </c>
      <c r="I18" s="43">
        <v>1.7414149999999999</v>
      </c>
      <c r="J18" s="43">
        <v>9.5475659999999998</v>
      </c>
      <c r="K18" s="225">
        <v>8.4180469999999996</v>
      </c>
      <c r="L18" s="43">
        <v>11.420916999999999</v>
      </c>
      <c r="M18" s="43">
        <v>11.084574999999999</v>
      </c>
      <c r="N18" s="43">
        <v>15.45721</v>
      </c>
      <c r="O18" s="43">
        <v>19.732583999999999</v>
      </c>
      <c r="P18" s="43">
        <v>20.426535000000001</v>
      </c>
      <c r="Q18" s="43">
        <v>33.437356000000001</v>
      </c>
      <c r="R18" s="43">
        <v>38.589300000000001</v>
      </c>
      <c r="S18" s="43">
        <v>105.110389</v>
      </c>
      <c r="T18" s="43">
        <v>123.651144</v>
      </c>
      <c r="U18" s="22">
        <v>168.42987299999999</v>
      </c>
      <c r="V18" s="22">
        <v>211.86467300000001</v>
      </c>
      <c r="W18" s="22">
        <v>199.34786700000001</v>
      </c>
      <c r="X18" s="22">
        <v>184.14434600000001</v>
      </c>
      <c r="Y18" s="107">
        <v>183.61767499999999</v>
      </c>
      <c r="Z18" s="107">
        <v>165.03709600000002</v>
      </c>
      <c r="AA18" s="107">
        <v>199.44025899999991</v>
      </c>
      <c r="AB18" s="107">
        <v>197.27386900000005</v>
      </c>
      <c r="AC18" s="225">
        <f t="shared" si="0"/>
        <v>1912.753052</v>
      </c>
    </row>
    <row r="19" spans="1:29" x14ac:dyDescent="0.2">
      <c r="A19" s="109">
        <v>10</v>
      </c>
      <c r="B19" s="34">
        <v>611011</v>
      </c>
      <c r="C19" s="43">
        <v>0</v>
      </c>
      <c r="D19" s="225">
        <v>0</v>
      </c>
      <c r="E19" s="225">
        <v>0</v>
      </c>
      <c r="F19" s="225">
        <v>0</v>
      </c>
      <c r="G19" s="225">
        <v>0</v>
      </c>
      <c r="H19" s="43">
        <v>0</v>
      </c>
      <c r="I19" s="43">
        <v>0</v>
      </c>
      <c r="J19" s="43">
        <v>43.982531000000002</v>
      </c>
      <c r="K19" s="225">
        <v>42.573233999999999</v>
      </c>
      <c r="L19" s="43">
        <v>57.918784000000002</v>
      </c>
      <c r="M19" s="43">
        <v>47.383189000000002</v>
      </c>
      <c r="N19" s="43">
        <v>43.972242000000001</v>
      </c>
      <c r="O19" s="43">
        <v>46.438836999999999</v>
      </c>
      <c r="P19" s="43">
        <v>51.093477999999998</v>
      </c>
      <c r="Q19" s="43">
        <v>38.895722999999997</v>
      </c>
      <c r="R19" s="43">
        <v>44.1937</v>
      </c>
      <c r="S19" s="43">
        <v>84.119692000000001</v>
      </c>
      <c r="T19" s="43">
        <v>95.656003999999996</v>
      </c>
      <c r="U19" s="22">
        <v>114.31685299999999</v>
      </c>
      <c r="V19" s="22">
        <v>115.768665</v>
      </c>
      <c r="W19" s="22">
        <v>116.79693899999999</v>
      </c>
      <c r="X19" s="22">
        <v>110.38391799999999</v>
      </c>
      <c r="Y19" s="107">
        <v>128.77781899999999</v>
      </c>
      <c r="Z19" s="107">
        <v>150.03638699999999</v>
      </c>
      <c r="AA19" s="107">
        <v>175.75275500000004</v>
      </c>
      <c r="AB19" s="107">
        <v>190.49604699999989</v>
      </c>
      <c r="AC19" s="225">
        <f t="shared" si="0"/>
        <v>1698.556797</v>
      </c>
    </row>
    <row r="20" spans="1:29" x14ac:dyDescent="0.2">
      <c r="A20" s="109">
        <v>11</v>
      </c>
      <c r="B20" s="34">
        <v>620343</v>
      </c>
      <c r="C20" s="43">
        <v>1.621545</v>
      </c>
      <c r="D20" s="225">
        <v>0.93645500000000004</v>
      </c>
      <c r="E20" s="225">
        <v>2.246537</v>
      </c>
      <c r="F20" s="225">
        <v>3.1502919999999999</v>
      </c>
      <c r="G20" s="225">
        <v>4.0895230000000007</v>
      </c>
      <c r="H20" s="43">
        <v>7.1982540000000004</v>
      </c>
      <c r="I20" s="43">
        <v>5.5509769999999996</v>
      </c>
      <c r="J20" s="43">
        <v>7.9346240000000003</v>
      </c>
      <c r="K20" s="225">
        <v>11.79186</v>
      </c>
      <c r="L20" s="43">
        <v>11.754125</v>
      </c>
      <c r="M20" s="43">
        <v>11.613327</v>
      </c>
      <c r="N20" s="43">
        <v>14.354134</v>
      </c>
      <c r="O20" s="43">
        <v>13.569027</v>
      </c>
      <c r="P20" s="43">
        <v>22.712208</v>
      </c>
      <c r="Q20" s="43">
        <v>21.031274</v>
      </c>
      <c r="R20" s="43">
        <v>28.9924</v>
      </c>
      <c r="S20" s="43">
        <v>62.87379</v>
      </c>
      <c r="T20" s="43">
        <v>62.763565</v>
      </c>
      <c r="U20" s="22">
        <v>78.339485999999994</v>
      </c>
      <c r="V20" s="22">
        <v>111.34978099999999</v>
      </c>
      <c r="W20" s="22">
        <v>119.567108</v>
      </c>
      <c r="X20" s="22">
        <v>128.202787</v>
      </c>
      <c r="Y20" s="107">
        <v>142.880608</v>
      </c>
      <c r="Z20" s="107">
        <v>145.080861</v>
      </c>
      <c r="AA20" s="107">
        <v>172.53198199999994</v>
      </c>
      <c r="AB20" s="107">
        <v>182.41077300000012</v>
      </c>
      <c r="AC20" s="225">
        <f t="shared" si="0"/>
        <v>1374.5473029999998</v>
      </c>
    </row>
    <row r="21" spans="1:29" x14ac:dyDescent="0.2">
      <c r="A21" s="109">
        <v>12</v>
      </c>
      <c r="B21" s="34">
        <v>620211</v>
      </c>
      <c r="C21" s="43">
        <v>8.6041999999999993E-2</v>
      </c>
      <c r="D21" s="225">
        <v>0.19434699999999999</v>
      </c>
      <c r="E21" s="225">
        <v>0.258162</v>
      </c>
      <c r="F21" s="225">
        <v>0.53119799999999995</v>
      </c>
      <c r="G21" s="225">
        <v>0.60779399999999995</v>
      </c>
      <c r="H21" s="43">
        <v>0.72689599999999999</v>
      </c>
      <c r="I21" s="43">
        <v>1.387842</v>
      </c>
      <c r="J21" s="43">
        <v>1.574794</v>
      </c>
      <c r="K21" s="225">
        <v>1.9197329999999999</v>
      </c>
      <c r="L21" s="43">
        <v>4.7106950000000003</v>
      </c>
      <c r="M21" s="43">
        <v>6.3524289999999999</v>
      </c>
      <c r="N21" s="43">
        <v>9.3340800000000002</v>
      </c>
      <c r="O21" s="43">
        <v>11.988360999999999</v>
      </c>
      <c r="P21" s="43">
        <v>19.151789000000001</v>
      </c>
      <c r="Q21" s="43">
        <v>18.752694999999999</v>
      </c>
      <c r="R21" s="43">
        <v>22.397400000000001</v>
      </c>
      <c r="S21" s="43">
        <v>50.882967999999998</v>
      </c>
      <c r="T21" s="43">
        <v>63.252730999999997</v>
      </c>
      <c r="U21" s="22">
        <v>75.615699000000006</v>
      </c>
      <c r="V21" s="22">
        <v>87.590706999999995</v>
      </c>
      <c r="W21" s="22">
        <v>119.857946</v>
      </c>
      <c r="X21" s="22">
        <v>105.76772099999999</v>
      </c>
      <c r="Y21" s="107">
        <v>115.423832</v>
      </c>
      <c r="Z21" s="107">
        <v>134.48675900000001</v>
      </c>
      <c r="AA21" s="107">
        <v>144.89474799999999</v>
      </c>
      <c r="AB21" s="107">
        <v>188.77309200000002</v>
      </c>
      <c r="AC21" s="225">
        <f t="shared" si="0"/>
        <v>1186.5204600000002</v>
      </c>
    </row>
    <row r="22" spans="1:29" x14ac:dyDescent="0.2">
      <c r="A22" s="109">
        <v>13</v>
      </c>
      <c r="B22" s="34">
        <v>610510</v>
      </c>
      <c r="C22" s="43">
        <v>0.64305199999999996</v>
      </c>
      <c r="D22" s="225">
        <v>0.72787100000000005</v>
      </c>
      <c r="E22" s="225">
        <v>0.87355300000000002</v>
      </c>
      <c r="F22" s="225">
        <v>1.145154</v>
      </c>
      <c r="G22" s="225">
        <v>1.2016899999999999</v>
      </c>
      <c r="H22" s="43">
        <v>3.5667879999999998</v>
      </c>
      <c r="I22" s="43">
        <v>2.420185</v>
      </c>
      <c r="J22" s="43">
        <v>3.0686909999999998</v>
      </c>
      <c r="K22" s="225">
        <v>5.4837389999999999</v>
      </c>
      <c r="L22" s="43">
        <v>10.653127</v>
      </c>
      <c r="M22" s="43">
        <v>31.819137000000001</v>
      </c>
      <c r="N22" s="43">
        <v>46.163150999999999</v>
      </c>
      <c r="O22" s="43">
        <v>53.244674000000003</v>
      </c>
      <c r="P22" s="43">
        <v>70.202595000000002</v>
      </c>
      <c r="Q22" s="43">
        <v>73.858033000000006</v>
      </c>
      <c r="R22" s="43">
        <v>79.493899999999996</v>
      </c>
      <c r="S22" s="43">
        <v>89.582306000000003</v>
      </c>
      <c r="T22" s="43">
        <v>93.873694999999998</v>
      </c>
      <c r="U22" s="22">
        <v>101.579971</v>
      </c>
      <c r="V22" s="22">
        <v>102.371253</v>
      </c>
      <c r="W22" s="22">
        <v>95.130941000000007</v>
      </c>
      <c r="X22" s="22">
        <v>93.694829999999996</v>
      </c>
      <c r="Y22" s="107">
        <v>98.450242000000003</v>
      </c>
      <c r="Z22" s="107">
        <v>125.86868800000001</v>
      </c>
      <c r="AA22" s="107">
        <v>141.39129900000006</v>
      </c>
      <c r="AB22" s="107">
        <v>149.27466699999997</v>
      </c>
      <c r="AC22" s="225">
        <f t="shared" si="0"/>
        <v>1475.7832320000002</v>
      </c>
    </row>
    <row r="23" spans="1:29" x14ac:dyDescent="0.2">
      <c r="A23" s="109">
        <v>14</v>
      </c>
      <c r="B23" s="34">
        <v>620463</v>
      </c>
      <c r="C23" s="43">
        <v>2.2427480000000002</v>
      </c>
      <c r="D23" s="225">
        <v>1.596722</v>
      </c>
      <c r="E23" s="225">
        <v>2.2480479999999998</v>
      </c>
      <c r="F23" s="225">
        <v>3.4210829999999999</v>
      </c>
      <c r="G23" s="225">
        <v>5.6848270000000003</v>
      </c>
      <c r="H23" s="43">
        <v>8.42591</v>
      </c>
      <c r="I23" s="43">
        <v>8.2202090000000005</v>
      </c>
      <c r="J23" s="43">
        <v>14.518829999999999</v>
      </c>
      <c r="K23" s="225">
        <v>22.177043999999999</v>
      </c>
      <c r="L23" s="43">
        <v>23.631377000000001</v>
      </c>
      <c r="M23" s="43">
        <v>19.179596</v>
      </c>
      <c r="N23" s="43">
        <v>23.700744</v>
      </c>
      <c r="O23" s="43">
        <v>13.229293</v>
      </c>
      <c r="P23" s="43">
        <v>15.158713000000001</v>
      </c>
      <c r="Q23" s="43">
        <v>14.541175000000001</v>
      </c>
      <c r="R23" s="43">
        <v>18.3948</v>
      </c>
      <c r="S23" s="43">
        <v>28.268426999999999</v>
      </c>
      <c r="T23" s="43">
        <v>36.497670999999997</v>
      </c>
      <c r="U23" s="22">
        <v>48.030920999999999</v>
      </c>
      <c r="V23" s="22">
        <v>58.787968999999997</v>
      </c>
      <c r="W23" s="22">
        <v>62.014668999999998</v>
      </c>
      <c r="X23" s="22">
        <v>71.989957000000004</v>
      </c>
      <c r="Y23" s="107">
        <v>82.013411000000005</v>
      </c>
      <c r="Z23" s="107">
        <v>97.399141</v>
      </c>
      <c r="AA23" s="107">
        <v>100.003236</v>
      </c>
      <c r="AB23" s="107">
        <v>107.78673000000001</v>
      </c>
      <c r="AC23" s="225">
        <f t="shared" si="0"/>
        <v>889.16325100000006</v>
      </c>
    </row>
    <row r="24" spans="1:29" x14ac:dyDescent="0.2">
      <c r="A24" s="109">
        <v>15</v>
      </c>
      <c r="B24" s="34">
        <v>610462</v>
      </c>
      <c r="C24" s="43">
        <v>0.59038299999999999</v>
      </c>
      <c r="D24" s="225">
        <v>0.82298000000000004</v>
      </c>
      <c r="E24" s="225">
        <v>0.56765100000000002</v>
      </c>
      <c r="F24" s="225">
        <v>1.638439</v>
      </c>
      <c r="G24" s="225">
        <v>2.0951</v>
      </c>
      <c r="H24" s="43">
        <v>1.8145709999999999</v>
      </c>
      <c r="I24" s="43">
        <v>3.8085460000000002</v>
      </c>
      <c r="J24" s="43">
        <v>4.3677570000000001</v>
      </c>
      <c r="K24" s="225">
        <v>4.3896449999999998</v>
      </c>
      <c r="L24" s="43">
        <v>4.1738220000000004</v>
      </c>
      <c r="M24" s="43">
        <v>9.4018899999999999</v>
      </c>
      <c r="N24" s="43">
        <v>11.12767</v>
      </c>
      <c r="O24" s="43">
        <v>11.24399</v>
      </c>
      <c r="P24" s="43">
        <v>11.735367</v>
      </c>
      <c r="Q24" s="43">
        <v>8.0583279999999995</v>
      </c>
      <c r="R24" s="43">
        <v>7.9234</v>
      </c>
      <c r="S24" s="43">
        <v>17.811696000000001</v>
      </c>
      <c r="T24" s="43">
        <v>24.069293999999999</v>
      </c>
      <c r="U24" s="22">
        <v>41.952540999999997</v>
      </c>
      <c r="V24" s="22">
        <v>59.309558000000003</v>
      </c>
      <c r="W24" s="22">
        <v>57.363028999999997</v>
      </c>
      <c r="X24" s="22">
        <v>55.789062999999999</v>
      </c>
      <c r="Y24" s="107">
        <v>68.249888999999996</v>
      </c>
      <c r="Z24" s="107">
        <v>81.752883999999995</v>
      </c>
      <c r="AA24" s="107">
        <v>84.414149999999992</v>
      </c>
      <c r="AB24" s="107">
        <v>64.819458999999995</v>
      </c>
      <c r="AC24" s="225">
        <f t="shared" si="0"/>
        <v>639.29110199999991</v>
      </c>
    </row>
    <row r="25" spans="1:29" x14ac:dyDescent="0.2">
      <c r="A25" s="109">
        <v>16</v>
      </c>
      <c r="B25" s="34">
        <v>620432</v>
      </c>
      <c r="C25" s="43">
        <v>6.4622299999999999</v>
      </c>
      <c r="D25" s="225">
        <v>6.2515879999999999</v>
      </c>
      <c r="E25" s="225">
        <v>6.3430179999999998</v>
      </c>
      <c r="F25" s="225">
        <v>9.9555290000000003</v>
      </c>
      <c r="G25" s="225">
        <v>12.473687</v>
      </c>
      <c r="H25" s="43">
        <v>12.462044000000001</v>
      </c>
      <c r="I25" s="43">
        <v>9.9990450000000006</v>
      </c>
      <c r="J25" s="43">
        <v>13.450181000000001</v>
      </c>
      <c r="K25" s="225">
        <v>15.257757</v>
      </c>
      <c r="L25" s="43">
        <v>20.611630999999999</v>
      </c>
      <c r="M25" s="43">
        <v>18.791703999999999</v>
      </c>
      <c r="N25" s="43">
        <v>20.481762</v>
      </c>
      <c r="O25" s="43">
        <v>20.077193999999999</v>
      </c>
      <c r="P25" s="43">
        <v>20.029525</v>
      </c>
      <c r="Q25" s="43">
        <v>20.172029999999999</v>
      </c>
      <c r="R25" s="43">
        <v>23.330400000000001</v>
      </c>
      <c r="S25" s="43">
        <v>37.049573000000002</v>
      </c>
      <c r="T25" s="43">
        <v>42.221223999999999</v>
      </c>
      <c r="U25" s="22">
        <v>42.788468000000002</v>
      </c>
      <c r="V25" s="22">
        <v>54.122008999999998</v>
      </c>
      <c r="W25" s="22">
        <v>53.383313999999999</v>
      </c>
      <c r="X25" s="22">
        <v>53.923690999999998</v>
      </c>
      <c r="Y25" s="107">
        <v>63.414656000000001</v>
      </c>
      <c r="Z25" s="107">
        <v>72.984705000000005</v>
      </c>
      <c r="AA25" s="107">
        <v>82.398503000000034</v>
      </c>
      <c r="AB25" s="107">
        <v>78.91095100000004</v>
      </c>
      <c r="AC25" s="225">
        <f t="shared" si="0"/>
        <v>817.34641900000008</v>
      </c>
    </row>
    <row r="26" spans="1:29" x14ac:dyDescent="0.2">
      <c r="A26" s="109">
        <v>17</v>
      </c>
      <c r="B26" s="34">
        <v>620630</v>
      </c>
      <c r="C26" s="43">
        <v>6.8363519999999998</v>
      </c>
      <c r="D26" s="225">
        <v>7.271604</v>
      </c>
      <c r="E26" s="225">
        <v>12.179425</v>
      </c>
      <c r="F26" s="225">
        <v>15.383139999999999</v>
      </c>
      <c r="G26" s="225">
        <v>25.893370000000001</v>
      </c>
      <c r="H26" s="43">
        <v>31.815913999999999</v>
      </c>
      <c r="I26" s="43">
        <v>28.415510000000001</v>
      </c>
      <c r="J26" s="43">
        <v>44.677266000000003</v>
      </c>
      <c r="K26" s="225">
        <v>38.146422999999999</v>
      </c>
      <c r="L26" s="43">
        <v>46.569817</v>
      </c>
      <c r="M26" s="43">
        <v>27.847999000000002</v>
      </c>
      <c r="N26" s="43">
        <v>16.830016000000001</v>
      </c>
      <c r="O26" s="43">
        <v>14.356767</v>
      </c>
      <c r="P26" s="43">
        <v>18.47193</v>
      </c>
      <c r="Q26" s="43">
        <v>19.950319</v>
      </c>
      <c r="R26" s="43">
        <v>37.593000000000004</v>
      </c>
      <c r="S26" s="43">
        <v>35.836768999999997</v>
      </c>
      <c r="T26" s="43">
        <v>37.421134000000002</v>
      </c>
      <c r="U26" s="22">
        <v>54.356726000000002</v>
      </c>
      <c r="V26" s="22">
        <v>49.812956</v>
      </c>
      <c r="W26" s="22">
        <v>64.879630000000006</v>
      </c>
      <c r="X26" s="22">
        <v>74.085601999999994</v>
      </c>
      <c r="Y26" s="107">
        <v>74.328462999999999</v>
      </c>
      <c r="Z26" s="107">
        <v>62.826096999999997</v>
      </c>
      <c r="AA26" s="107">
        <v>67.583019999999976</v>
      </c>
      <c r="AB26" s="107">
        <v>57.478014999999999</v>
      </c>
      <c r="AC26" s="225">
        <f t="shared" si="0"/>
        <v>970.84726399999988</v>
      </c>
    </row>
    <row r="27" spans="1:29" x14ac:dyDescent="0.2">
      <c r="A27" s="109">
        <v>18</v>
      </c>
      <c r="B27" s="34">
        <v>620332</v>
      </c>
      <c r="C27" s="43">
        <v>3.9040509999999999</v>
      </c>
      <c r="D27" s="225">
        <v>4.1132359999999997</v>
      </c>
      <c r="E27" s="225">
        <v>5.8816069999999998</v>
      </c>
      <c r="F27" s="225">
        <v>5.4256669999999998</v>
      </c>
      <c r="G27" s="225">
        <v>4.3981709999999996</v>
      </c>
      <c r="H27" s="43">
        <v>6.554316</v>
      </c>
      <c r="I27" s="43">
        <v>5.6140340000000002</v>
      </c>
      <c r="J27" s="43">
        <v>6.3810719999999996</v>
      </c>
      <c r="K27" s="225">
        <v>7.2982129999999996</v>
      </c>
      <c r="L27" s="43">
        <v>13.204727</v>
      </c>
      <c r="M27" s="43">
        <v>16.142676000000002</v>
      </c>
      <c r="N27" s="43">
        <v>17.988194</v>
      </c>
      <c r="O27" s="43">
        <v>21.964461</v>
      </c>
      <c r="P27" s="43">
        <v>30.997375999999999</v>
      </c>
      <c r="Q27" s="43">
        <v>26.506664000000001</v>
      </c>
      <c r="R27" s="43">
        <v>32.146000000000001</v>
      </c>
      <c r="S27" s="43">
        <v>51.478605999999999</v>
      </c>
      <c r="T27" s="43">
        <v>56.568479000000004</v>
      </c>
      <c r="U27" s="22">
        <v>65.566711999999995</v>
      </c>
      <c r="V27" s="22">
        <v>63.666181000000002</v>
      </c>
      <c r="W27" s="22">
        <v>54.648186000000003</v>
      </c>
      <c r="X27" s="22">
        <v>48.598379999999999</v>
      </c>
      <c r="Y27" s="107">
        <v>48.540652999999999</v>
      </c>
      <c r="Z27" s="107">
        <v>45.425721000000003</v>
      </c>
      <c r="AA27" s="107">
        <v>52.468012000000009</v>
      </c>
      <c r="AB27" s="107">
        <v>55.746101999999986</v>
      </c>
      <c r="AC27" s="225">
        <f t="shared" si="0"/>
        <v>751.22749699999997</v>
      </c>
    </row>
    <row r="28" spans="1:29" x14ac:dyDescent="0.2">
      <c r="A28" s="109">
        <v>19</v>
      </c>
      <c r="B28" s="34">
        <v>620331</v>
      </c>
      <c r="C28" s="43">
        <v>4.9396389999999997</v>
      </c>
      <c r="D28" s="225">
        <v>4.2109870000000003</v>
      </c>
      <c r="E28" s="225">
        <v>4.227125</v>
      </c>
      <c r="F28" s="225">
        <v>3.6001370000000001</v>
      </c>
      <c r="G28" s="225">
        <v>4.6680549999999998</v>
      </c>
      <c r="H28" s="43">
        <v>3.940436</v>
      </c>
      <c r="I28" s="43">
        <v>4.175103</v>
      </c>
      <c r="J28" s="43">
        <v>5.3296770000000002</v>
      </c>
      <c r="K28" s="225">
        <v>7.0825979999999999</v>
      </c>
      <c r="L28" s="43">
        <v>9.5186440000000001</v>
      </c>
      <c r="M28" s="43">
        <v>11.22607</v>
      </c>
      <c r="N28" s="43">
        <v>13.897669</v>
      </c>
      <c r="O28" s="43">
        <v>23.073243999999999</v>
      </c>
      <c r="P28" s="43">
        <v>38.402921999999997</v>
      </c>
      <c r="Q28" s="43">
        <v>30.377503000000001</v>
      </c>
      <c r="R28" s="43">
        <v>33.674900000000001</v>
      </c>
      <c r="S28" s="43">
        <v>73.239946000000003</v>
      </c>
      <c r="T28" s="43">
        <v>81.674069000000003</v>
      </c>
      <c r="U28" s="22">
        <v>84.307171999999994</v>
      </c>
      <c r="V28" s="22">
        <v>82.028531999999998</v>
      </c>
      <c r="W28" s="22">
        <v>73.915846000000002</v>
      </c>
      <c r="X28" s="22">
        <v>66.247382999999999</v>
      </c>
      <c r="Y28" s="107">
        <v>64.336564999999993</v>
      </c>
      <c r="Z28" s="107">
        <v>64.112122999999997</v>
      </c>
      <c r="AA28" s="107">
        <v>51.467169000000005</v>
      </c>
      <c r="AB28" s="107">
        <v>54.129321000000004</v>
      </c>
      <c r="AC28" s="225">
        <f t="shared" si="0"/>
        <v>897.80283499999996</v>
      </c>
    </row>
    <row r="29" spans="1:29" x14ac:dyDescent="0.2">
      <c r="A29" s="109">
        <v>20</v>
      </c>
      <c r="B29" s="34">
        <v>620433</v>
      </c>
      <c r="C29" s="43">
        <v>2.367937</v>
      </c>
      <c r="D29" s="225">
        <v>2.3880279999999998</v>
      </c>
      <c r="E29" s="225">
        <v>4.4037369999999996</v>
      </c>
      <c r="F29" s="225">
        <v>8.5246309999999994</v>
      </c>
      <c r="G29" s="225">
        <v>9.1204450000000001</v>
      </c>
      <c r="H29" s="43">
        <v>10.254669</v>
      </c>
      <c r="I29" s="43">
        <v>22.822136</v>
      </c>
      <c r="J29" s="43">
        <v>9.9883019999999991</v>
      </c>
      <c r="K29" s="225">
        <v>21.181398999999999</v>
      </c>
      <c r="L29" s="43">
        <v>27.818669</v>
      </c>
      <c r="M29" s="43">
        <v>14.537148</v>
      </c>
      <c r="N29" s="43">
        <v>15.487188</v>
      </c>
      <c r="O29" s="43">
        <v>22.794695000000001</v>
      </c>
      <c r="P29" s="43">
        <v>29.567323999999999</v>
      </c>
      <c r="Q29" s="43">
        <v>32.767181000000001</v>
      </c>
      <c r="R29" s="43">
        <v>39.490099999999998</v>
      </c>
      <c r="S29" s="43">
        <v>65.420060000000007</v>
      </c>
      <c r="T29" s="43">
        <v>68.749594000000002</v>
      </c>
      <c r="U29" s="22">
        <v>76.503902999999994</v>
      </c>
      <c r="V29" s="22">
        <v>95.130151999999995</v>
      </c>
      <c r="W29" s="22">
        <v>79.009443000000005</v>
      </c>
      <c r="X29" s="22">
        <v>68.245650999999995</v>
      </c>
      <c r="Y29" s="107">
        <v>72.767729000000003</v>
      </c>
      <c r="Z29" s="107">
        <v>62.687865000000002</v>
      </c>
      <c r="AA29" s="107">
        <v>51.406795999999979</v>
      </c>
      <c r="AB29" s="107">
        <v>63.944299999999991</v>
      </c>
      <c r="AC29" s="225">
        <f t="shared" si="0"/>
        <v>977.37908199999993</v>
      </c>
    </row>
    <row r="30" spans="1:29" x14ac:dyDescent="0.2">
      <c r="A30" s="109">
        <v>21</v>
      </c>
      <c r="B30" s="34">
        <v>620311</v>
      </c>
      <c r="C30" s="43">
        <v>0.67568600000000001</v>
      </c>
      <c r="D30" s="225">
        <v>0.61622100000000002</v>
      </c>
      <c r="E30" s="225">
        <v>1.2659720000000001</v>
      </c>
      <c r="F30" s="225">
        <v>1.895065</v>
      </c>
      <c r="G30" s="225">
        <v>1.965597</v>
      </c>
      <c r="H30" s="43">
        <v>2.6261139999999998</v>
      </c>
      <c r="I30" s="43">
        <v>2.672218</v>
      </c>
      <c r="J30" s="43">
        <v>5.6986090000000003</v>
      </c>
      <c r="K30" s="225">
        <v>11.145906</v>
      </c>
      <c r="L30" s="43">
        <v>13.728073999999999</v>
      </c>
      <c r="M30" s="43">
        <v>18.804469999999998</v>
      </c>
      <c r="N30" s="43">
        <v>21.227599000000001</v>
      </c>
      <c r="O30" s="43">
        <v>29.313317000000001</v>
      </c>
      <c r="P30" s="43">
        <v>39.761139</v>
      </c>
      <c r="Q30" s="43">
        <v>29.592400000000001</v>
      </c>
      <c r="R30" s="43">
        <v>38.628300000000003</v>
      </c>
      <c r="S30" s="43">
        <v>69.902968999999999</v>
      </c>
      <c r="T30" s="43">
        <v>74.879080999999999</v>
      </c>
      <c r="U30" s="22">
        <v>69.607635000000002</v>
      </c>
      <c r="V30" s="22">
        <v>66.653606999999994</v>
      </c>
      <c r="W30" s="22">
        <v>53.468964</v>
      </c>
      <c r="X30" s="22">
        <v>48.129151</v>
      </c>
      <c r="Y30" s="107">
        <v>48.016388999999997</v>
      </c>
      <c r="Z30" s="107">
        <v>49.556075</v>
      </c>
      <c r="AA30" s="107">
        <v>40.645713999999991</v>
      </c>
      <c r="AB30" s="107">
        <v>36.643858999999999</v>
      </c>
      <c r="AC30" s="225">
        <f t="shared" si="0"/>
        <v>777.12013100000001</v>
      </c>
    </row>
    <row r="31" spans="1:29" x14ac:dyDescent="0.2">
      <c r="A31" s="109">
        <v>22</v>
      </c>
      <c r="B31" s="34">
        <v>620431</v>
      </c>
      <c r="C31" s="43">
        <v>0.36702699999999999</v>
      </c>
      <c r="D31" s="225">
        <v>1.3148089999999999</v>
      </c>
      <c r="E31" s="225">
        <v>0.83938400000000002</v>
      </c>
      <c r="F31" s="225">
        <v>1.094376</v>
      </c>
      <c r="G31" s="225">
        <v>1.151176</v>
      </c>
      <c r="H31" s="43">
        <v>1.6936530000000001</v>
      </c>
      <c r="I31" s="43">
        <v>3.1083120000000002</v>
      </c>
      <c r="J31" s="43">
        <v>2.9376869999999999</v>
      </c>
      <c r="K31" s="225">
        <v>3.5858590000000001</v>
      </c>
      <c r="L31" s="43">
        <v>6.4571300000000003</v>
      </c>
      <c r="M31" s="43">
        <v>6.6334720000000003</v>
      </c>
      <c r="N31" s="43">
        <v>9.1344779999999997</v>
      </c>
      <c r="O31" s="43">
        <v>12.94219</v>
      </c>
      <c r="P31" s="43">
        <v>19.001768999999999</v>
      </c>
      <c r="Q31" s="43">
        <v>18.488468999999998</v>
      </c>
      <c r="R31" s="43">
        <v>21.1235</v>
      </c>
      <c r="S31" s="43">
        <v>33.474566000000003</v>
      </c>
      <c r="T31" s="43">
        <v>32.123750999999999</v>
      </c>
      <c r="U31" s="22">
        <v>33.439818000000002</v>
      </c>
      <c r="V31" s="22">
        <v>32.129085000000003</v>
      </c>
      <c r="W31" s="22">
        <v>31.746886</v>
      </c>
      <c r="X31" s="22">
        <v>24.344225999999999</v>
      </c>
      <c r="Y31" s="107">
        <v>24.458822999999999</v>
      </c>
      <c r="Z31" s="107">
        <v>31.784573999999999</v>
      </c>
      <c r="AA31" s="107">
        <v>39.435982999999986</v>
      </c>
      <c r="AB31" s="107">
        <v>62.32509799999999</v>
      </c>
      <c r="AC31" s="225">
        <f t="shared" si="0"/>
        <v>455.13610099999994</v>
      </c>
    </row>
    <row r="32" spans="1:29" x14ac:dyDescent="0.2">
      <c r="A32" s="109">
        <v>23</v>
      </c>
      <c r="B32" s="34">
        <v>620341</v>
      </c>
      <c r="C32" s="43">
        <v>3.1292819999999999</v>
      </c>
      <c r="D32" s="225">
        <v>3.5710820000000001</v>
      </c>
      <c r="E32" s="225">
        <v>3.4345699999999999</v>
      </c>
      <c r="F32" s="225">
        <v>2.4918629999999999</v>
      </c>
      <c r="G32" s="225">
        <v>2.8525450000000001</v>
      </c>
      <c r="H32" s="43">
        <v>3.5595680000000001</v>
      </c>
      <c r="I32" s="43">
        <v>3.7642069999999999</v>
      </c>
      <c r="J32" s="43">
        <v>5.7728950000000001</v>
      </c>
      <c r="K32" s="225">
        <v>5.9859920000000004</v>
      </c>
      <c r="L32" s="43">
        <v>6.1014140000000001</v>
      </c>
      <c r="M32" s="43">
        <v>7.0577779999999999</v>
      </c>
      <c r="N32" s="43">
        <v>9.1396909999999991</v>
      </c>
      <c r="O32" s="43">
        <v>12.128701</v>
      </c>
      <c r="P32" s="43">
        <v>16.240476000000001</v>
      </c>
      <c r="Q32" s="43">
        <v>11.546538</v>
      </c>
      <c r="R32" s="43">
        <v>16.6479</v>
      </c>
      <c r="S32" s="43">
        <v>29.946083000000002</v>
      </c>
      <c r="T32" s="43">
        <v>36.928902999999998</v>
      </c>
      <c r="U32" s="22">
        <v>35.926673999999998</v>
      </c>
      <c r="V32" s="22">
        <v>38.954439000000001</v>
      </c>
      <c r="W32" s="22">
        <v>36.112118000000002</v>
      </c>
      <c r="X32" s="22">
        <v>34.810209999999998</v>
      </c>
      <c r="Y32" s="107">
        <v>34.675277999999999</v>
      </c>
      <c r="Z32" s="107">
        <v>38.659016999999999</v>
      </c>
      <c r="AA32" s="107">
        <v>35.647775000000003</v>
      </c>
      <c r="AB32" s="107">
        <v>36.624039999999994</v>
      </c>
      <c r="AC32" s="225">
        <f t="shared" si="0"/>
        <v>471.70903899999996</v>
      </c>
    </row>
    <row r="33" spans="1:29" x14ac:dyDescent="0.2">
      <c r="A33" s="109">
        <v>24</v>
      </c>
      <c r="B33" s="34">
        <v>620333</v>
      </c>
      <c r="C33" s="43">
        <v>1.988289</v>
      </c>
      <c r="D33" s="225">
        <v>2.2136499999999999</v>
      </c>
      <c r="E33" s="225">
        <v>3.5795520000000001</v>
      </c>
      <c r="F33" s="225">
        <v>3.23176</v>
      </c>
      <c r="G33" s="225">
        <v>4.1843370000000002</v>
      </c>
      <c r="H33" s="43">
        <v>4.8188440000000003</v>
      </c>
      <c r="I33" s="43">
        <v>4.506793</v>
      </c>
      <c r="J33" s="43">
        <v>7.1199300000000001</v>
      </c>
      <c r="K33" s="225">
        <v>10.412065</v>
      </c>
      <c r="L33" s="43">
        <v>11.335698000000001</v>
      </c>
      <c r="M33" s="43">
        <v>13.714912</v>
      </c>
      <c r="N33" s="43">
        <v>16.586637</v>
      </c>
      <c r="O33" s="43">
        <v>29.248093000000001</v>
      </c>
      <c r="P33" s="43">
        <v>41.843719</v>
      </c>
      <c r="Q33" s="43">
        <v>42.500703999999999</v>
      </c>
      <c r="R33" s="43">
        <v>49.029400000000003</v>
      </c>
      <c r="S33" s="43">
        <v>110.002208</v>
      </c>
      <c r="T33" s="43">
        <v>93.649772999999996</v>
      </c>
      <c r="U33" s="22">
        <v>99.557354000000004</v>
      </c>
      <c r="V33" s="22">
        <v>115.203659</v>
      </c>
      <c r="W33" s="22">
        <v>114.54503800000001</v>
      </c>
      <c r="X33" s="22">
        <v>120.028766</v>
      </c>
      <c r="Y33" s="107">
        <v>100.472611</v>
      </c>
      <c r="Z33" s="107">
        <v>64.549936000000002</v>
      </c>
      <c r="AA33" s="107">
        <v>34.871046999999997</v>
      </c>
      <c r="AB33" s="107">
        <v>26.364058000000011</v>
      </c>
      <c r="AC33" s="225">
        <f t="shared" si="0"/>
        <v>1125.5588330000003</v>
      </c>
    </row>
    <row r="34" spans="1:29" x14ac:dyDescent="0.2">
      <c r="A34" s="109">
        <v>25</v>
      </c>
      <c r="B34" s="34">
        <v>611790</v>
      </c>
      <c r="C34" s="43">
        <v>38.094313</v>
      </c>
      <c r="D34" s="225">
        <v>44.927264999999998</v>
      </c>
      <c r="E34" s="225">
        <v>62.543025</v>
      </c>
      <c r="F34" s="225">
        <v>108.76649</v>
      </c>
      <c r="G34" s="225">
        <v>101.140382</v>
      </c>
      <c r="H34" s="43">
        <v>67.296845000000005</v>
      </c>
      <c r="I34" s="43">
        <v>55.539158999999998</v>
      </c>
      <c r="J34" s="43">
        <v>55.709409000000001</v>
      </c>
      <c r="K34" s="225">
        <v>44.827961000000002</v>
      </c>
      <c r="L34" s="43">
        <v>48.774569</v>
      </c>
      <c r="M34" s="43">
        <v>60.845599</v>
      </c>
      <c r="N34" s="43">
        <v>49.778711000000001</v>
      </c>
      <c r="O34" s="43">
        <v>59.735104999999997</v>
      </c>
      <c r="P34" s="43">
        <v>67.397605999999996</v>
      </c>
      <c r="Q34" s="43">
        <v>25.939921999999999</v>
      </c>
      <c r="R34" s="43">
        <v>42.3857</v>
      </c>
      <c r="S34" s="43">
        <v>22.472117000000001</v>
      </c>
      <c r="T34" s="43">
        <v>19.168395</v>
      </c>
      <c r="U34" s="22">
        <v>16.036242999999999</v>
      </c>
      <c r="V34" s="22">
        <v>15.106617999999999</v>
      </c>
      <c r="W34" s="22">
        <v>14.181108999999999</v>
      </c>
      <c r="X34" s="22">
        <v>11.376232999999999</v>
      </c>
      <c r="Y34" s="107">
        <v>11.759658999999999</v>
      </c>
      <c r="Z34" s="107">
        <v>9.2170059999999996</v>
      </c>
      <c r="AA34" s="107">
        <v>9.277355</v>
      </c>
      <c r="AB34" s="107">
        <v>17.987356000000002</v>
      </c>
      <c r="AC34" s="225">
        <f t="shared" si="0"/>
        <v>1080.2841520000004</v>
      </c>
    </row>
    <row r="35" spans="1:29" x14ac:dyDescent="0.2">
      <c r="A35" s="51"/>
      <c r="B35" s="42" t="s">
        <v>19</v>
      </c>
      <c r="C35" s="43">
        <f>SUM(C10:C34)</f>
        <v>211.83407600000007</v>
      </c>
      <c r="D35" s="225">
        <f t="shared" ref="D35:I35" si="1">SUM(D10:D34)</f>
        <v>257.14082599999989</v>
      </c>
      <c r="E35" s="225">
        <f t="shared" si="1"/>
        <v>353.25023799999991</v>
      </c>
      <c r="F35" s="225">
        <f t="shared" si="1"/>
        <v>406.465238</v>
      </c>
      <c r="G35" s="225">
        <f t="shared" si="1"/>
        <v>475.39006499999999</v>
      </c>
      <c r="H35" s="225">
        <f t="shared" si="1"/>
        <v>525.95377499999995</v>
      </c>
      <c r="I35" s="225">
        <f t="shared" si="1"/>
        <v>615.48878400000012</v>
      </c>
      <c r="J35" s="225">
        <f t="shared" ref="J35:AB35" si="2">SUM(J10:J34)</f>
        <v>769.5245279999998</v>
      </c>
      <c r="K35" s="225">
        <f t="shared" ref="K35" si="3">SUM(K10:K34)</f>
        <v>787.32687899999985</v>
      </c>
      <c r="L35" s="225">
        <f t="shared" si="2"/>
        <v>957.04356300000006</v>
      </c>
      <c r="M35" s="225">
        <f t="shared" si="2"/>
        <v>1062.318518</v>
      </c>
      <c r="N35" s="225">
        <f t="shared" si="2"/>
        <v>1142.7093050000001</v>
      </c>
      <c r="O35" s="225">
        <f t="shared" si="2"/>
        <v>1295.1797260000001</v>
      </c>
      <c r="P35" s="225">
        <f t="shared" si="2"/>
        <v>1404.3792089999999</v>
      </c>
      <c r="Q35" s="225">
        <f t="shared" si="2"/>
        <v>1003.4758330000001</v>
      </c>
      <c r="R35" s="225">
        <f t="shared" si="2"/>
        <v>1157.4904999999999</v>
      </c>
      <c r="S35" s="225">
        <f t="shared" si="2"/>
        <v>2105.3694379999997</v>
      </c>
      <c r="T35" s="225">
        <f t="shared" si="2"/>
        <v>2329.200859</v>
      </c>
      <c r="U35" s="225">
        <f t="shared" si="2"/>
        <v>2838.5644069999994</v>
      </c>
      <c r="V35" s="225">
        <f t="shared" si="2"/>
        <v>3309.613245</v>
      </c>
      <c r="W35" s="225">
        <f t="shared" si="2"/>
        <v>3470.7764990000001</v>
      </c>
      <c r="X35" s="225">
        <f t="shared" si="2"/>
        <v>3389.240459000001</v>
      </c>
      <c r="Y35" s="225">
        <f t="shared" si="2"/>
        <v>3667.8232939999994</v>
      </c>
      <c r="Z35" s="225">
        <f t="shared" si="2"/>
        <v>4172.2926899999993</v>
      </c>
      <c r="AA35" s="225">
        <f t="shared" si="2"/>
        <v>4583.7064360000013</v>
      </c>
      <c r="AB35" s="225">
        <f t="shared" si="2"/>
        <v>4476.6150849999995</v>
      </c>
      <c r="AC35" s="225">
        <f t="shared" si="0"/>
        <v>46768.173474999996</v>
      </c>
    </row>
    <row r="36" spans="1:29" x14ac:dyDescent="0.2">
      <c r="A36" s="51"/>
      <c r="B36" s="42" t="s">
        <v>20</v>
      </c>
      <c r="C36" s="43">
        <f>C37-C35</f>
        <v>121.08920900000012</v>
      </c>
      <c r="D36" s="225">
        <f t="shared" ref="D36:I36" si="4">D37-D35</f>
        <v>921.74869400000034</v>
      </c>
      <c r="E36" s="225">
        <f t="shared" si="4"/>
        <v>922.60502100000053</v>
      </c>
      <c r="F36" s="225">
        <f t="shared" si="4"/>
        <v>782.20996700000069</v>
      </c>
      <c r="G36" s="225">
        <f t="shared" si="4"/>
        <v>765.63013899999987</v>
      </c>
      <c r="H36" s="225">
        <f t="shared" si="4"/>
        <v>233.10289299999988</v>
      </c>
      <c r="I36" s="225">
        <f t="shared" si="4"/>
        <v>250.05521899999906</v>
      </c>
      <c r="J36" s="225">
        <f t="shared" ref="J36:AB36" si="5">J37-J35</f>
        <v>225.91997000000026</v>
      </c>
      <c r="K36" s="225">
        <f t="shared" ref="K36" si="6">K37-K35</f>
        <v>642.85523699999919</v>
      </c>
      <c r="L36" s="225">
        <f t="shared" si="5"/>
        <v>286.76082600000052</v>
      </c>
      <c r="M36" s="225">
        <f t="shared" si="5"/>
        <v>266.80726599999934</v>
      </c>
      <c r="N36" s="225">
        <f t="shared" si="5"/>
        <v>266.36457500000142</v>
      </c>
      <c r="O36" s="225">
        <f t="shared" si="5"/>
        <v>343.30259999999817</v>
      </c>
      <c r="P36" s="225">
        <f t="shared" si="5"/>
        <v>865.2097280000005</v>
      </c>
      <c r="Q36" s="225">
        <f t="shared" si="5"/>
        <v>811.28113799999994</v>
      </c>
      <c r="R36" s="225">
        <f t="shared" si="5"/>
        <v>966.44443000000001</v>
      </c>
      <c r="S36" s="225">
        <f t="shared" si="5"/>
        <v>1661.4594980000002</v>
      </c>
      <c r="T36" s="225">
        <f t="shared" si="5"/>
        <v>1699.379688</v>
      </c>
      <c r="U36" s="225">
        <f t="shared" si="5"/>
        <v>1989.6305030000008</v>
      </c>
      <c r="V36" s="225">
        <f t="shared" si="5"/>
        <v>2345.1234869999985</v>
      </c>
      <c r="W36" s="225">
        <f t="shared" si="5"/>
        <v>4122.9484990000019</v>
      </c>
      <c r="X36" s="225">
        <f t="shared" si="5"/>
        <v>4235.456600999998</v>
      </c>
      <c r="Y36" s="225">
        <f t="shared" si="5"/>
        <v>4671.1767060000002</v>
      </c>
      <c r="Z36" s="225">
        <f t="shared" si="5"/>
        <v>5037.1271690000003</v>
      </c>
      <c r="AA36" s="225">
        <f t="shared" si="5"/>
        <v>5091.8686279999993</v>
      </c>
      <c r="AB36" s="225">
        <f t="shared" si="5"/>
        <v>5050.1456879999951</v>
      </c>
      <c r="AC36" s="225">
        <f t="shared" si="0"/>
        <v>44575.703378999991</v>
      </c>
    </row>
    <row r="37" spans="1:29" x14ac:dyDescent="0.2">
      <c r="A37" s="51"/>
      <c r="B37" s="42" t="s">
        <v>11</v>
      </c>
      <c r="C37" s="43">
        <v>332.92328500000019</v>
      </c>
      <c r="D37" s="225">
        <v>1178.8895200000002</v>
      </c>
      <c r="E37" s="225">
        <v>1275.8552590000004</v>
      </c>
      <c r="F37" s="225">
        <v>1188.6752050000007</v>
      </c>
      <c r="G37" s="225">
        <v>1241.0202039999999</v>
      </c>
      <c r="H37" s="43">
        <v>759.05666799999983</v>
      </c>
      <c r="I37" s="43">
        <v>865.54400299999918</v>
      </c>
      <c r="J37" s="43">
        <v>995.44449800000007</v>
      </c>
      <c r="K37" s="225">
        <v>1430.182115999999</v>
      </c>
      <c r="L37" s="43">
        <v>1243.8043890000006</v>
      </c>
      <c r="M37" s="43">
        <v>1329.1257839999994</v>
      </c>
      <c r="N37" s="43">
        <v>1409.0738800000015</v>
      </c>
      <c r="O37" s="43">
        <v>1638.4823259999982</v>
      </c>
      <c r="P37" s="43">
        <v>2269.5889370000004</v>
      </c>
      <c r="Q37" s="43">
        <v>1814.756971</v>
      </c>
      <c r="R37" s="43">
        <v>2123.9349299999999</v>
      </c>
      <c r="S37" s="43">
        <v>3766.8289359999999</v>
      </c>
      <c r="T37" s="31">
        <v>4028.580547</v>
      </c>
      <c r="U37" s="22">
        <v>4828.1949100000002</v>
      </c>
      <c r="V37" s="22">
        <v>5654.7367319999985</v>
      </c>
      <c r="W37" s="22">
        <v>7593.7249980000024</v>
      </c>
      <c r="X37" s="22">
        <v>7624.6970599999986</v>
      </c>
      <c r="Y37" s="98">
        <v>8339</v>
      </c>
      <c r="Z37" s="98">
        <v>9209.4198589999996</v>
      </c>
      <c r="AA37" s="98">
        <v>9675.5750640000006</v>
      </c>
      <c r="AB37" s="98">
        <v>9526.7607729999945</v>
      </c>
      <c r="AC37" s="225">
        <f t="shared" si="0"/>
        <v>91343.876854000002</v>
      </c>
    </row>
    <row r="38" spans="1:29" x14ac:dyDescent="0.2">
      <c r="A38" s="51"/>
      <c r="B38" s="42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</row>
    <row r="39" spans="1:29" ht="13.5" thickBot="1" x14ac:dyDescent="0.25">
      <c r="A39" s="51"/>
      <c r="B39" s="42"/>
      <c r="C39" s="268" t="s">
        <v>15</v>
      </c>
      <c r="D39" s="268"/>
      <c r="E39" s="268"/>
      <c r="F39" s="268"/>
      <c r="G39" s="268"/>
      <c r="H39" s="268"/>
      <c r="I39" s="268"/>
      <c r="J39" s="268"/>
      <c r="K39" s="268"/>
      <c r="L39" s="268"/>
      <c r="M39" s="268"/>
      <c r="N39" s="268"/>
      <c r="O39" s="268"/>
      <c r="P39" s="268"/>
      <c r="Q39" s="268"/>
      <c r="R39" s="268"/>
      <c r="S39" s="268"/>
      <c r="T39" s="268"/>
      <c r="U39" s="268"/>
      <c r="V39" s="268"/>
      <c r="W39" s="268"/>
      <c r="X39" s="268"/>
      <c r="Y39" s="268"/>
      <c r="Z39" s="268"/>
      <c r="AA39" s="268"/>
      <c r="AB39" s="264"/>
      <c r="AC39" s="243"/>
    </row>
    <row r="40" spans="1:29" ht="13.5" thickTop="1" x14ac:dyDescent="0.2">
      <c r="A40" s="51"/>
      <c r="B40" s="45"/>
      <c r="C40" s="45"/>
      <c r="D40" s="208"/>
      <c r="E40" s="208"/>
      <c r="F40" s="208"/>
      <c r="G40" s="208"/>
      <c r="H40" s="44"/>
      <c r="I40" s="44"/>
      <c r="J40" s="44"/>
      <c r="K40" s="226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226"/>
      <c r="AA40" s="226"/>
      <c r="AB40" s="226"/>
      <c r="AC40" s="44"/>
    </row>
    <row r="41" spans="1:29" x14ac:dyDescent="0.2">
      <c r="A41" s="51">
        <v>1</v>
      </c>
      <c r="B41" s="34">
        <v>610910</v>
      </c>
      <c r="C41" s="44">
        <f>C10/C$37*100</f>
        <v>3.1080310288299584</v>
      </c>
      <c r="D41" s="226">
        <f t="shared" ref="D41:J41" si="7">D10/D$37*100</f>
        <v>0.93537594600043594</v>
      </c>
      <c r="E41" s="226">
        <f t="shared" si="7"/>
        <v>1.0860254642725109</v>
      </c>
      <c r="F41" s="226">
        <f t="shared" si="7"/>
        <v>0.94735558987284441</v>
      </c>
      <c r="G41" s="226">
        <f t="shared" si="7"/>
        <v>1.5424201748128834</v>
      </c>
      <c r="H41" s="226">
        <f t="shared" si="7"/>
        <v>2.7127102452382386</v>
      </c>
      <c r="I41" s="226">
        <f t="shared" si="7"/>
        <v>3.4679430388243393</v>
      </c>
      <c r="J41" s="226">
        <f t="shared" si="7"/>
        <v>3.9993720473604943</v>
      </c>
      <c r="K41" s="226">
        <f t="shared" ref="K41:M41" si="8">K10/K$37*100</f>
        <v>2.9483519985506539</v>
      </c>
      <c r="L41" s="226">
        <f t="shared" si="8"/>
        <v>4.7831359598136913</v>
      </c>
      <c r="M41" s="226">
        <f t="shared" si="8"/>
        <v>6.3587562604985202</v>
      </c>
      <c r="N41" s="226">
        <f t="shared" ref="N41:AB54" si="9">N10/N$37*100</f>
        <v>6.5751506230461025</v>
      </c>
      <c r="O41" s="226">
        <f t="shared" si="9"/>
        <v>5.9642242366183504</v>
      </c>
      <c r="P41" s="226">
        <f t="shared" si="9"/>
        <v>5.4172369716657629</v>
      </c>
      <c r="Q41" s="226">
        <f t="shared" si="9"/>
        <v>4.6431372545475673</v>
      </c>
      <c r="R41" s="226">
        <f t="shared" si="9"/>
        <v>3.8096694421801338</v>
      </c>
      <c r="S41" s="226">
        <f t="shared" si="9"/>
        <v>4.3989496952298017</v>
      </c>
      <c r="T41" s="226">
        <f t="shared" si="9"/>
        <v>4.4673014700927123</v>
      </c>
      <c r="U41" s="226">
        <f t="shared" si="9"/>
        <v>4.9578995351701742</v>
      </c>
      <c r="V41" s="226">
        <f t="shared" si="9"/>
        <v>6.8497511795390889</v>
      </c>
      <c r="W41" s="226">
        <f t="shared" si="9"/>
        <v>5.5239837380268515</v>
      </c>
      <c r="X41" s="226">
        <f t="shared" si="9"/>
        <v>5.0996687073623894</v>
      </c>
      <c r="Y41" s="226">
        <f t="shared" si="9"/>
        <v>5.1469274493344521</v>
      </c>
      <c r="Z41" s="226">
        <f t="shared" si="9"/>
        <v>6.5211237753819953</v>
      </c>
      <c r="AA41" s="226">
        <f t="shared" si="9"/>
        <v>7.4560452399793391</v>
      </c>
      <c r="AB41" s="226">
        <f t="shared" si="9"/>
        <v>7.0553649767814974</v>
      </c>
      <c r="AC41" s="226">
        <f>AC10/AC$37*100</f>
        <v>5.5009056786929689</v>
      </c>
    </row>
    <row r="42" spans="1:29" x14ac:dyDescent="0.2">
      <c r="A42" s="51">
        <v>2</v>
      </c>
      <c r="B42" s="34">
        <v>611020</v>
      </c>
      <c r="C42" s="226">
        <f t="shared" ref="C42:J42" si="10">C11/C$37*100</f>
        <v>7.1092984679638693</v>
      </c>
      <c r="D42" s="226">
        <f t="shared" si="10"/>
        <v>2.5391895925921877</v>
      </c>
      <c r="E42" s="226">
        <f t="shared" si="10"/>
        <v>3.0601715770330955</v>
      </c>
      <c r="F42" s="226">
        <f t="shared" si="10"/>
        <v>3.1405851525270081</v>
      </c>
      <c r="G42" s="226">
        <f t="shared" si="10"/>
        <v>4.0717763366888748</v>
      </c>
      <c r="H42" s="226">
        <f t="shared" si="10"/>
        <v>10.325207761695076</v>
      </c>
      <c r="I42" s="226">
        <f t="shared" si="10"/>
        <v>14.248086818527714</v>
      </c>
      <c r="J42" s="226">
        <f t="shared" si="10"/>
        <v>14.15797960440382</v>
      </c>
      <c r="K42" s="226">
        <f t="shared" ref="K42:W68" si="11">K11/K$37*100</f>
        <v>10.122626159310755</v>
      </c>
      <c r="L42" s="226">
        <f t="shared" si="11"/>
        <v>12.543846876552541</v>
      </c>
      <c r="M42" s="226">
        <f t="shared" si="11"/>
        <v>13.410556784443518</v>
      </c>
      <c r="N42" s="226">
        <f t="shared" si="11"/>
        <v>13.336147285619957</v>
      </c>
      <c r="O42" s="226">
        <f t="shared" si="11"/>
        <v>11.976326316503716</v>
      </c>
      <c r="P42" s="226">
        <f t="shared" si="11"/>
        <v>7.3197379618704037</v>
      </c>
      <c r="Q42" s="226">
        <f t="shared" si="11"/>
        <v>4.4386383569373269</v>
      </c>
      <c r="R42" s="226">
        <f t="shared" si="11"/>
        <v>4.4485072807762531</v>
      </c>
      <c r="S42" s="226">
        <f t="shared" si="11"/>
        <v>3.2002754318865096</v>
      </c>
      <c r="T42" s="226">
        <f t="shared" si="11"/>
        <v>3.3107799495115811</v>
      </c>
      <c r="U42" s="226">
        <f t="shared" si="11"/>
        <v>3.3927556375307968</v>
      </c>
      <c r="V42" s="226">
        <f t="shared" si="11"/>
        <v>3.60438769583376</v>
      </c>
      <c r="W42" s="226">
        <f t="shared" si="11"/>
        <v>3.0389019231112262</v>
      </c>
      <c r="X42" s="226">
        <f t="shared" si="9"/>
        <v>3.2765880930618905</v>
      </c>
      <c r="Y42" s="226">
        <f t="shared" si="9"/>
        <v>4.1212912099772154</v>
      </c>
      <c r="Z42" s="226">
        <f t="shared" si="9"/>
        <v>4.9679195975942747</v>
      </c>
      <c r="AA42" s="226">
        <f t="shared" si="9"/>
        <v>6.2321068568167979</v>
      </c>
      <c r="AB42" s="226">
        <f t="shared" ref="AB42" si="12">AB11/AB$37*100</f>
        <v>6.5923124340428965</v>
      </c>
      <c r="AC42" s="226">
        <f t="shared" ref="AC42" si="13">AC11/AC$37*100</f>
        <v>5.3225814618871157</v>
      </c>
    </row>
    <row r="43" spans="1:29" x14ac:dyDescent="0.2">
      <c r="A43" s="51">
        <v>3</v>
      </c>
      <c r="B43" s="34">
        <v>620342</v>
      </c>
      <c r="C43" s="226">
        <f t="shared" ref="C43:J43" si="14">C12/C$37*100</f>
        <v>6.6873901595678378</v>
      </c>
      <c r="D43" s="226">
        <f t="shared" si="14"/>
        <v>3.2715608499089885</v>
      </c>
      <c r="E43" s="226">
        <f t="shared" si="14"/>
        <v>3.8393134060044645</v>
      </c>
      <c r="F43" s="226">
        <f t="shared" si="14"/>
        <v>3.9542188482008398</v>
      </c>
      <c r="G43" s="226">
        <f t="shared" si="14"/>
        <v>3.9866388831168464</v>
      </c>
      <c r="H43" s="226">
        <f t="shared" si="14"/>
        <v>6.9536667320337679</v>
      </c>
      <c r="I43" s="226">
        <f t="shared" si="14"/>
        <v>4.5985501444228758</v>
      </c>
      <c r="J43" s="226">
        <f t="shared" si="14"/>
        <v>4.294107214001599</v>
      </c>
      <c r="K43" s="226">
        <f t="shared" si="11"/>
        <v>2.9967956192790228</v>
      </c>
      <c r="L43" s="226">
        <f t="shared" si="11"/>
        <v>4.5935116088418919</v>
      </c>
      <c r="M43" s="226">
        <f t="shared" si="11"/>
        <v>5.7904072681807248</v>
      </c>
      <c r="N43" s="226">
        <f t="shared" si="9"/>
        <v>6.0186860464690399</v>
      </c>
      <c r="O43" s="226">
        <f t="shared" si="9"/>
        <v>6.8469679666230405</v>
      </c>
      <c r="P43" s="226">
        <f t="shared" si="9"/>
        <v>6.1169869898779812</v>
      </c>
      <c r="Q43" s="226">
        <f t="shared" si="9"/>
        <v>4.5711483865681757</v>
      </c>
      <c r="R43" s="226">
        <f t="shared" si="9"/>
        <v>4.0078534797673866</v>
      </c>
      <c r="S43" s="226">
        <f t="shared" si="9"/>
        <v>5.6670491181551226</v>
      </c>
      <c r="T43" s="226">
        <f t="shared" si="9"/>
        <v>6.3834592358220021</v>
      </c>
      <c r="U43" s="226">
        <f t="shared" si="9"/>
        <v>6.322222273334031</v>
      </c>
      <c r="V43" s="226">
        <f t="shared" si="9"/>
        <v>5.7414047264614565</v>
      </c>
      <c r="W43" s="226">
        <f t="shared" si="9"/>
        <v>4.6635457050824307</v>
      </c>
      <c r="X43" s="226">
        <f t="shared" si="9"/>
        <v>4.5910841472828317</v>
      </c>
      <c r="Y43" s="226">
        <f t="shared" si="9"/>
        <v>4.1825944477755126</v>
      </c>
      <c r="Z43" s="226">
        <f t="shared" si="9"/>
        <v>4.1889712154125816</v>
      </c>
      <c r="AA43" s="226">
        <f t="shared" si="9"/>
        <v>3.9039309550231813</v>
      </c>
      <c r="AB43" s="226">
        <f t="shared" ref="AB43" si="15">AB12/AB$37*100</f>
        <v>2.9787665058648995</v>
      </c>
      <c r="AC43" s="226">
        <f t="shared" ref="AC43" si="16">AC12/AC$37*100</f>
        <v>4.6235091222921518</v>
      </c>
    </row>
    <row r="44" spans="1:29" x14ac:dyDescent="0.2">
      <c r="A44" s="51">
        <v>4</v>
      </c>
      <c r="B44" s="34">
        <v>620193</v>
      </c>
      <c r="C44" s="226">
        <f t="shared" ref="C44:J44" si="17">C13/C$37*100</f>
        <v>2.278004676062233</v>
      </c>
      <c r="D44" s="226">
        <f t="shared" si="17"/>
        <v>0.25670581921875085</v>
      </c>
      <c r="E44" s="226">
        <f t="shared" si="17"/>
        <v>7.6578984419109541E-2</v>
      </c>
      <c r="F44" s="226">
        <f t="shared" si="17"/>
        <v>4.7521644064242065E-2</v>
      </c>
      <c r="G44" s="226">
        <f t="shared" si="17"/>
        <v>8.8686630278260972E-2</v>
      </c>
      <c r="H44" s="226">
        <f t="shared" si="17"/>
        <v>0.13932503916822192</v>
      </c>
      <c r="I44" s="226">
        <f t="shared" si="17"/>
        <v>0.72051992485470506</v>
      </c>
      <c r="J44" s="226">
        <f t="shared" si="17"/>
        <v>0.76406158407437397</v>
      </c>
      <c r="K44" s="226">
        <f t="shared" si="11"/>
        <v>0.58373223288159226</v>
      </c>
      <c r="L44" s="226">
        <f t="shared" si="11"/>
        <v>0.89710384516097696</v>
      </c>
      <c r="M44" s="226">
        <f t="shared" si="11"/>
        <v>0.81325658791071997</v>
      </c>
      <c r="N44" s="226">
        <f t="shared" si="9"/>
        <v>1.4821500346028682</v>
      </c>
      <c r="O44" s="226">
        <f t="shared" si="9"/>
        <v>1.2706667426084901</v>
      </c>
      <c r="P44" s="226">
        <f t="shared" si="9"/>
        <v>1.5386595973700761</v>
      </c>
      <c r="Q44" s="226">
        <f t="shared" si="9"/>
        <v>2.4593705225116889</v>
      </c>
      <c r="R44" s="226">
        <f t="shared" si="9"/>
        <v>2.1699064010402616</v>
      </c>
      <c r="S44" s="226">
        <f t="shared" si="9"/>
        <v>4.640088678558457</v>
      </c>
      <c r="T44" s="226">
        <f t="shared" si="9"/>
        <v>4.5687581730756941</v>
      </c>
      <c r="U44" s="226">
        <f t="shared" si="9"/>
        <v>5.3099516025959277</v>
      </c>
      <c r="V44" s="226">
        <f t="shared" si="9"/>
        <v>5.2645088552992618</v>
      </c>
      <c r="W44" s="226">
        <f t="shared" si="9"/>
        <v>4.092576358530911</v>
      </c>
      <c r="X44" s="226">
        <f t="shared" si="9"/>
        <v>3.7997905453833205</v>
      </c>
      <c r="Y44" s="226">
        <f t="shared" si="9"/>
        <v>3.7886308790022785</v>
      </c>
      <c r="Z44" s="226">
        <f t="shared" si="9"/>
        <v>3.4821336513027794</v>
      </c>
      <c r="AA44" s="226">
        <f t="shared" si="9"/>
        <v>3.8301830387205187</v>
      </c>
      <c r="AB44" s="226">
        <f t="shared" ref="AB44" si="18">AB13/AB$37*100</f>
        <v>4.1812862996302735</v>
      </c>
      <c r="AC44" s="226">
        <f t="shared" ref="AC44" si="19">AC13/AC$37*100</f>
        <v>3.4427872029413296</v>
      </c>
    </row>
    <row r="45" spans="1:29" x14ac:dyDescent="0.2">
      <c r="A45" s="51">
        <v>5</v>
      </c>
      <c r="B45" s="34">
        <v>611030</v>
      </c>
      <c r="C45" s="226">
        <f t="shared" ref="C45:J45" si="20">C14/C$37*100</f>
        <v>7.3335417196787507</v>
      </c>
      <c r="D45" s="226">
        <f t="shared" si="20"/>
        <v>2.3159755462072473</v>
      </c>
      <c r="E45" s="226">
        <f t="shared" si="20"/>
        <v>2.9798276671131383</v>
      </c>
      <c r="F45" s="226">
        <f t="shared" si="20"/>
        <v>2.9940529465321841</v>
      </c>
      <c r="G45" s="226">
        <f t="shared" si="20"/>
        <v>3.7300484593883376</v>
      </c>
      <c r="H45" s="226">
        <f t="shared" si="20"/>
        <v>9.5196439272963485</v>
      </c>
      <c r="I45" s="226">
        <f t="shared" si="20"/>
        <v>11.174371339269747</v>
      </c>
      <c r="J45" s="226">
        <f t="shared" si="20"/>
        <v>12.230121844522966</v>
      </c>
      <c r="K45" s="226">
        <f t="shared" si="11"/>
        <v>8.1164800413432161</v>
      </c>
      <c r="L45" s="226">
        <f t="shared" si="11"/>
        <v>10.777923456901384</v>
      </c>
      <c r="M45" s="226">
        <f t="shared" si="11"/>
        <v>9.0809557269110996</v>
      </c>
      <c r="N45" s="226">
        <f t="shared" si="9"/>
        <v>8.5278900351200804</v>
      </c>
      <c r="O45" s="226">
        <f t="shared" si="9"/>
        <v>6.9931191311489389</v>
      </c>
      <c r="P45" s="226">
        <f t="shared" si="9"/>
        <v>3.5725568484298615</v>
      </c>
      <c r="Q45" s="226">
        <f t="shared" si="9"/>
        <v>3.0398852232870137</v>
      </c>
      <c r="R45" s="226">
        <f t="shared" si="9"/>
        <v>2.8901497467250561</v>
      </c>
      <c r="S45" s="226">
        <f t="shared" si="9"/>
        <v>2.5557423667407022</v>
      </c>
      <c r="T45" s="226">
        <f t="shared" si="9"/>
        <v>2.9008757957446396</v>
      </c>
      <c r="U45" s="226">
        <f t="shared" si="9"/>
        <v>2.9093821110879716</v>
      </c>
      <c r="V45" s="226">
        <f t="shared" si="9"/>
        <v>2.9442105953023887</v>
      </c>
      <c r="W45" s="226">
        <f t="shared" si="9"/>
        <v>2.6359406753960508</v>
      </c>
      <c r="X45" s="226">
        <f t="shared" si="9"/>
        <v>2.5328638433800283</v>
      </c>
      <c r="Y45" s="226">
        <f t="shared" si="9"/>
        <v>2.9778025062957187</v>
      </c>
      <c r="Z45" s="226">
        <f t="shared" si="9"/>
        <v>3.2650407365904419</v>
      </c>
      <c r="AA45" s="226">
        <f t="shared" si="9"/>
        <v>3.2092396673695047</v>
      </c>
      <c r="AB45" s="226">
        <f t="shared" ref="AB45" si="21">AB14/AB$37*100</f>
        <v>3.1298516474252214</v>
      </c>
      <c r="AC45" s="226">
        <f t="shared" ref="AC45" si="22">AC14/AC$37*100</f>
        <v>3.6528229969186907</v>
      </c>
    </row>
    <row r="46" spans="1:29" x14ac:dyDescent="0.2">
      <c r="A46" s="51">
        <v>6</v>
      </c>
      <c r="B46" s="34">
        <v>620462</v>
      </c>
      <c r="C46" s="226">
        <f t="shared" ref="C46:J46" si="23">C15/C$37*100</f>
        <v>5.2305902844855057</v>
      </c>
      <c r="D46" s="226">
        <f t="shared" si="23"/>
        <v>1.823598533643763</v>
      </c>
      <c r="E46" s="226">
        <f t="shared" si="23"/>
        <v>3.2213179912126688</v>
      </c>
      <c r="F46" s="226">
        <f t="shared" si="23"/>
        <v>3.7485824397254062</v>
      </c>
      <c r="G46" s="226">
        <f t="shared" si="23"/>
        <v>4.03515952750758</v>
      </c>
      <c r="H46" s="226">
        <f t="shared" si="23"/>
        <v>6.8540397829691431</v>
      </c>
      <c r="I46" s="226">
        <f t="shared" si="23"/>
        <v>8.1222419375944863</v>
      </c>
      <c r="J46" s="226">
        <f t="shared" si="23"/>
        <v>8.7618503266869219</v>
      </c>
      <c r="K46" s="226">
        <f t="shared" si="11"/>
        <v>5.0526594614472193</v>
      </c>
      <c r="L46" s="226">
        <f t="shared" si="11"/>
        <v>7.5129053914280695</v>
      </c>
      <c r="M46" s="226">
        <f t="shared" si="11"/>
        <v>9.9438827077934455</v>
      </c>
      <c r="N46" s="226">
        <f t="shared" si="9"/>
        <v>10.765940746840034</v>
      </c>
      <c r="O46" s="226">
        <f t="shared" si="9"/>
        <v>11.951747412379486</v>
      </c>
      <c r="P46" s="226">
        <f t="shared" si="9"/>
        <v>7.4205450270927162</v>
      </c>
      <c r="Q46" s="226">
        <f t="shared" si="9"/>
        <v>3.5168398865458883</v>
      </c>
      <c r="R46" s="226">
        <f t="shared" si="9"/>
        <v>3.3604984310889408</v>
      </c>
      <c r="S46" s="226">
        <f t="shared" si="9"/>
        <v>3.336642468650719</v>
      </c>
      <c r="T46" s="226">
        <f t="shared" si="9"/>
        <v>3.661946119207133</v>
      </c>
      <c r="U46" s="226">
        <f t="shared" si="9"/>
        <v>3.895862895062784</v>
      </c>
      <c r="V46" s="226">
        <f t="shared" si="9"/>
        <v>3.4065343645427215</v>
      </c>
      <c r="W46" s="226">
        <f t="shared" si="9"/>
        <v>2.7280977919869618</v>
      </c>
      <c r="X46" s="226">
        <f t="shared" si="9"/>
        <v>2.7381876861085419</v>
      </c>
      <c r="Y46" s="226">
        <f t="shared" si="9"/>
        <v>2.5699467921813168</v>
      </c>
      <c r="Z46" s="226">
        <f t="shared" si="9"/>
        <v>2.7590531530787494</v>
      </c>
      <c r="AA46" s="226">
        <f t="shared" si="9"/>
        <v>2.7114873717029537</v>
      </c>
      <c r="AB46" s="226">
        <f t="shared" ref="AB46" si="24">AB15/AB$37*100</f>
        <v>2.3460114757307999</v>
      </c>
      <c r="AC46" s="226">
        <f t="shared" ref="AC46" si="25">AC15/AC$37*100</f>
        <v>3.6754994309757936</v>
      </c>
    </row>
    <row r="47" spans="1:29" x14ac:dyDescent="0.2">
      <c r="A47" s="51">
        <v>7</v>
      </c>
      <c r="B47" s="34">
        <v>610990</v>
      </c>
      <c r="C47" s="226">
        <f t="shared" ref="C47:J47" si="26">C16/C$37*100</f>
        <v>1.021529629566162</v>
      </c>
      <c r="D47" s="226">
        <f t="shared" si="26"/>
        <v>0.33443541002892274</v>
      </c>
      <c r="E47" s="226">
        <f t="shared" si="26"/>
        <v>0.41018798669230544</v>
      </c>
      <c r="F47" s="226">
        <f t="shared" si="26"/>
        <v>0.48531221781478961</v>
      </c>
      <c r="G47" s="226">
        <f t="shared" si="26"/>
        <v>0.63382723138969943</v>
      </c>
      <c r="H47" s="226">
        <f t="shared" si="26"/>
        <v>1.5490398142448043</v>
      </c>
      <c r="I47" s="226">
        <f t="shared" si="26"/>
        <v>1.1898560863808574</v>
      </c>
      <c r="J47" s="226">
        <f t="shared" si="26"/>
        <v>1.4780450371227023</v>
      </c>
      <c r="K47" s="226">
        <f t="shared" si="11"/>
        <v>1.367668689265026</v>
      </c>
      <c r="L47" s="226">
        <f t="shared" si="11"/>
        <v>1.244101173532681</v>
      </c>
      <c r="M47" s="226">
        <f t="shared" si="11"/>
        <v>1.0893028465995065</v>
      </c>
      <c r="N47" s="226">
        <f t="shared" si="9"/>
        <v>1.3275609792724268</v>
      </c>
      <c r="O47" s="226">
        <f t="shared" si="9"/>
        <v>1.6595383769797238</v>
      </c>
      <c r="P47" s="226">
        <f t="shared" si="9"/>
        <v>1.7791927578469682</v>
      </c>
      <c r="Q47" s="226">
        <f t="shared" si="9"/>
        <v>1.7558855818826884</v>
      </c>
      <c r="R47" s="226">
        <f t="shared" si="9"/>
        <v>1.8641625711198226</v>
      </c>
      <c r="S47" s="226">
        <f t="shared" si="9"/>
        <v>1.9091427623035548</v>
      </c>
      <c r="T47" s="226">
        <f t="shared" si="9"/>
        <v>1.8705461171954572</v>
      </c>
      <c r="U47" s="226">
        <f t="shared" si="9"/>
        <v>2.4430671544699507</v>
      </c>
      <c r="V47" s="226">
        <f t="shared" si="9"/>
        <v>2.5836253202247228</v>
      </c>
      <c r="W47" s="226">
        <f t="shared" si="9"/>
        <v>2.44561804712328</v>
      </c>
      <c r="X47" s="226">
        <f t="shared" si="9"/>
        <v>2.7005693128482147</v>
      </c>
      <c r="Y47" s="226">
        <f t="shared" si="9"/>
        <v>2.553923252188512</v>
      </c>
      <c r="Z47" s="226">
        <f t="shared" si="9"/>
        <v>2.543330726431158</v>
      </c>
      <c r="AA47" s="226">
        <f t="shared" si="9"/>
        <v>2.4144408932260655</v>
      </c>
      <c r="AB47" s="226">
        <f t="shared" ref="AB47" si="27">AB16/AB$37*100</f>
        <v>2.3373309491624839</v>
      </c>
      <c r="AC47" s="226">
        <f t="shared" ref="AC47" si="28">AC16/AC$37*100</f>
        <v>2.1639752954206268</v>
      </c>
    </row>
    <row r="48" spans="1:29" x14ac:dyDescent="0.2">
      <c r="A48" s="51">
        <v>8</v>
      </c>
      <c r="B48" s="34">
        <v>620520</v>
      </c>
      <c r="C48" s="226">
        <f t="shared" ref="C48:J48" si="29">C17/C$37*100</f>
        <v>8.3461464703497636</v>
      </c>
      <c r="D48" s="226">
        <f t="shared" si="29"/>
        <v>3.3860782815339636</v>
      </c>
      <c r="E48" s="226">
        <f t="shared" si="29"/>
        <v>4.2726934435123081</v>
      </c>
      <c r="F48" s="226">
        <f t="shared" si="29"/>
        <v>4.4825192597501831</v>
      </c>
      <c r="G48" s="226">
        <f t="shared" si="29"/>
        <v>5.5020058319695169</v>
      </c>
      <c r="H48" s="226">
        <f t="shared" si="29"/>
        <v>9.185967917747087</v>
      </c>
      <c r="I48" s="226">
        <f t="shared" si="29"/>
        <v>8.6702420373652647</v>
      </c>
      <c r="J48" s="226">
        <f t="shared" si="29"/>
        <v>7.3023193303138818</v>
      </c>
      <c r="K48" s="226">
        <f t="shared" si="11"/>
        <v>5.5657046126844492</v>
      </c>
      <c r="L48" s="226">
        <f t="shared" si="11"/>
        <v>8.190816650993499</v>
      </c>
      <c r="M48" s="226">
        <f t="shared" si="11"/>
        <v>8.4273643885611396</v>
      </c>
      <c r="N48" s="226">
        <f t="shared" si="9"/>
        <v>7.8931463834955116</v>
      </c>
      <c r="O48" s="226">
        <f t="shared" si="9"/>
        <v>7.0517025522068471</v>
      </c>
      <c r="P48" s="226">
        <f t="shared" si="9"/>
        <v>5.2642779514923221</v>
      </c>
      <c r="Q48" s="226">
        <f t="shared" si="9"/>
        <v>5.1691135782390116</v>
      </c>
      <c r="R48" s="226">
        <f t="shared" si="9"/>
        <v>4.9197929053316152</v>
      </c>
      <c r="S48" s="226">
        <f t="shared" si="9"/>
        <v>4.5004702066459856</v>
      </c>
      <c r="T48" s="226">
        <f t="shared" si="9"/>
        <v>4.7595462164157647</v>
      </c>
      <c r="U48" s="226">
        <f t="shared" si="9"/>
        <v>4.5746265450580159</v>
      </c>
      <c r="V48" s="226">
        <f t="shared" si="9"/>
        <v>4.0857572147003367</v>
      </c>
      <c r="W48" s="226">
        <f t="shared" si="9"/>
        <v>2.8524315544353867</v>
      </c>
      <c r="X48" s="226">
        <f t="shared" si="9"/>
        <v>2.6653337227800633</v>
      </c>
      <c r="Y48" s="226">
        <f t="shared" si="9"/>
        <v>2.3077501379062237</v>
      </c>
      <c r="Z48" s="226">
        <f t="shared" si="9"/>
        <v>2.359314238319385</v>
      </c>
      <c r="AA48" s="226">
        <f t="shared" si="9"/>
        <v>2.2827973070231979</v>
      </c>
      <c r="AB48" s="226">
        <f t="shared" ref="AB48" si="30">AB17/AB$37*100</f>
        <v>1.8787116026598691</v>
      </c>
      <c r="AC48" s="226">
        <f t="shared" ref="AC48" si="31">AC17/AC$37*100</f>
        <v>3.6585414918850772</v>
      </c>
    </row>
    <row r="49" spans="1:29" x14ac:dyDescent="0.2">
      <c r="A49" s="51">
        <v>9</v>
      </c>
      <c r="B49" s="34">
        <v>620293</v>
      </c>
      <c r="C49" s="226">
        <f t="shared" ref="C49:J49" si="32">C18/C$37*100</f>
        <v>0.30206598496106979</v>
      </c>
      <c r="D49" s="226">
        <f t="shared" si="32"/>
        <v>6.5025177253250993E-2</v>
      </c>
      <c r="E49" s="226">
        <f t="shared" si="32"/>
        <v>4.9680243548692375E-2</v>
      </c>
      <c r="F49" s="226">
        <f t="shared" si="32"/>
        <v>7.1589194123048899E-2</v>
      </c>
      <c r="G49" s="226">
        <f t="shared" si="32"/>
        <v>8.8613545247326217E-2</v>
      </c>
      <c r="H49" s="226">
        <f t="shared" si="32"/>
        <v>8.2155921460135325E-2</v>
      </c>
      <c r="I49" s="226">
        <f t="shared" si="32"/>
        <v>0.20119312177823517</v>
      </c>
      <c r="J49" s="226">
        <f t="shared" si="32"/>
        <v>0.95912589995549891</v>
      </c>
      <c r="K49" s="226">
        <f t="shared" si="11"/>
        <v>0.58859965495471245</v>
      </c>
      <c r="L49" s="226">
        <f t="shared" si="11"/>
        <v>0.91822452959683143</v>
      </c>
      <c r="M49" s="226">
        <f t="shared" si="11"/>
        <v>0.83397486779926944</v>
      </c>
      <c r="N49" s="226">
        <f t="shared" si="9"/>
        <v>1.0969765474610873</v>
      </c>
      <c r="O49" s="226">
        <f t="shared" si="9"/>
        <v>1.2043208331805966</v>
      </c>
      <c r="P49" s="226">
        <f t="shared" si="9"/>
        <v>0.90001033521957086</v>
      </c>
      <c r="Q49" s="226">
        <f t="shared" si="9"/>
        <v>1.8425252821359737</v>
      </c>
      <c r="R49" s="226">
        <f t="shared" si="9"/>
        <v>1.8168776950243011</v>
      </c>
      <c r="S49" s="226">
        <f t="shared" si="9"/>
        <v>2.7904210885567009</v>
      </c>
      <c r="T49" s="226">
        <f t="shared" si="9"/>
        <v>3.0693476910144053</v>
      </c>
      <c r="U49" s="226">
        <f t="shared" si="9"/>
        <v>3.4884646568669693</v>
      </c>
      <c r="V49" s="226">
        <f t="shared" si="9"/>
        <v>3.746676159140419</v>
      </c>
      <c r="W49" s="226">
        <f t="shared" si="9"/>
        <v>2.6251657395086503</v>
      </c>
      <c r="X49" s="226">
        <f t="shared" si="9"/>
        <v>2.4151037680702299</v>
      </c>
      <c r="Y49" s="226">
        <f t="shared" si="9"/>
        <v>2.2019147979374027</v>
      </c>
      <c r="Z49" s="226">
        <f t="shared" si="9"/>
        <v>1.7920466058316999</v>
      </c>
      <c r="AA49" s="226">
        <f t="shared" si="9"/>
        <v>2.0612755074585603</v>
      </c>
      <c r="AB49" s="226">
        <f t="shared" ref="AB49" si="33">AB18/AB$37*100</f>
        <v>2.0707339430533231</v>
      </c>
      <c r="AC49" s="226">
        <f t="shared" ref="AC49" si="34">AC18/AC$37*100</f>
        <v>2.09401343349731</v>
      </c>
    </row>
    <row r="50" spans="1:29" x14ac:dyDescent="0.2">
      <c r="A50" s="51">
        <v>10</v>
      </c>
      <c r="B50" s="34">
        <v>611011</v>
      </c>
      <c r="C50" s="226">
        <f t="shared" ref="C50:J50" si="35">C19/C$37*100</f>
        <v>0</v>
      </c>
      <c r="D50" s="226">
        <f t="shared" si="35"/>
        <v>0</v>
      </c>
      <c r="E50" s="226">
        <f t="shared" si="35"/>
        <v>0</v>
      </c>
      <c r="F50" s="226">
        <f t="shared" si="35"/>
        <v>0</v>
      </c>
      <c r="G50" s="226">
        <f t="shared" si="35"/>
        <v>0</v>
      </c>
      <c r="H50" s="226">
        <f t="shared" si="35"/>
        <v>0</v>
      </c>
      <c r="I50" s="226">
        <f t="shared" si="35"/>
        <v>0</v>
      </c>
      <c r="J50" s="226">
        <f t="shared" si="35"/>
        <v>4.4183810436812525</v>
      </c>
      <c r="K50" s="226">
        <f t="shared" si="11"/>
        <v>2.976770127644361</v>
      </c>
      <c r="L50" s="226">
        <f t="shared" si="11"/>
        <v>4.6565830215927928</v>
      </c>
      <c r="M50" s="226">
        <f t="shared" si="11"/>
        <v>3.5649890755561491</v>
      </c>
      <c r="N50" s="226">
        <f t="shared" si="9"/>
        <v>3.1206484361203226</v>
      </c>
      <c r="O50" s="226">
        <f t="shared" si="9"/>
        <v>2.8342592570632377</v>
      </c>
      <c r="P50" s="226">
        <f t="shared" si="9"/>
        <v>2.2512216713365127</v>
      </c>
      <c r="Q50" s="226">
        <f t="shared" si="9"/>
        <v>2.1433020300545795</v>
      </c>
      <c r="R50" s="226">
        <f t="shared" si="9"/>
        <v>2.0807464191005138</v>
      </c>
      <c r="S50" s="226">
        <f t="shared" si="9"/>
        <v>2.2331699535399343</v>
      </c>
      <c r="T50" s="226">
        <f t="shared" si="9"/>
        <v>2.3744344412136185</v>
      </c>
      <c r="U50" s="226">
        <f t="shared" si="9"/>
        <v>2.3676934160887053</v>
      </c>
      <c r="V50" s="226">
        <f t="shared" si="9"/>
        <v>2.0472865579199881</v>
      </c>
      <c r="W50" s="226">
        <f t="shared" si="9"/>
        <v>1.5380717504355423</v>
      </c>
      <c r="X50" s="226">
        <f t="shared" si="9"/>
        <v>1.4477154584814418</v>
      </c>
      <c r="Y50" s="226">
        <f t="shared" si="9"/>
        <v>1.5442837150737498</v>
      </c>
      <c r="Z50" s="226">
        <f t="shared" si="9"/>
        <v>1.6291621980224453</v>
      </c>
      <c r="AA50" s="226">
        <f t="shared" si="9"/>
        <v>1.8164579762698023</v>
      </c>
      <c r="AB50" s="226">
        <f t="shared" ref="AB50" si="36">AB19/AB$37*100</f>
        <v>1.9995888585749837</v>
      </c>
      <c r="AC50" s="226">
        <f t="shared" ref="AC50" si="37">AC19/AC$37*100</f>
        <v>1.859519056449616</v>
      </c>
    </row>
    <row r="51" spans="1:29" x14ac:dyDescent="0.2">
      <c r="A51" s="51">
        <v>11</v>
      </c>
      <c r="B51" s="34">
        <v>620343</v>
      </c>
      <c r="C51" s="226">
        <f t="shared" ref="C51:J51" si="38">C20/C$37*100</f>
        <v>0.48706265769304752</v>
      </c>
      <c r="D51" s="226">
        <f t="shared" si="38"/>
        <v>7.9435348615195078E-2</v>
      </c>
      <c r="E51" s="226">
        <f t="shared" si="38"/>
        <v>0.17608086686579227</v>
      </c>
      <c r="F51" s="226">
        <f t="shared" si="38"/>
        <v>0.26502546589250997</v>
      </c>
      <c r="G51" s="226">
        <f t="shared" si="38"/>
        <v>0.32952912344366642</v>
      </c>
      <c r="H51" s="226">
        <f t="shared" si="38"/>
        <v>0.94831575868588536</v>
      </c>
      <c r="I51" s="226">
        <f t="shared" si="38"/>
        <v>0.64132811050162231</v>
      </c>
      <c r="J51" s="226">
        <f t="shared" si="38"/>
        <v>0.79709356131274722</v>
      </c>
      <c r="K51" s="226">
        <f t="shared" si="11"/>
        <v>0.82450059108416429</v>
      </c>
      <c r="L51" s="226">
        <f t="shared" si="11"/>
        <v>0.94501395106429353</v>
      </c>
      <c r="M51" s="226">
        <f t="shared" si="11"/>
        <v>0.87375680615041063</v>
      </c>
      <c r="N51" s="226">
        <f t="shared" si="9"/>
        <v>1.018692788486008</v>
      </c>
      <c r="O51" s="226">
        <f t="shared" si="9"/>
        <v>0.82814607058507972</v>
      </c>
      <c r="P51" s="226">
        <f t="shared" si="9"/>
        <v>1.0007190125812635</v>
      </c>
      <c r="Q51" s="226">
        <f t="shared" si="9"/>
        <v>1.1589030562263645</v>
      </c>
      <c r="R51" s="226">
        <f t="shared" si="9"/>
        <v>1.3650324023815552</v>
      </c>
      <c r="S51" s="226">
        <f t="shared" si="9"/>
        <v>1.6691437564129405</v>
      </c>
      <c r="T51" s="226">
        <f t="shared" si="9"/>
        <v>1.5579573069908883</v>
      </c>
      <c r="U51" s="226">
        <f t="shared" si="9"/>
        <v>1.6225419118384345</v>
      </c>
      <c r="V51" s="226">
        <f t="shared" si="9"/>
        <v>1.9691417351027973</v>
      </c>
      <c r="W51" s="226">
        <f t="shared" si="9"/>
        <v>1.5745514623125143</v>
      </c>
      <c r="X51" s="226">
        <f t="shared" si="9"/>
        <v>1.6814148285650057</v>
      </c>
      <c r="Y51" s="226">
        <f t="shared" si="9"/>
        <v>1.7134021825158892</v>
      </c>
      <c r="Z51" s="226">
        <f t="shared" si="9"/>
        <v>1.575352880216643</v>
      </c>
      <c r="AA51" s="226">
        <f t="shared" si="9"/>
        <v>1.7831703114158171</v>
      </c>
      <c r="AB51" s="226">
        <f t="shared" ref="AB51" si="39">AB20/AB$37*100</f>
        <v>1.9147197809036474</v>
      </c>
      <c r="AC51" s="226">
        <f t="shared" ref="AC51" si="40">AC20/AC$37*100</f>
        <v>1.5048050841952059</v>
      </c>
    </row>
    <row r="52" spans="1:29" x14ac:dyDescent="0.2">
      <c r="A52" s="51">
        <v>12</v>
      </c>
      <c r="B52" s="34">
        <v>620211</v>
      </c>
      <c r="C52" s="226">
        <f t="shared" ref="C52:J52" si="41">C21/C$37*100</f>
        <v>2.5844392350027411E-2</v>
      </c>
      <c r="D52" s="226">
        <f t="shared" si="41"/>
        <v>1.6485599091592567E-2</v>
      </c>
      <c r="E52" s="226">
        <f t="shared" si="41"/>
        <v>2.0234426920992921E-2</v>
      </c>
      <c r="F52" s="226">
        <f t="shared" si="41"/>
        <v>4.4688237608186639E-2</v>
      </c>
      <c r="G52" s="226">
        <f t="shared" si="41"/>
        <v>4.8975350928291576E-2</v>
      </c>
      <c r="H52" s="226">
        <f t="shared" si="41"/>
        <v>9.576307417406156E-2</v>
      </c>
      <c r="I52" s="226">
        <f t="shared" si="41"/>
        <v>0.16034332110091476</v>
      </c>
      <c r="J52" s="226">
        <f t="shared" si="41"/>
        <v>0.15820008078441355</v>
      </c>
      <c r="K52" s="226">
        <f t="shared" si="11"/>
        <v>0.13422996823433928</v>
      </c>
      <c r="L52" s="226">
        <f t="shared" si="11"/>
        <v>0.37873278480608397</v>
      </c>
      <c r="M52" s="226">
        <f t="shared" si="11"/>
        <v>0.47794039333752047</v>
      </c>
      <c r="N52" s="226">
        <f t="shared" si="9"/>
        <v>0.66242658617729755</v>
      </c>
      <c r="O52" s="226">
        <f t="shared" si="9"/>
        <v>0.7316747217693218</v>
      </c>
      <c r="P52" s="226">
        <f t="shared" si="9"/>
        <v>0.8438439528752425</v>
      </c>
      <c r="Q52" s="226">
        <f t="shared" si="9"/>
        <v>1.0333447012283166</v>
      </c>
      <c r="R52" s="226">
        <f t="shared" si="9"/>
        <v>1.0545238313868686</v>
      </c>
      <c r="S52" s="226">
        <f t="shared" si="9"/>
        <v>1.3508170629599305</v>
      </c>
      <c r="T52" s="226">
        <f t="shared" si="9"/>
        <v>1.5700996979470347</v>
      </c>
      <c r="U52" s="226">
        <f t="shared" si="9"/>
        <v>1.5661277228760428</v>
      </c>
      <c r="V52" s="226">
        <f t="shared" si="9"/>
        <v>1.5489793981800533</v>
      </c>
      <c r="W52" s="226">
        <f t="shared" si="9"/>
        <v>1.578381440354603</v>
      </c>
      <c r="X52" s="226">
        <f t="shared" si="9"/>
        <v>1.3871727646055489</v>
      </c>
      <c r="Y52" s="226">
        <f t="shared" si="9"/>
        <v>1.3841447655594197</v>
      </c>
      <c r="Z52" s="226">
        <f t="shared" si="9"/>
        <v>1.4603173821917941</v>
      </c>
      <c r="AA52" s="226">
        <f t="shared" si="9"/>
        <v>1.4975311239030245</v>
      </c>
      <c r="AB52" s="226">
        <f t="shared" ref="AB52" si="42">AB21/AB$37*100</f>
        <v>1.9815034354069858</v>
      </c>
      <c r="AC52" s="226">
        <f t="shared" ref="AC52" si="43">AC21/AC$37*100</f>
        <v>1.2989600407441451</v>
      </c>
    </row>
    <row r="53" spans="1:29" x14ac:dyDescent="0.2">
      <c r="A53" s="51">
        <v>13</v>
      </c>
      <c r="B53" s="34">
        <v>610510</v>
      </c>
      <c r="C53" s="226">
        <f t="shared" ref="C53:J53" si="44">C22/C$37*100</f>
        <v>0.19315320645114972</v>
      </c>
      <c r="D53" s="226">
        <f t="shared" si="44"/>
        <v>6.174208758764773E-2</v>
      </c>
      <c r="E53" s="226">
        <f t="shared" si="44"/>
        <v>6.8468033018469515E-2</v>
      </c>
      <c r="F53" s="226">
        <f t="shared" si="44"/>
        <v>9.6338679833066709E-2</v>
      </c>
      <c r="G53" s="226">
        <f t="shared" si="44"/>
        <v>9.6830816784994098E-2</v>
      </c>
      <c r="H53" s="226">
        <f t="shared" si="44"/>
        <v>0.46989745961891749</v>
      </c>
      <c r="I53" s="226">
        <f t="shared" si="44"/>
        <v>0.27961432250833845</v>
      </c>
      <c r="J53" s="226">
        <f t="shared" si="44"/>
        <v>0.30827344027371378</v>
      </c>
      <c r="K53" s="226">
        <f t="shared" si="11"/>
        <v>0.38342942053681811</v>
      </c>
      <c r="L53" s="226">
        <f t="shared" si="11"/>
        <v>0.85649536970720508</v>
      </c>
      <c r="M53" s="226">
        <f t="shared" si="11"/>
        <v>2.3939898979493437</v>
      </c>
      <c r="N53" s="226">
        <f t="shared" si="9"/>
        <v>3.2761341797067409</v>
      </c>
      <c r="O53" s="226">
        <f t="shared" si="9"/>
        <v>3.2496337101166914</v>
      </c>
      <c r="P53" s="226">
        <f t="shared" si="9"/>
        <v>3.0931854599536228</v>
      </c>
      <c r="Q53" s="226">
        <f t="shared" si="9"/>
        <v>4.0698580680641454</v>
      </c>
      <c r="R53" s="226">
        <f t="shared" si="9"/>
        <v>3.7427653209696023</v>
      </c>
      <c r="S53" s="226">
        <f t="shared" si="9"/>
        <v>2.3781888565167377</v>
      </c>
      <c r="T53" s="226">
        <f t="shared" si="9"/>
        <v>2.3301928285858842</v>
      </c>
      <c r="U53" s="226">
        <f t="shared" si="9"/>
        <v>2.1038912656490085</v>
      </c>
      <c r="V53" s="226">
        <f t="shared" si="9"/>
        <v>1.8103628489136179</v>
      </c>
      <c r="W53" s="226">
        <f t="shared" si="9"/>
        <v>1.2527572571439594</v>
      </c>
      <c r="X53" s="226">
        <f t="shared" si="9"/>
        <v>1.2288334770903018</v>
      </c>
      <c r="Y53" s="226">
        <f t="shared" si="9"/>
        <v>1.1806000959347644</v>
      </c>
      <c r="Z53" s="226">
        <f t="shared" si="9"/>
        <v>1.3667385126001563</v>
      </c>
      <c r="AA53" s="226">
        <f t="shared" si="9"/>
        <v>1.4613219169377947</v>
      </c>
      <c r="AB53" s="226">
        <f t="shared" ref="AB53" si="45">AB22/AB$37*100</f>
        <v>1.5668984511825115</v>
      </c>
      <c r="AC53" s="226">
        <f t="shared" ref="AC53" si="46">AC22/AC$37*100</f>
        <v>1.6156345480702845</v>
      </c>
    </row>
    <row r="54" spans="1:29" x14ac:dyDescent="0.2">
      <c r="A54" s="51">
        <v>14</v>
      </c>
      <c r="B54" s="34">
        <v>620463</v>
      </c>
      <c r="C54" s="226">
        <f t="shared" ref="C54:J54" si="47">C23/C$37*100</f>
        <v>0.6736530909816052</v>
      </c>
      <c r="D54" s="226">
        <f t="shared" si="47"/>
        <v>0.13544288696365711</v>
      </c>
      <c r="E54" s="226">
        <f t="shared" si="47"/>
        <v>0.17619929722764885</v>
      </c>
      <c r="F54" s="226">
        <f t="shared" si="47"/>
        <v>0.28780637348282184</v>
      </c>
      <c r="G54" s="226">
        <f t="shared" si="47"/>
        <v>0.4580769097615755</v>
      </c>
      <c r="H54" s="226">
        <f t="shared" si="47"/>
        <v>1.110050191931125</v>
      </c>
      <c r="I54" s="226">
        <f t="shared" si="47"/>
        <v>0.94971589792183075</v>
      </c>
      <c r="J54" s="226">
        <f t="shared" si="47"/>
        <v>1.4585273241421841</v>
      </c>
      <c r="K54" s="226">
        <f t="shared" si="11"/>
        <v>1.5506447571883926</v>
      </c>
      <c r="L54" s="226">
        <f t="shared" si="11"/>
        <v>1.89992712752841</v>
      </c>
      <c r="M54" s="226">
        <f t="shared" si="11"/>
        <v>1.4430233940898409</v>
      </c>
      <c r="N54" s="226">
        <f t="shared" si="9"/>
        <v>1.6820086112163242</v>
      </c>
      <c r="O54" s="226">
        <f t="shared" si="9"/>
        <v>0.8074113946835465</v>
      </c>
      <c r="P54" s="226">
        <f t="shared" si="9"/>
        <v>0.66790566136778795</v>
      </c>
      <c r="Q54" s="226">
        <f t="shared" si="9"/>
        <v>0.80127395747030872</v>
      </c>
      <c r="R54" s="226">
        <f t="shared" si="9"/>
        <v>0.86607173036134399</v>
      </c>
      <c r="S54" s="226">
        <f t="shared" si="9"/>
        <v>0.75045688244123654</v>
      </c>
      <c r="T54" s="226">
        <f t="shared" si="9"/>
        <v>0.90596850613249014</v>
      </c>
      <c r="U54" s="226">
        <f t="shared" si="9"/>
        <v>0.99480078777515624</v>
      </c>
      <c r="V54" s="226">
        <f t="shared" si="9"/>
        <v>1.0396234482026459</v>
      </c>
      <c r="W54" s="226">
        <f t="shared" si="9"/>
        <v>0.81665676616328764</v>
      </c>
      <c r="X54" s="226">
        <f t="shared" si="9"/>
        <v>0.94416809525020018</v>
      </c>
      <c r="Y54" s="226">
        <f t="shared" si="9"/>
        <v>0.98349215733301365</v>
      </c>
      <c r="Z54" s="226">
        <f t="shared" si="9"/>
        <v>1.0576034374718588</v>
      </c>
      <c r="AA54" s="226">
        <f t="shared" si="9"/>
        <v>1.0335637451884689</v>
      </c>
      <c r="AB54" s="226">
        <f t="shared" ref="AB54" si="48">AB23/AB$37*100</f>
        <v>1.1314100623317926</v>
      </c>
      <c r="AC54" s="226">
        <f t="shared" ref="AC54" si="49">AC23/AC$37*100</f>
        <v>0.9734240341267747</v>
      </c>
    </row>
    <row r="55" spans="1:29" x14ac:dyDescent="0.2">
      <c r="A55" s="51">
        <v>15</v>
      </c>
      <c r="B55" s="34">
        <v>610462</v>
      </c>
      <c r="C55" s="226">
        <f t="shared" ref="C55:J55" si="50">C24/C$37*100</f>
        <v>0.17733304535908315</v>
      </c>
      <c r="D55" s="226">
        <f t="shared" si="50"/>
        <v>6.9809764701275825E-2</v>
      </c>
      <c r="E55" s="226">
        <f t="shared" si="50"/>
        <v>4.4491802341663576E-2</v>
      </c>
      <c r="F55" s="226">
        <f t="shared" si="50"/>
        <v>0.13783740025097932</v>
      </c>
      <c r="G55" s="226">
        <f t="shared" si="50"/>
        <v>0.16882078093871225</v>
      </c>
      <c r="H55" s="226">
        <f t="shared" si="50"/>
        <v>0.23905606478382196</v>
      </c>
      <c r="I55" s="226">
        <f t="shared" si="50"/>
        <v>0.44001760589865746</v>
      </c>
      <c r="J55" s="226">
        <f t="shared" si="50"/>
        <v>0.4387745382867142</v>
      </c>
      <c r="K55" s="226">
        <f t="shared" si="11"/>
        <v>0.30692909321766426</v>
      </c>
      <c r="L55" s="226">
        <f t="shared" si="11"/>
        <v>0.33556900401000261</v>
      </c>
      <c r="M55" s="226">
        <f t="shared" si="11"/>
        <v>0.7073739831985687</v>
      </c>
      <c r="N55" s="226">
        <f t="shared" ref="N55:AB68" si="51">N24/N$37*100</f>
        <v>0.78971515673826753</v>
      </c>
      <c r="O55" s="226">
        <f t="shared" si="51"/>
        <v>0.68624420426003496</v>
      </c>
      <c r="P55" s="226">
        <f t="shared" si="51"/>
        <v>0.51707015348392127</v>
      </c>
      <c r="Q55" s="226">
        <f t="shared" si="51"/>
        <v>0.44404447145115827</v>
      </c>
      <c r="R55" s="226">
        <f t="shared" si="51"/>
        <v>0.37305285995743759</v>
      </c>
      <c r="S55" s="226">
        <f t="shared" si="51"/>
        <v>0.47285651412974072</v>
      </c>
      <c r="T55" s="226">
        <f t="shared" si="51"/>
        <v>0.59746339235847967</v>
      </c>
      <c r="U55" s="226">
        <f t="shared" si="51"/>
        <v>0.86890736148843661</v>
      </c>
      <c r="V55" s="226">
        <f t="shared" si="51"/>
        <v>1.0488473789481456</v>
      </c>
      <c r="W55" s="226">
        <f t="shared" si="51"/>
        <v>0.75540039987105123</v>
      </c>
      <c r="X55" s="226">
        <f t="shared" si="51"/>
        <v>0.73168891250349577</v>
      </c>
      <c r="Y55" s="226">
        <f t="shared" si="51"/>
        <v>0.81844212735339961</v>
      </c>
      <c r="Z55" s="226">
        <f t="shared" si="51"/>
        <v>0.88770938073918038</v>
      </c>
      <c r="AA55" s="226">
        <f t="shared" si="51"/>
        <v>0.87244581786234576</v>
      </c>
      <c r="AB55" s="226">
        <f t="shared" si="51"/>
        <v>0.68039347837626274</v>
      </c>
      <c r="AC55" s="226">
        <f t="shared" ref="AC55" si="52">AC24/AC$37*100</f>
        <v>0.69987296797333709</v>
      </c>
    </row>
    <row r="56" spans="1:29" x14ac:dyDescent="0.2">
      <c r="A56" s="51">
        <v>16</v>
      </c>
      <c r="B56" s="34">
        <v>620432</v>
      </c>
      <c r="C56" s="226">
        <f t="shared" ref="C56:J56" si="53">C25/C$37*100</f>
        <v>1.9410567812942241</v>
      </c>
      <c r="D56" s="226">
        <f t="shared" si="53"/>
        <v>0.53029464542190508</v>
      </c>
      <c r="E56" s="226">
        <f t="shared" si="53"/>
        <v>0.49715811846647706</v>
      </c>
      <c r="F56" s="226">
        <f t="shared" si="53"/>
        <v>0.83753147690163143</v>
      </c>
      <c r="G56" s="226">
        <f t="shared" si="53"/>
        <v>1.0051155460479515</v>
      </c>
      <c r="H56" s="226">
        <f t="shared" si="53"/>
        <v>1.6417804526815647</v>
      </c>
      <c r="I56" s="226">
        <f t="shared" si="53"/>
        <v>1.1552324278538164</v>
      </c>
      <c r="J56" s="226">
        <f t="shared" si="53"/>
        <v>1.3511733730030622</v>
      </c>
      <c r="K56" s="226">
        <f t="shared" si="11"/>
        <v>1.0668401477899623</v>
      </c>
      <c r="L56" s="226">
        <f t="shared" si="11"/>
        <v>1.6571440961525654</v>
      </c>
      <c r="M56" s="226">
        <f t="shared" si="11"/>
        <v>1.4138393992663683</v>
      </c>
      <c r="N56" s="226">
        <f t="shared" si="51"/>
        <v>1.4535619665308095</v>
      </c>
      <c r="O56" s="226">
        <f t="shared" si="51"/>
        <v>1.2253531015506369</v>
      </c>
      <c r="P56" s="226">
        <f t="shared" si="51"/>
        <v>0.88251774025985208</v>
      </c>
      <c r="Q56" s="226">
        <f t="shared" si="51"/>
        <v>1.1115554491511028</v>
      </c>
      <c r="R56" s="226">
        <f t="shared" si="51"/>
        <v>1.0984517308164428</v>
      </c>
      <c r="S56" s="226">
        <f t="shared" si="51"/>
        <v>0.98357460955853726</v>
      </c>
      <c r="T56" s="226">
        <f t="shared" si="51"/>
        <v>1.0480421951955576</v>
      </c>
      <c r="U56" s="226">
        <f t="shared" si="51"/>
        <v>0.8862208091760736</v>
      </c>
      <c r="V56" s="226">
        <f t="shared" si="51"/>
        <v>0.95710926193477852</v>
      </c>
      <c r="W56" s="226">
        <f t="shared" si="51"/>
        <v>0.7029924577734884</v>
      </c>
      <c r="X56" s="226">
        <f t="shared" si="51"/>
        <v>0.70722404543637052</v>
      </c>
      <c r="Y56" s="226">
        <f t="shared" si="51"/>
        <v>0.76045876004317059</v>
      </c>
      <c r="Z56" s="226">
        <f t="shared" si="51"/>
        <v>0.79250057134353535</v>
      </c>
      <c r="AA56" s="226">
        <f t="shared" si="51"/>
        <v>0.85161349537332298</v>
      </c>
      <c r="AB56" s="226">
        <f t="shared" si="51"/>
        <v>0.82830830835642821</v>
      </c>
      <c r="AC56" s="226">
        <f t="shared" ref="AC56" si="54">AC25/AC$37*100</f>
        <v>0.8948015424245791</v>
      </c>
    </row>
    <row r="57" spans="1:29" x14ac:dyDescent="0.2">
      <c r="A57" s="51">
        <v>17</v>
      </c>
      <c r="B57" s="34">
        <v>620630</v>
      </c>
      <c r="C57" s="226">
        <f t="shared" ref="C57:J57" si="55">C26/C$37*100</f>
        <v>2.0534316186385086</v>
      </c>
      <c r="D57" s="226">
        <f t="shared" si="55"/>
        <v>0.61681810522838465</v>
      </c>
      <c r="E57" s="226">
        <f t="shared" si="55"/>
        <v>0.95460867634359126</v>
      </c>
      <c r="F57" s="226">
        <f t="shared" si="55"/>
        <v>1.2941415733492978</v>
      </c>
      <c r="G57" s="226">
        <f t="shared" si="55"/>
        <v>2.086458376466529</v>
      </c>
      <c r="H57" s="226">
        <f t="shared" si="55"/>
        <v>4.1915070825779246</v>
      </c>
      <c r="I57" s="226">
        <f t="shared" si="55"/>
        <v>3.282965383794592</v>
      </c>
      <c r="J57" s="226">
        <f t="shared" si="55"/>
        <v>4.4881724787030768</v>
      </c>
      <c r="K57" s="226">
        <f t="shared" si="11"/>
        <v>2.667242344400846</v>
      </c>
      <c r="L57" s="226">
        <f t="shared" si="11"/>
        <v>3.7441431636562572</v>
      </c>
      <c r="M57" s="226">
        <f t="shared" si="11"/>
        <v>2.0952117049592967</v>
      </c>
      <c r="N57" s="226">
        <f t="shared" si="51"/>
        <v>1.1944026668069372</v>
      </c>
      <c r="O57" s="226">
        <f t="shared" si="51"/>
        <v>0.87622348878482903</v>
      </c>
      <c r="P57" s="226">
        <f t="shared" si="51"/>
        <v>0.8138887927615942</v>
      </c>
      <c r="Q57" s="226">
        <f t="shared" si="51"/>
        <v>1.0993383311819773</v>
      </c>
      <c r="R57" s="226">
        <f t="shared" si="51"/>
        <v>1.7699694783022382</v>
      </c>
      <c r="S57" s="226">
        <f t="shared" si="51"/>
        <v>0.95137766033132121</v>
      </c>
      <c r="T57" s="226">
        <f t="shared" si="51"/>
        <v>0.92889129467367215</v>
      </c>
      <c r="U57" s="226">
        <f t="shared" si="51"/>
        <v>1.1258188000533722</v>
      </c>
      <c r="V57" s="226">
        <f t="shared" si="51"/>
        <v>0.88090672229017941</v>
      </c>
      <c r="W57" s="226">
        <f t="shared" si="51"/>
        <v>0.85438477186213191</v>
      </c>
      <c r="X57" s="226">
        <f t="shared" si="51"/>
        <v>0.971653056075647</v>
      </c>
      <c r="Y57" s="226">
        <f t="shared" si="51"/>
        <v>0.89133544789543107</v>
      </c>
      <c r="Z57" s="226">
        <f t="shared" si="51"/>
        <v>0.68219386195757548</v>
      </c>
      <c r="AA57" s="226">
        <f t="shared" si="51"/>
        <v>0.69849098945505295</v>
      </c>
      <c r="AB57" s="226">
        <f t="shared" si="51"/>
        <v>0.60333219621615486</v>
      </c>
      <c r="AC57" s="226">
        <f t="shared" ref="AC57" si="56">AC26/AC$37*100</f>
        <v>1.0628487616655018</v>
      </c>
    </row>
    <row r="58" spans="1:29" x14ac:dyDescent="0.2">
      <c r="A58" s="51">
        <v>18</v>
      </c>
      <c r="B58" s="34">
        <v>620332</v>
      </c>
      <c r="C58" s="226">
        <f t="shared" ref="C58:J58" si="57">C27/C$37*100</f>
        <v>1.1726578391775744</v>
      </c>
      <c r="D58" s="226">
        <f t="shared" si="57"/>
        <v>0.34890767372331877</v>
      </c>
      <c r="E58" s="226">
        <f t="shared" si="57"/>
        <v>0.46099327948923696</v>
      </c>
      <c r="F58" s="226">
        <f t="shared" si="57"/>
        <v>0.45644655303464465</v>
      </c>
      <c r="G58" s="226">
        <f t="shared" si="57"/>
        <v>0.3543996290974164</v>
      </c>
      <c r="H58" s="226">
        <f t="shared" si="57"/>
        <v>0.8634817763039534</v>
      </c>
      <c r="I58" s="226">
        <f t="shared" si="57"/>
        <v>0.64861335536282438</v>
      </c>
      <c r="J58" s="226">
        <f t="shared" si="57"/>
        <v>0.64102740161008942</v>
      </c>
      <c r="K58" s="226">
        <f t="shared" si="11"/>
        <v>0.5102995568432912</v>
      </c>
      <c r="L58" s="226">
        <f t="shared" si="11"/>
        <v>1.0616401676003406</v>
      </c>
      <c r="M58" s="226">
        <f t="shared" si="11"/>
        <v>1.2145333567616661</v>
      </c>
      <c r="N58" s="226">
        <f t="shared" si="51"/>
        <v>1.2765969375573112</v>
      </c>
      <c r="O58" s="226">
        <f t="shared" si="51"/>
        <v>1.3405369500458086</v>
      </c>
      <c r="P58" s="226">
        <f t="shared" si="51"/>
        <v>1.3657704923858638</v>
      </c>
      <c r="Q58" s="226">
        <f t="shared" si="51"/>
        <v>1.4606178360837936</v>
      </c>
      <c r="R58" s="226">
        <f t="shared" si="51"/>
        <v>1.5135115273988173</v>
      </c>
      <c r="S58" s="226">
        <f t="shared" si="51"/>
        <v>1.3666297799725728</v>
      </c>
      <c r="T58" s="226">
        <f t="shared" si="51"/>
        <v>1.4041789245625329</v>
      </c>
      <c r="U58" s="226">
        <f t="shared" si="51"/>
        <v>1.3579963779879796</v>
      </c>
      <c r="V58" s="226">
        <f t="shared" si="51"/>
        <v>1.125891160232356</v>
      </c>
      <c r="W58" s="226">
        <f t="shared" si="51"/>
        <v>0.71964926323237899</v>
      </c>
      <c r="X58" s="226">
        <f t="shared" si="51"/>
        <v>0.6373811263263488</v>
      </c>
      <c r="Y58" s="226">
        <f t="shared" si="51"/>
        <v>0.58209201343086703</v>
      </c>
      <c r="Z58" s="226">
        <f t="shared" si="51"/>
        <v>0.49325279654404353</v>
      </c>
      <c r="AA58" s="226">
        <f t="shared" si="51"/>
        <v>0.54227280190526572</v>
      </c>
      <c r="AB58" s="226">
        <f t="shared" si="51"/>
        <v>0.58515274318623867</v>
      </c>
      <c r="AC58" s="226">
        <f t="shared" ref="AC58" si="58">AC27/AC$37*100</f>
        <v>0.8224169182141553</v>
      </c>
    </row>
    <row r="59" spans="1:29" x14ac:dyDescent="0.2">
      <c r="A59" s="51">
        <v>19</v>
      </c>
      <c r="B59" s="34">
        <v>620331</v>
      </c>
      <c r="C59" s="226">
        <f t="shared" ref="C59:J59" si="59">C28/C$37*100</f>
        <v>1.4837168869098467</v>
      </c>
      <c r="D59" s="226">
        <f t="shared" si="59"/>
        <v>0.35719946004779135</v>
      </c>
      <c r="E59" s="226">
        <f t="shared" si="59"/>
        <v>0.33131697112046771</v>
      </c>
      <c r="F59" s="226">
        <f t="shared" si="59"/>
        <v>0.30286969769845568</v>
      </c>
      <c r="G59" s="226">
        <f t="shared" si="59"/>
        <v>0.37614657561207598</v>
      </c>
      <c r="H59" s="226">
        <f t="shared" si="59"/>
        <v>0.51912276989575179</v>
      </c>
      <c r="I59" s="226">
        <f t="shared" si="59"/>
        <v>0.48236750361957093</v>
      </c>
      <c r="J59" s="226">
        <f t="shared" si="59"/>
        <v>0.53540674650451481</v>
      </c>
      <c r="K59" s="226">
        <f t="shared" si="11"/>
        <v>0.49522350480853061</v>
      </c>
      <c r="L59" s="226">
        <f t="shared" si="11"/>
        <v>0.7652846447706172</v>
      </c>
      <c r="M59" s="226">
        <f t="shared" si="11"/>
        <v>0.84462058709110155</v>
      </c>
      <c r="N59" s="226">
        <f t="shared" si="51"/>
        <v>0.98629810666847251</v>
      </c>
      <c r="O59" s="226">
        <f t="shared" si="51"/>
        <v>1.4082082933618427</v>
      </c>
      <c r="P59" s="226">
        <f t="shared" si="51"/>
        <v>1.6920650860574753</v>
      </c>
      <c r="Q59" s="226">
        <f t="shared" si="51"/>
        <v>1.673915763126169</v>
      </c>
      <c r="R59" s="226">
        <f t="shared" si="51"/>
        <v>1.5854958419088669</v>
      </c>
      <c r="S59" s="226">
        <f t="shared" si="51"/>
        <v>1.9443395822952763</v>
      </c>
      <c r="T59" s="226">
        <f t="shared" si="51"/>
        <v>2.0273659182716597</v>
      </c>
      <c r="U59" s="226">
        <f t="shared" si="51"/>
        <v>1.7461426800601136</v>
      </c>
      <c r="V59" s="226">
        <f t="shared" si="51"/>
        <v>1.4506162866222014</v>
      </c>
      <c r="W59" s="226">
        <f t="shared" si="51"/>
        <v>0.97338060068632437</v>
      </c>
      <c r="X59" s="226">
        <f t="shared" si="51"/>
        <v>0.86885265707854908</v>
      </c>
      <c r="Y59" s="226">
        <f t="shared" si="51"/>
        <v>0.77151415037774307</v>
      </c>
      <c r="Z59" s="226">
        <f t="shared" si="51"/>
        <v>0.69615810747672413</v>
      </c>
      <c r="AA59" s="226">
        <f t="shared" si="51"/>
        <v>0.53192878624335582</v>
      </c>
      <c r="AB59" s="226">
        <f t="shared" si="51"/>
        <v>0.56818180166136978</v>
      </c>
      <c r="AC59" s="226">
        <f t="shared" ref="AC59" si="60">AC28/AC$37*100</f>
        <v>0.98288234079992931</v>
      </c>
    </row>
    <row r="60" spans="1:29" x14ac:dyDescent="0.2">
      <c r="A60" s="51">
        <v>20</v>
      </c>
      <c r="B60" s="34">
        <v>620433</v>
      </c>
      <c r="C60" s="226">
        <f t="shared" ref="C60:J60" si="61">C29/C$37*100</f>
        <v>0.7112560480712542</v>
      </c>
      <c r="D60" s="226">
        <f t="shared" si="61"/>
        <v>0.20256588590252286</v>
      </c>
      <c r="E60" s="226">
        <f t="shared" si="61"/>
        <v>0.34515960716826094</v>
      </c>
      <c r="F60" s="226">
        <f t="shared" si="61"/>
        <v>0.71715393440885267</v>
      </c>
      <c r="G60" s="226">
        <f t="shared" si="61"/>
        <v>0.73491511021362876</v>
      </c>
      <c r="H60" s="226">
        <f t="shared" si="61"/>
        <v>1.3509754188734697</v>
      </c>
      <c r="I60" s="226">
        <f t="shared" si="61"/>
        <v>2.6367389665803072</v>
      </c>
      <c r="J60" s="226">
        <f t="shared" si="61"/>
        <v>1.0034011961558904</v>
      </c>
      <c r="K60" s="226">
        <f t="shared" si="11"/>
        <v>1.4810280986620876</v>
      </c>
      <c r="L60" s="226">
        <f t="shared" si="11"/>
        <v>2.2365790992557746</v>
      </c>
      <c r="M60" s="226">
        <f t="shared" si="11"/>
        <v>1.0937375660752366</v>
      </c>
      <c r="N60" s="226">
        <f t="shared" si="51"/>
        <v>1.0991040441399698</v>
      </c>
      <c r="O60" s="226">
        <f t="shared" si="51"/>
        <v>1.3912078658576892</v>
      </c>
      <c r="P60" s="226">
        <f t="shared" si="51"/>
        <v>1.3027611968836448</v>
      </c>
      <c r="Q60" s="226">
        <f t="shared" si="51"/>
        <v>1.8055960948833847</v>
      </c>
      <c r="R60" s="226">
        <f t="shared" si="51"/>
        <v>1.8592895404757055</v>
      </c>
      <c r="S60" s="226">
        <f t="shared" si="51"/>
        <v>1.7367409327982291</v>
      </c>
      <c r="T60" s="226">
        <f t="shared" si="51"/>
        <v>1.7065463430089882</v>
      </c>
      <c r="U60" s="226">
        <f t="shared" si="51"/>
        <v>1.5845239147563739</v>
      </c>
      <c r="V60" s="226">
        <f t="shared" si="51"/>
        <v>1.6823091243428026</v>
      </c>
      <c r="W60" s="226">
        <f t="shared" si="51"/>
        <v>1.0404569960172263</v>
      </c>
      <c r="X60" s="226">
        <f t="shared" si="51"/>
        <v>0.89506049175414726</v>
      </c>
      <c r="Y60" s="226">
        <f t="shared" si="51"/>
        <v>0.8726193668305553</v>
      </c>
      <c r="Z60" s="226">
        <f t="shared" si="51"/>
        <v>0.68069287707344173</v>
      </c>
      <c r="AA60" s="226">
        <f t="shared" si="51"/>
        <v>0.53130481299524723</v>
      </c>
      <c r="AB60" s="226">
        <f t="shared" si="51"/>
        <v>0.6712071555446838</v>
      </c>
      <c r="AC60" s="226">
        <f t="shared" ref="AC60" si="62">AC29/AC$37*100</f>
        <v>1.0699995617245361</v>
      </c>
    </row>
    <row r="61" spans="1:29" x14ac:dyDescent="0.2">
      <c r="A61" s="51">
        <v>21</v>
      </c>
      <c r="B61" s="34">
        <v>620311</v>
      </c>
      <c r="C61" s="226">
        <f t="shared" ref="C61:J61" si="63">C30/C$37*100</f>
        <v>0.20295546465006184</v>
      </c>
      <c r="D61" s="226">
        <f t="shared" si="63"/>
        <v>5.227131037690453E-2</v>
      </c>
      <c r="E61" s="226">
        <f t="shared" si="63"/>
        <v>9.9225362051825014E-2</v>
      </c>
      <c r="F61" s="226">
        <f t="shared" si="63"/>
        <v>0.15942664506070847</v>
      </c>
      <c r="G61" s="226">
        <f t="shared" si="63"/>
        <v>0.15838557613039475</v>
      </c>
      <c r="H61" s="226">
        <f t="shared" si="63"/>
        <v>0.34597074378114817</v>
      </c>
      <c r="I61" s="226">
        <f t="shared" si="63"/>
        <v>0.30873277276926642</v>
      </c>
      <c r="J61" s="226">
        <f t="shared" si="63"/>
        <v>0.57246878268445656</v>
      </c>
      <c r="K61" s="226">
        <f t="shared" si="11"/>
        <v>0.77933473473807635</v>
      </c>
      <c r="L61" s="226">
        <f t="shared" si="11"/>
        <v>1.103716478363383</v>
      </c>
      <c r="M61" s="226">
        <f t="shared" si="11"/>
        <v>1.4147998802196142</v>
      </c>
      <c r="N61" s="226">
        <f t="shared" si="51"/>
        <v>1.5064929739525068</v>
      </c>
      <c r="O61" s="226">
        <f t="shared" si="51"/>
        <v>1.7890529873191952</v>
      </c>
      <c r="P61" s="226">
        <f t="shared" si="51"/>
        <v>1.7519092709606381</v>
      </c>
      <c r="Q61" s="226">
        <f t="shared" si="51"/>
        <v>1.6306536066751385</v>
      </c>
      <c r="R61" s="226">
        <f t="shared" si="51"/>
        <v>1.8187139094699105</v>
      </c>
      <c r="S61" s="226">
        <f t="shared" si="51"/>
        <v>1.8557510889844135</v>
      </c>
      <c r="T61" s="226">
        <f t="shared" si="51"/>
        <v>1.8586963851513629</v>
      </c>
      <c r="U61" s="226">
        <f t="shared" si="51"/>
        <v>1.4416906586730982</v>
      </c>
      <c r="V61" s="226">
        <f t="shared" si="51"/>
        <v>1.1787216657286463</v>
      </c>
      <c r="W61" s="226">
        <f t="shared" si="51"/>
        <v>0.70412036272162071</v>
      </c>
      <c r="X61" s="226">
        <f t="shared" si="51"/>
        <v>0.63122705887543817</v>
      </c>
      <c r="Y61" s="226">
        <f t="shared" si="51"/>
        <v>0.57580512051804766</v>
      </c>
      <c r="Z61" s="226">
        <f t="shared" si="51"/>
        <v>0.53810202769255677</v>
      </c>
      <c r="AA61" s="226">
        <f t="shared" si="51"/>
        <v>0.42008576990147972</v>
      </c>
      <c r="AB61" s="226">
        <f t="shared" si="51"/>
        <v>0.38464132639766896</v>
      </c>
      <c r="AC61" s="226">
        <f t="shared" ref="AC61" si="64">AC30/AC$37*100</f>
        <v>0.85076324518403612</v>
      </c>
    </row>
    <row r="62" spans="1:29" x14ac:dyDescent="0.2">
      <c r="A62" s="51">
        <v>22</v>
      </c>
      <c r="B62" s="34">
        <v>620431</v>
      </c>
      <c r="C62" s="226">
        <f t="shared" ref="C62:J62" si="65">C31/C$37*100</f>
        <v>0.11024371575571826</v>
      </c>
      <c r="D62" s="226">
        <f t="shared" si="65"/>
        <v>0.11152945018970052</v>
      </c>
      <c r="E62" s="226">
        <f t="shared" si="65"/>
        <v>6.5789907913057388E-2</v>
      </c>
      <c r="F62" s="226">
        <f t="shared" si="65"/>
        <v>9.2066865313304769E-2</v>
      </c>
      <c r="G62" s="226">
        <f t="shared" si="65"/>
        <v>9.2760455977234035E-2</v>
      </c>
      <c r="H62" s="226">
        <f t="shared" si="65"/>
        <v>0.22312602884610988</v>
      </c>
      <c r="I62" s="226">
        <f t="shared" si="65"/>
        <v>0.35911657746186282</v>
      </c>
      <c r="J62" s="226">
        <f t="shared" si="65"/>
        <v>0.29511308826381194</v>
      </c>
      <c r="K62" s="226">
        <f t="shared" si="11"/>
        <v>0.25072743952561088</v>
      </c>
      <c r="L62" s="226">
        <f t="shared" si="11"/>
        <v>0.5191435290875146</v>
      </c>
      <c r="M62" s="226">
        <f t="shared" si="11"/>
        <v>0.49908534465689092</v>
      </c>
      <c r="N62" s="226">
        <f t="shared" si="51"/>
        <v>0.64826111175944789</v>
      </c>
      <c r="O62" s="226">
        <f t="shared" si="51"/>
        <v>0.78988889868562506</v>
      </c>
      <c r="P62" s="226">
        <f t="shared" si="51"/>
        <v>0.83723394532919315</v>
      </c>
      <c r="Q62" s="226">
        <f t="shared" si="51"/>
        <v>1.018784845323512</v>
      </c>
      <c r="R62" s="226">
        <f t="shared" si="51"/>
        <v>0.99454553440580218</v>
      </c>
      <c r="S62" s="226">
        <f t="shared" si="51"/>
        <v>0.88866700794612352</v>
      </c>
      <c r="T62" s="226">
        <f t="shared" si="51"/>
        <v>0.79739626960969889</v>
      </c>
      <c r="U62" s="226">
        <f t="shared" si="51"/>
        <v>0.69259461606946604</v>
      </c>
      <c r="V62" s="226">
        <f t="shared" si="51"/>
        <v>0.56818003247051985</v>
      </c>
      <c r="W62" s="226">
        <f t="shared" si="51"/>
        <v>0.41806736494093921</v>
      </c>
      <c r="X62" s="226">
        <f t="shared" si="51"/>
        <v>0.31928122269555459</v>
      </c>
      <c r="Y62" s="226">
        <f t="shared" si="51"/>
        <v>0.29330642762921211</v>
      </c>
      <c r="Z62" s="226">
        <f t="shared" si="51"/>
        <v>0.34513112103297366</v>
      </c>
      <c r="AA62" s="226">
        <f t="shared" si="51"/>
        <v>0.40758283346619673</v>
      </c>
      <c r="AB62" s="226">
        <f t="shared" si="51"/>
        <v>0.65421080139470855</v>
      </c>
      <c r="AC62" s="226">
        <f t="shared" ref="AC62" si="66">AC31/AC$37*100</f>
        <v>0.49826667826620641</v>
      </c>
    </row>
    <row r="63" spans="1:29" x14ac:dyDescent="0.2">
      <c r="A63" s="51">
        <v>23</v>
      </c>
      <c r="B63" s="34">
        <v>620341</v>
      </c>
      <c r="C63" s="226">
        <f t="shared" ref="C63:J63" si="67">C32/C$37*100</f>
        <v>0.93994086355359552</v>
      </c>
      <c r="D63" s="226">
        <f t="shared" si="67"/>
        <v>0.30291914037882017</v>
      </c>
      <c r="E63" s="226">
        <f t="shared" si="67"/>
        <v>0.2691974638794038</v>
      </c>
      <c r="F63" s="226">
        <f t="shared" si="67"/>
        <v>0.20963363158567763</v>
      </c>
      <c r="G63" s="226">
        <f t="shared" si="67"/>
        <v>0.22985483965577727</v>
      </c>
      <c r="H63" s="226">
        <f t="shared" si="67"/>
        <v>0.46894627898848801</v>
      </c>
      <c r="I63" s="226">
        <f t="shared" si="67"/>
        <v>0.43489493162140291</v>
      </c>
      <c r="J63" s="226">
        <f t="shared" si="67"/>
        <v>0.57993137855486943</v>
      </c>
      <c r="K63" s="226">
        <f t="shared" si="11"/>
        <v>0.41854753552239249</v>
      </c>
      <c r="L63" s="226">
        <f t="shared" si="11"/>
        <v>0.49054449831178371</v>
      </c>
      <c r="M63" s="226">
        <f t="shared" si="11"/>
        <v>0.53100903503351216</v>
      </c>
      <c r="N63" s="226">
        <f t="shared" si="51"/>
        <v>0.64863107106917561</v>
      </c>
      <c r="O63" s="226">
        <f t="shared" si="51"/>
        <v>0.7402399652127839</v>
      </c>
      <c r="P63" s="226">
        <f t="shared" si="51"/>
        <v>0.71556905020285611</v>
      </c>
      <c r="Q63" s="226">
        <f t="shared" si="51"/>
        <v>0.63625808769520353</v>
      </c>
      <c r="R63" s="226">
        <f t="shared" si="51"/>
        <v>0.78382344792455572</v>
      </c>
      <c r="S63" s="226">
        <f t="shared" si="51"/>
        <v>0.79499450356776169</v>
      </c>
      <c r="T63" s="226">
        <f t="shared" si="51"/>
        <v>0.91667282232944758</v>
      </c>
      <c r="U63" s="226">
        <f t="shared" si="51"/>
        <v>0.74410156734952526</v>
      </c>
      <c r="V63" s="226">
        <f t="shared" si="51"/>
        <v>0.68888156683861002</v>
      </c>
      <c r="W63" s="226">
        <f t="shared" si="51"/>
        <v>0.47555209083172001</v>
      </c>
      <c r="X63" s="226">
        <f t="shared" si="51"/>
        <v>0.45654548273948092</v>
      </c>
      <c r="Y63" s="226">
        <f t="shared" si="51"/>
        <v>0.41582057800695521</v>
      </c>
      <c r="Z63" s="226">
        <f t="shared" si="51"/>
        <v>0.41977689791415118</v>
      </c>
      <c r="AA63" s="226">
        <f t="shared" si="51"/>
        <v>0.36843055595356811</v>
      </c>
      <c r="AB63" s="226">
        <f t="shared" si="51"/>
        <v>0.38443329136380755</v>
      </c>
      <c r="AC63" s="226">
        <f t="shared" ref="AC63" si="68">AC32/AC$37*100</f>
        <v>0.51641013634001853</v>
      </c>
    </row>
    <row r="64" spans="1:29" x14ac:dyDescent="0.2">
      <c r="A64" s="51">
        <v>24</v>
      </c>
      <c r="B64" s="34">
        <v>620333</v>
      </c>
      <c r="C64" s="226">
        <f t="shared" ref="C64:J64" si="69">C33/C$37*100</f>
        <v>0.59722136888082156</v>
      </c>
      <c r="D64" s="226">
        <f t="shared" si="69"/>
        <v>0.18777416903324406</v>
      </c>
      <c r="E64" s="226">
        <f t="shared" si="69"/>
        <v>0.28056097858667828</v>
      </c>
      <c r="F64" s="226">
        <f t="shared" si="69"/>
        <v>0.27187914633080934</v>
      </c>
      <c r="G64" s="226">
        <f t="shared" si="69"/>
        <v>0.33716912798947474</v>
      </c>
      <c r="H64" s="226">
        <f t="shared" si="69"/>
        <v>0.63484640912211854</v>
      </c>
      <c r="I64" s="226">
        <f t="shared" si="69"/>
        <v>0.5206890677284266</v>
      </c>
      <c r="J64" s="226">
        <f t="shared" si="69"/>
        <v>0.71525132885912035</v>
      </c>
      <c r="K64" s="226">
        <f t="shared" si="11"/>
        <v>0.72802371694598977</v>
      </c>
      <c r="L64" s="226">
        <f t="shared" si="11"/>
        <v>0.91137305031651528</v>
      </c>
      <c r="M64" s="226">
        <f t="shared" si="11"/>
        <v>1.0318746476142402</v>
      </c>
      <c r="N64" s="226">
        <f t="shared" si="51"/>
        <v>1.1771304000042908</v>
      </c>
      <c r="O64" s="226">
        <f t="shared" si="51"/>
        <v>1.7850722303122377</v>
      </c>
      <c r="P64" s="226">
        <f t="shared" si="51"/>
        <v>1.8436694996984817</v>
      </c>
      <c r="Q64" s="226">
        <f t="shared" si="51"/>
        <v>2.3419501717952071</v>
      </c>
      <c r="R64" s="226">
        <f t="shared" si="51"/>
        <v>2.3084228856295521</v>
      </c>
      <c r="S64" s="226">
        <f t="shared" si="51"/>
        <v>2.9202867947810627</v>
      </c>
      <c r="T64" s="226">
        <f t="shared" si="51"/>
        <v>2.3246344936491097</v>
      </c>
      <c r="U64" s="226">
        <f t="shared" si="51"/>
        <v>2.061999481292689</v>
      </c>
      <c r="V64" s="226">
        <f t="shared" si="51"/>
        <v>2.0372948283881316</v>
      </c>
      <c r="W64" s="226">
        <f t="shared" si="51"/>
        <v>1.5084169894244037</v>
      </c>
      <c r="X64" s="226">
        <f t="shared" si="51"/>
        <v>1.5742102939365832</v>
      </c>
      <c r="Y64" s="226">
        <f t="shared" si="51"/>
        <v>1.2048520326178198</v>
      </c>
      <c r="Z64" s="226">
        <f t="shared" si="51"/>
        <v>0.70091207685485124</v>
      </c>
      <c r="AA64" s="226">
        <f t="shared" si="51"/>
        <v>0.36040283672383483</v>
      </c>
      <c r="AB64" s="226">
        <f t="shared" si="51"/>
        <v>0.27673685346145122</v>
      </c>
      <c r="AC64" s="226">
        <f t="shared" ref="AC64" si="70">AC33/AC$37*100</f>
        <v>1.2322214381146133</v>
      </c>
    </row>
    <row r="65" spans="1:29" x14ac:dyDescent="0.2">
      <c r="A65" s="51">
        <v>25</v>
      </c>
      <c r="B65" s="34">
        <v>611790</v>
      </c>
      <c r="C65" s="226">
        <f t="shared" ref="C65:J65" si="71">C34/C$37*100</f>
        <v>11.442369673842421</v>
      </c>
      <c r="D65" s="226">
        <f t="shared" si="71"/>
        <v>3.8109817958174732</v>
      </c>
      <c r="E65" s="226">
        <f t="shared" si="71"/>
        <v>4.9020470432532024</v>
      </c>
      <c r="F65" s="226">
        <f t="shared" si="71"/>
        <v>9.150227879111851</v>
      </c>
      <c r="G65" s="226">
        <f t="shared" si="71"/>
        <v>8.1497772295736137</v>
      </c>
      <c r="H65" s="226">
        <f t="shared" si="71"/>
        <v>8.8658525558199841</v>
      </c>
      <c r="I65" s="226">
        <f t="shared" si="71"/>
        <v>6.4166765418626621</v>
      </c>
      <c r="J65" s="226">
        <f t="shared" si="71"/>
        <v>5.5964354729900769</v>
      </c>
      <c r="K65" s="226">
        <f t="shared" si="11"/>
        <v>3.134423266693962</v>
      </c>
      <c r="L65" s="226">
        <f t="shared" si="11"/>
        <v>3.9214019046205486</v>
      </c>
      <c r="M65" s="226">
        <f t="shared" si="11"/>
        <v>4.5778661231659639</v>
      </c>
      <c r="N65" s="226">
        <f t="shared" si="51"/>
        <v>3.5327254096853991</v>
      </c>
      <c r="O65" s="226">
        <f t="shared" si="51"/>
        <v>3.6457582759424936</v>
      </c>
      <c r="P65" s="226">
        <f t="shared" si="51"/>
        <v>2.9695952822667455</v>
      </c>
      <c r="Q65" s="226">
        <f t="shared" si="51"/>
        <v>1.4293881998814484</v>
      </c>
      <c r="R65" s="226">
        <f t="shared" si="51"/>
        <v>1.9956214006989377</v>
      </c>
      <c r="S65" s="226">
        <f t="shared" si="51"/>
        <v>0.59657917526414583</v>
      </c>
      <c r="T65" s="226">
        <f t="shared" si="51"/>
        <v>0.47581014643667247</v>
      </c>
      <c r="U65" s="226">
        <f t="shared" si="51"/>
        <v>0.33213744057403843</v>
      </c>
      <c r="V65" s="226">
        <f t="shared" si="51"/>
        <v>0.26714980229781637</v>
      </c>
      <c r="W65" s="226">
        <f t="shared" si="51"/>
        <v>0.18674772925981584</v>
      </c>
      <c r="X65" s="226">
        <f t="shared" si="51"/>
        <v>0.14920242614858722</v>
      </c>
      <c r="Y65" s="226">
        <f t="shared" si="51"/>
        <v>0.14102001439021464</v>
      </c>
      <c r="Z65" s="226">
        <f t="shared" si="51"/>
        <v>0.10008237371209204</v>
      </c>
      <c r="AA65" s="226">
        <f t="shared" si="51"/>
        <v>9.5884274977291406E-2</v>
      </c>
      <c r="AB65" s="226">
        <f t="shared" si="51"/>
        <v>0.18880872973086896</v>
      </c>
      <c r="AC65" s="226">
        <f t="shared" ref="AC65" si="72">AC34/AC$37*100</f>
        <v>1.1826563412966133</v>
      </c>
    </row>
    <row r="66" spans="1:29" x14ac:dyDescent="0.2">
      <c r="A66" s="51"/>
      <c r="B66" s="42" t="s">
        <v>19</v>
      </c>
      <c r="C66" s="226">
        <f t="shared" ref="C66:J66" si="73">C35/C$37*100</f>
        <v>63.628495075074113</v>
      </c>
      <c r="D66" s="226">
        <f t="shared" si="73"/>
        <v>21.812122479466936</v>
      </c>
      <c r="E66" s="226">
        <f t="shared" si="73"/>
        <v>27.687328598455053</v>
      </c>
      <c r="F66" s="226">
        <f t="shared" si="73"/>
        <v>34.194810852473346</v>
      </c>
      <c r="G66" s="226">
        <f t="shared" si="73"/>
        <v>38.30639206902066</v>
      </c>
      <c r="H66" s="226">
        <f t="shared" si="73"/>
        <v>69.290449207937144</v>
      </c>
      <c r="I66" s="226">
        <f t="shared" si="73"/>
        <v>71.110051235604331</v>
      </c>
      <c r="J66" s="226">
        <f t="shared" si="73"/>
        <v>77.30461412425224</v>
      </c>
      <c r="K66" s="226">
        <f t="shared" si="11"/>
        <v>55.050812773553126</v>
      </c>
      <c r="L66" s="226">
        <f t="shared" si="11"/>
        <v>76.944861383665668</v>
      </c>
      <c r="M66" s="226">
        <f t="shared" si="11"/>
        <v>79.926108633823674</v>
      </c>
      <c r="N66" s="226">
        <f t="shared" si="51"/>
        <v>81.096479128546392</v>
      </c>
      <c r="O66" s="226">
        <f t="shared" si="51"/>
        <v>79.047524983800258</v>
      </c>
      <c r="P66" s="226">
        <f t="shared" si="51"/>
        <v>61.878130709270366</v>
      </c>
      <c r="Q66" s="226">
        <f t="shared" si="51"/>
        <v>55.295328742947149</v>
      </c>
      <c r="R66" s="226">
        <f t="shared" si="51"/>
        <v>54.49745581424191</v>
      </c>
      <c r="S66" s="226">
        <f t="shared" si="51"/>
        <v>55.892355978227513</v>
      </c>
      <c r="T66" s="226">
        <f t="shared" si="51"/>
        <v>57.816911734196488</v>
      </c>
      <c r="U66" s="226">
        <f t="shared" si="51"/>
        <v>58.79142122288512</v>
      </c>
      <c r="V66" s="226">
        <f t="shared" si="51"/>
        <v>58.52815792945745</v>
      </c>
      <c r="W66" s="226">
        <f t="shared" si="51"/>
        <v>45.705849236232758</v>
      </c>
      <c r="X66" s="226">
        <f t="shared" si="51"/>
        <v>44.450821223840222</v>
      </c>
      <c r="Y66" s="226">
        <f t="shared" si="51"/>
        <v>43.983970428108876</v>
      </c>
      <c r="Z66" s="226">
        <f t="shared" si="51"/>
        <v>45.304620202787085</v>
      </c>
      <c r="AA66" s="226">
        <f t="shared" si="51"/>
        <v>47.373994885891996</v>
      </c>
      <c r="AB66" s="226">
        <f t="shared" si="51"/>
        <v>46.989897108440829</v>
      </c>
      <c r="AC66" s="226">
        <f t="shared" ref="AC66" si="74">AC35/AC$37*100</f>
        <v>51.200118810100612</v>
      </c>
    </row>
    <row r="67" spans="1:29" x14ac:dyDescent="0.2">
      <c r="A67" s="51"/>
      <c r="B67" s="42" t="s">
        <v>20</v>
      </c>
      <c r="C67" s="226">
        <f t="shared" ref="C67:J67" si="75">C36/C$37*100</f>
        <v>36.371504924925887</v>
      </c>
      <c r="D67" s="226">
        <f t="shared" si="75"/>
        <v>78.187877520533064</v>
      </c>
      <c r="E67" s="226">
        <f t="shared" si="75"/>
        <v>72.312671401544947</v>
      </c>
      <c r="F67" s="226">
        <f t="shared" si="75"/>
        <v>65.805189147526661</v>
      </c>
      <c r="G67" s="226">
        <f t="shared" si="75"/>
        <v>61.693607930979333</v>
      </c>
      <c r="H67" s="226">
        <f t="shared" si="75"/>
        <v>30.709550792062856</v>
      </c>
      <c r="I67" s="226">
        <f t="shared" si="75"/>
        <v>28.889948764395669</v>
      </c>
      <c r="J67" s="226">
        <f t="shared" si="75"/>
        <v>22.695385875747764</v>
      </c>
      <c r="K67" s="226">
        <f t="shared" si="11"/>
        <v>44.949187226446874</v>
      </c>
      <c r="L67" s="226">
        <f t="shared" si="11"/>
        <v>23.055138616334339</v>
      </c>
      <c r="M67" s="226">
        <f t="shared" si="11"/>
        <v>20.07389136617633</v>
      </c>
      <c r="N67" s="226">
        <f t="shared" si="51"/>
        <v>18.903520871453605</v>
      </c>
      <c r="O67" s="226">
        <f t="shared" si="51"/>
        <v>20.952475016199752</v>
      </c>
      <c r="P67" s="226">
        <f t="shared" si="51"/>
        <v>38.121869290729641</v>
      </c>
      <c r="Q67" s="226">
        <f t="shared" si="51"/>
        <v>44.704671257052851</v>
      </c>
      <c r="R67" s="226">
        <f t="shared" si="51"/>
        <v>45.50254418575809</v>
      </c>
      <c r="S67" s="226">
        <f t="shared" si="51"/>
        <v>44.107644021772487</v>
      </c>
      <c r="T67" s="226">
        <f t="shared" si="51"/>
        <v>42.183088265803512</v>
      </c>
      <c r="U67" s="226">
        <f t="shared" si="51"/>
        <v>41.208578777114873</v>
      </c>
      <c r="V67" s="226">
        <f t="shared" si="51"/>
        <v>41.47184207054255</v>
      </c>
      <c r="W67" s="226">
        <f t="shared" si="51"/>
        <v>54.294150763767234</v>
      </c>
      <c r="X67" s="226">
        <f t="shared" si="51"/>
        <v>55.549178776159778</v>
      </c>
      <c r="Y67" s="226">
        <f t="shared" si="51"/>
        <v>56.01602957189111</v>
      </c>
      <c r="Z67" s="226">
        <f t="shared" si="51"/>
        <v>54.695379797212915</v>
      </c>
      <c r="AA67" s="226">
        <f t="shared" si="51"/>
        <v>52.626005114108011</v>
      </c>
      <c r="AB67" s="226">
        <f t="shared" si="51"/>
        <v>53.010102891559171</v>
      </c>
      <c r="AC67" s="226">
        <f t="shared" ref="AC67" si="76">AC36/AC$37*100</f>
        <v>48.799881189899367</v>
      </c>
    </row>
    <row r="68" spans="1:29" x14ac:dyDescent="0.2">
      <c r="A68" s="51"/>
      <c r="B68" s="42" t="s">
        <v>11</v>
      </c>
      <c r="C68" s="226">
        <f t="shared" ref="C68:J68" si="77">C37/C$37*100</f>
        <v>100</v>
      </c>
      <c r="D68" s="226">
        <f t="shared" si="77"/>
        <v>100</v>
      </c>
      <c r="E68" s="226">
        <f t="shared" si="77"/>
        <v>100</v>
      </c>
      <c r="F68" s="226">
        <f t="shared" si="77"/>
        <v>100</v>
      </c>
      <c r="G68" s="226">
        <f t="shared" si="77"/>
        <v>100</v>
      </c>
      <c r="H68" s="226">
        <f t="shared" si="77"/>
        <v>100</v>
      </c>
      <c r="I68" s="226">
        <f t="shared" si="77"/>
        <v>100</v>
      </c>
      <c r="J68" s="226">
        <f t="shared" si="77"/>
        <v>100</v>
      </c>
      <c r="K68" s="226">
        <f t="shared" si="11"/>
        <v>100</v>
      </c>
      <c r="L68" s="226">
        <f t="shared" si="11"/>
        <v>100</v>
      </c>
      <c r="M68" s="226">
        <f t="shared" si="11"/>
        <v>100</v>
      </c>
      <c r="N68" s="226">
        <f t="shared" si="51"/>
        <v>100</v>
      </c>
      <c r="O68" s="226">
        <f t="shared" si="51"/>
        <v>100</v>
      </c>
      <c r="P68" s="226">
        <f t="shared" si="51"/>
        <v>100</v>
      </c>
      <c r="Q68" s="226">
        <f t="shared" si="51"/>
        <v>100</v>
      </c>
      <c r="R68" s="226">
        <f t="shared" si="51"/>
        <v>100</v>
      </c>
      <c r="S68" s="226">
        <f t="shared" si="51"/>
        <v>100</v>
      </c>
      <c r="T68" s="226">
        <f t="shared" si="51"/>
        <v>100</v>
      </c>
      <c r="U68" s="226">
        <f t="shared" ref="U68:AC68" si="78">U37/U$37*100</f>
        <v>100</v>
      </c>
      <c r="V68" s="226">
        <f t="shared" si="78"/>
        <v>100</v>
      </c>
      <c r="W68" s="226">
        <f t="shared" si="78"/>
        <v>100</v>
      </c>
      <c r="X68" s="226">
        <f t="shared" si="78"/>
        <v>100</v>
      </c>
      <c r="Y68" s="226">
        <f t="shared" si="78"/>
        <v>100</v>
      </c>
      <c r="Z68" s="226">
        <f t="shared" si="78"/>
        <v>100</v>
      </c>
      <c r="AA68" s="226">
        <f t="shared" si="78"/>
        <v>100</v>
      </c>
      <c r="AB68" s="226">
        <f t="shared" si="78"/>
        <v>100</v>
      </c>
      <c r="AC68" s="226">
        <f t="shared" si="78"/>
        <v>100</v>
      </c>
    </row>
    <row r="69" spans="1:29" x14ac:dyDescent="0.2">
      <c r="A69" s="51"/>
      <c r="B69" s="42"/>
      <c r="C69" s="42"/>
      <c r="D69" s="224"/>
      <c r="E69" s="224"/>
      <c r="F69" s="224"/>
      <c r="G69" s="224"/>
      <c r="H69" s="44"/>
      <c r="I69" s="44"/>
      <c r="J69" s="44"/>
      <c r="K69" s="226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226"/>
      <c r="AA69" s="226"/>
      <c r="AB69" s="226"/>
      <c r="AC69" s="44"/>
    </row>
    <row r="70" spans="1:29" ht="13.5" thickBot="1" x14ac:dyDescent="0.25">
      <c r="A70" s="51"/>
      <c r="B70" s="42"/>
      <c r="C70" s="268" t="s">
        <v>16</v>
      </c>
      <c r="D70" s="268"/>
      <c r="E70" s="268"/>
      <c r="F70" s="268"/>
      <c r="G70" s="268"/>
      <c r="H70" s="268"/>
      <c r="I70" s="268"/>
      <c r="J70" s="268"/>
      <c r="K70" s="268"/>
      <c r="L70" s="268"/>
      <c r="M70" s="268"/>
      <c r="N70" s="268"/>
      <c r="O70" s="268"/>
      <c r="P70" s="268"/>
      <c r="Q70" s="268"/>
      <c r="R70" s="268"/>
      <c r="S70" s="268"/>
      <c r="T70" s="268"/>
      <c r="U70" s="268"/>
      <c r="V70" s="268"/>
      <c r="W70" s="268"/>
      <c r="X70" s="268"/>
      <c r="Y70" s="268"/>
      <c r="Z70" s="268"/>
      <c r="AA70" s="268"/>
      <c r="AB70" s="264"/>
      <c r="AC70" s="243"/>
    </row>
    <row r="71" spans="1:29" ht="13.5" thickTop="1" x14ac:dyDescent="0.2">
      <c r="A71" s="51"/>
      <c r="B71" s="42"/>
      <c r="C71" s="42"/>
      <c r="D71" s="224"/>
      <c r="E71" s="224"/>
      <c r="F71" s="224"/>
      <c r="G71" s="224"/>
      <c r="H71" s="44"/>
      <c r="I71" s="44"/>
      <c r="J71" s="44"/>
      <c r="K71" s="226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226"/>
      <c r="AA71" s="226"/>
      <c r="AB71" s="226"/>
      <c r="AC71" s="44"/>
    </row>
    <row r="72" spans="1:29" x14ac:dyDescent="0.2">
      <c r="A72" s="51">
        <v>1</v>
      </c>
      <c r="B72" s="34">
        <v>610910</v>
      </c>
      <c r="C72" s="35" t="s">
        <v>12</v>
      </c>
      <c r="D72" s="209">
        <f t="shared" ref="D72" si="79">IF(C10=0,"--",((D10/C10)*100-100))</f>
        <v>6.5687292767168799</v>
      </c>
      <c r="E72" s="209">
        <f t="shared" ref="E72" si="80">IF(D10=0,"--",((E10/D10)*100-100))</f>
        <v>25.655676328272421</v>
      </c>
      <c r="F72" s="209">
        <f t="shared" ref="F72" si="81">IF(E10=0,"--",((F10/E10)*100-100))</f>
        <v>-18.729148643634772</v>
      </c>
      <c r="G72" s="209">
        <f t="shared" ref="G72" si="82">IF(F10=0,"--",((G10/F10)*100-100))</f>
        <v>69.982934879296948</v>
      </c>
      <c r="H72" s="209">
        <f t="shared" ref="H72" si="83">IF(G10=0,"--",((H10/G10)*100-100))</f>
        <v>7.5712111110449314</v>
      </c>
      <c r="I72" s="209">
        <f t="shared" ref="I72" si="84">IF(H10=0,"--",((I10/H10)*100-100))</f>
        <v>45.775150978524238</v>
      </c>
      <c r="J72" s="209">
        <f t="shared" ref="J72" si="85">IF(I10=0,"--",((J10/I10)*100-100))</f>
        <v>32.631826424688768</v>
      </c>
      <c r="K72" s="209">
        <f t="shared" ref="K72" si="86">IF(J10=0,"--",((K10/J10)*100-100))</f>
        <v>5.9160601442863339</v>
      </c>
      <c r="L72" s="209">
        <f t="shared" ref="L72" si="87">IF(K10=0,"--",((L10/K10)*100-100))</f>
        <v>41.089318533349569</v>
      </c>
      <c r="M72" s="209">
        <f t="shared" ref="M72" si="88">IF(L10=0,"--",((M10/L10)*100-100))</f>
        <v>42.060536513166142</v>
      </c>
      <c r="N72" s="209">
        <f t="shared" ref="N72:N99" si="89">IF(M10=0,"--",((N10/M10)*100-100))</f>
        <v>9.6228804084118451</v>
      </c>
      <c r="O72" s="209">
        <f t="shared" ref="O72:O99" si="90">IF(N10=0,"--",((O10/N10)*100-100))</f>
        <v>5.4766320056410791</v>
      </c>
      <c r="P72" s="209">
        <f t="shared" ref="P72:P99" si="91">IF(O10=0,"--",((P10/O10)*100-100))</f>
        <v>25.814100011092606</v>
      </c>
      <c r="Q72" s="209">
        <f t="shared" ref="Q72:Q99" si="92">IF(P10=0,"--",((Q10/P10)*100-100))</f>
        <v>-31.46617747091922</v>
      </c>
      <c r="R72" s="209">
        <f t="shared" ref="R72:R99" si="93">IF(Q10=0,"--",((R10/Q10)*100-100))</f>
        <v>-3.9718623145519274</v>
      </c>
      <c r="S72" s="209">
        <f t="shared" ref="S72:S99" si="94">IF(R10=0,"--",((S10/R10)*100-100))</f>
        <v>104.78417448455102</v>
      </c>
      <c r="T72" s="209">
        <f t="shared" ref="T72:T99" si="95">IF(S10=0,"--",((T10/S10)*100-100))</f>
        <v>8.6106515649190101</v>
      </c>
      <c r="U72" s="209">
        <f t="shared" ref="U72:U99" si="96">IF(T10=0,"--",((U10/T10)*100-100))</f>
        <v>33.010278701693892</v>
      </c>
      <c r="V72" s="209">
        <f t="shared" ref="V72:V99" si="97">IF(U10=0,"--",((V10/U10)*100-100))</f>
        <v>61.809743726772354</v>
      </c>
      <c r="W72" s="209">
        <f t="shared" ref="W72:W99" si="98">IF(V10=0,"--",((W10/V10)*100-100))</f>
        <v>8.2979088231843292</v>
      </c>
      <c r="X72" s="209">
        <f t="shared" ref="X72:X99" si="99">IF(W10=0,"--",((X10/W10)*100-100))</f>
        <v>-7.3047884054352323</v>
      </c>
      <c r="Y72" s="209">
        <f t="shared" ref="Y72:Y99" si="100">IF(X10=0,"--",((Y10/X10)*100-100))</f>
        <v>10.381797860471593</v>
      </c>
      <c r="Z72" s="209">
        <f t="shared" ref="Z72:Z99" si="101">IF(Y10=0,"--",((Z10/Y10)*100-100))</f>
        <v>39.924156041295987</v>
      </c>
      <c r="AA72" s="209">
        <f t="shared" ref="AA72:AB99" si="102">IF(Z10=0,"--",((AA10/Z10)*100-100))</f>
        <v>20.124226604663022</v>
      </c>
      <c r="AB72" s="209">
        <f t="shared" si="102"/>
        <v>-6.829286007861441</v>
      </c>
      <c r="AC72" s="46">
        <f>IFERROR(POWER(AB10/C10,1/26)*100-100,"--")</f>
        <v>17.413149976170047</v>
      </c>
    </row>
    <row r="73" spans="1:29" x14ac:dyDescent="0.2">
      <c r="A73" s="51">
        <v>2</v>
      </c>
      <c r="B73" s="34">
        <v>611020</v>
      </c>
      <c r="C73" s="35" t="s">
        <v>12</v>
      </c>
      <c r="D73" s="209">
        <f t="shared" ref="D73:D99" si="103">IF(C11=0,"--",((D11/C11)*100-100))</f>
        <v>26.47285359323422</v>
      </c>
      <c r="E73" s="209">
        <f t="shared" ref="E73:E99" si="104">IF(D11=0,"--",((E11/D11)*100-100))</f>
        <v>30.430436850910525</v>
      </c>
      <c r="F73" s="209">
        <f t="shared" ref="F73:F99" si="105">IF(E11=0,"--",((F11/E11)*100-100))</f>
        <v>-4.3848761991795868</v>
      </c>
      <c r="G73" s="209">
        <f t="shared" ref="G73:G99" si="106">IF(F11=0,"--",((G11/F11)*100-100))</f>
        <v>35.359577204761138</v>
      </c>
      <c r="H73" s="209">
        <f t="shared" ref="H73:H99" si="107">IF(G11=0,"--",((H11/G11)*100-100))</f>
        <v>55.099441107773259</v>
      </c>
      <c r="I73" s="209">
        <f t="shared" ref="I73:I99" si="108">IF(H11=0,"--",((I11/H11)*100-100))</f>
        <v>57.352158768414739</v>
      </c>
      <c r="J73" s="209">
        <f t="shared" ref="J73:J99" si="109">IF(I11=0,"--",((J11/I11)*100-100))</f>
        <v>14.280630674158587</v>
      </c>
      <c r="K73" s="209">
        <f t="shared" ref="K73:K99" si="110">IF(J11=0,"--",((K11/J11)*100-100))</f>
        <v>2.7226484945037868</v>
      </c>
      <c r="L73" s="209">
        <f t="shared" ref="L73:L99" si="111">IF(K11=0,"--",((L11/K11)*100-100))</f>
        <v>7.7701004715767397</v>
      </c>
      <c r="M73" s="209">
        <f t="shared" ref="M73:M99" si="112">IF(L11=0,"--",((M11/L11)*100-100))</f>
        <v>14.243122194679046</v>
      </c>
      <c r="N73" s="209">
        <f t="shared" si="89"/>
        <v>5.4268559679100861</v>
      </c>
      <c r="O73" s="209">
        <f t="shared" si="90"/>
        <v>4.4242185696336662</v>
      </c>
      <c r="P73" s="209">
        <f t="shared" si="91"/>
        <v>-15.340176595840418</v>
      </c>
      <c r="Q73" s="209">
        <f t="shared" si="92"/>
        <v>-51.512979786551647</v>
      </c>
      <c r="R73" s="209">
        <f t="shared" si="93"/>
        <v>17.297100791392992</v>
      </c>
      <c r="S73" s="209">
        <f t="shared" si="94"/>
        <v>27.587386779053261</v>
      </c>
      <c r="T73" s="209">
        <f t="shared" si="95"/>
        <v>10.641769351343981</v>
      </c>
      <c r="U73" s="209">
        <f t="shared" si="96"/>
        <v>22.816016475110416</v>
      </c>
      <c r="V73" s="209">
        <f t="shared" si="97"/>
        <v>24.424674722254807</v>
      </c>
      <c r="W73" s="209">
        <f t="shared" si="98"/>
        <v>13.22117577718052</v>
      </c>
      <c r="X73" s="209">
        <f t="shared" si="99"/>
        <v>8.2612139477913757</v>
      </c>
      <c r="Y73" s="209">
        <f t="shared" si="100"/>
        <v>37.563378918960211</v>
      </c>
      <c r="Z73" s="209">
        <f t="shared" si="101"/>
        <v>33.124979773737863</v>
      </c>
      <c r="AA73" s="209">
        <f t="shared" si="102"/>
        <v>31.796794098217816</v>
      </c>
      <c r="AB73" s="209">
        <f t="shared" si="102"/>
        <v>4.1528993169673214</v>
      </c>
      <c r="AC73" s="209">
        <f t="shared" ref="AC73:AC80" si="113">IFERROR(POWER(AB11/C11,1/26)*100-100,"--")</f>
        <v>13.438899519763609</v>
      </c>
    </row>
    <row r="74" spans="1:29" x14ac:dyDescent="0.2">
      <c r="A74" s="51">
        <v>3</v>
      </c>
      <c r="B74" s="34">
        <v>620342</v>
      </c>
      <c r="C74" s="35" t="s">
        <v>12</v>
      </c>
      <c r="D74" s="209">
        <f t="shared" si="103"/>
        <v>73.231663718617966</v>
      </c>
      <c r="E74" s="209">
        <f t="shared" si="104"/>
        <v>27.006767875036999</v>
      </c>
      <c r="F74" s="209">
        <f t="shared" si="105"/>
        <v>-4.0447078297803074</v>
      </c>
      <c r="G74" s="209">
        <f t="shared" si="106"/>
        <v>5.2596313425371477</v>
      </c>
      <c r="H74" s="209">
        <f t="shared" si="107"/>
        <v>6.6847446206865584</v>
      </c>
      <c r="I74" s="209">
        <f t="shared" si="108"/>
        <v>-24.591204118519258</v>
      </c>
      <c r="J74" s="209">
        <f t="shared" si="109"/>
        <v>7.39395979772614</v>
      </c>
      <c r="K74" s="209">
        <f t="shared" si="110"/>
        <v>0.26711846363826908</v>
      </c>
      <c r="L74" s="209">
        <f t="shared" si="111"/>
        <v>33.30561261195993</v>
      </c>
      <c r="M74" s="209">
        <f t="shared" si="112"/>
        <v>34.703317179055631</v>
      </c>
      <c r="N74" s="209">
        <f t="shared" si="89"/>
        <v>10.194586675186201</v>
      </c>
      <c r="O74" s="209">
        <f t="shared" si="90"/>
        <v>32.283172809253131</v>
      </c>
      <c r="P74" s="209">
        <f t="shared" si="91"/>
        <v>23.749856934479368</v>
      </c>
      <c r="Q74" s="209">
        <f t="shared" si="92"/>
        <v>-40.247094189560407</v>
      </c>
      <c r="R74" s="209">
        <f t="shared" si="93"/>
        <v>2.614622243124515</v>
      </c>
      <c r="S74" s="209">
        <f t="shared" si="94"/>
        <v>150.77245483657995</v>
      </c>
      <c r="T74" s="209">
        <f t="shared" si="95"/>
        <v>20.468989068274908</v>
      </c>
      <c r="U74" s="209">
        <f t="shared" si="96"/>
        <v>18.698823298301576</v>
      </c>
      <c r="V74" s="209">
        <f t="shared" si="97"/>
        <v>6.3594293153527985</v>
      </c>
      <c r="W74" s="209">
        <f t="shared" si="98"/>
        <v>9.0788498668160003</v>
      </c>
      <c r="X74" s="209">
        <f t="shared" si="99"/>
        <v>-1.1522602523054104</v>
      </c>
      <c r="Y74" s="209">
        <f t="shared" si="100"/>
        <v>-0.36271512677828355</v>
      </c>
      <c r="Z74" s="209">
        <f t="shared" si="101"/>
        <v>10.606313773835851</v>
      </c>
      <c r="AA74" s="209">
        <f t="shared" si="102"/>
        <v>-2.0872461263519142</v>
      </c>
      <c r="AB74" s="209">
        <f t="shared" si="102"/>
        <v>-24.87183057787891</v>
      </c>
      <c r="AC74" s="209">
        <f t="shared" si="113"/>
        <v>10.284543425231149</v>
      </c>
    </row>
    <row r="75" spans="1:29" x14ac:dyDescent="0.2">
      <c r="A75" s="51">
        <v>4</v>
      </c>
      <c r="B75" s="34">
        <v>620193</v>
      </c>
      <c r="C75" s="35" t="s">
        <v>12</v>
      </c>
      <c r="D75" s="209">
        <f t="shared" si="103"/>
        <v>-60.096587450857122</v>
      </c>
      <c r="E75" s="209">
        <f t="shared" si="104"/>
        <v>-67.714895987744683</v>
      </c>
      <c r="F75" s="209">
        <f t="shared" si="105"/>
        <v>-42.184584616549834</v>
      </c>
      <c r="G75" s="209">
        <f t="shared" si="106"/>
        <v>94.841895064066932</v>
      </c>
      <c r="H75" s="209">
        <f t="shared" si="107"/>
        <v>-3.9126164458363917</v>
      </c>
      <c r="I75" s="209">
        <f t="shared" si="108"/>
        <v>489.70087636021174</v>
      </c>
      <c r="J75" s="209">
        <f t="shared" si="109"/>
        <v>21.957992866737413</v>
      </c>
      <c r="K75" s="209">
        <f t="shared" si="110"/>
        <v>9.7639186048453155</v>
      </c>
      <c r="L75" s="209">
        <f t="shared" si="111"/>
        <v>33.656407896379136</v>
      </c>
      <c r="M75" s="209">
        <f t="shared" si="112"/>
        <v>-3.12786532113509</v>
      </c>
      <c r="N75" s="209">
        <f t="shared" si="89"/>
        <v>93.211183100178602</v>
      </c>
      <c r="O75" s="209">
        <f t="shared" si="90"/>
        <v>-0.31094219761757813</v>
      </c>
      <c r="P75" s="209">
        <f t="shared" si="91"/>
        <v>67.732156880639195</v>
      </c>
      <c r="Q75" s="209">
        <f t="shared" si="92"/>
        <v>27.80642318395951</v>
      </c>
      <c r="R75" s="209">
        <f t="shared" si="93"/>
        <v>3.2618191264404288</v>
      </c>
      <c r="S75" s="209">
        <f t="shared" si="94"/>
        <v>279.24509301891618</v>
      </c>
      <c r="T75" s="209">
        <f t="shared" si="95"/>
        <v>5.3047700197482897</v>
      </c>
      <c r="U75" s="209">
        <f t="shared" si="96"/>
        <v>39.291666411083384</v>
      </c>
      <c r="V75" s="209">
        <f t="shared" si="97"/>
        <v>16.1167559778971</v>
      </c>
      <c r="W75" s="209">
        <f t="shared" si="98"/>
        <v>4.3954103547011272</v>
      </c>
      <c r="X75" s="209">
        <f t="shared" si="99"/>
        <v>-6.7753858550684498</v>
      </c>
      <c r="Y75" s="209">
        <f t="shared" si="100"/>
        <v>9.0470741387108831</v>
      </c>
      <c r="Z75" s="209">
        <f t="shared" si="101"/>
        <v>1.50359887430767</v>
      </c>
      <c r="AA75" s="209">
        <f t="shared" si="102"/>
        <v>15.562946410212248</v>
      </c>
      <c r="AB75" s="209">
        <f t="shared" si="102"/>
        <v>7.487719757538855</v>
      </c>
      <c r="AC75" s="209">
        <f t="shared" si="113"/>
        <v>16.457524223850555</v>
      </c>
    </row>
    <row r="76" spans="1:29" x14ac:dyDescent="0.2">
      <c r="A76" s="51">
        <v>5</v>
      </c>
      <c r="B76" s="34">
        <v>611030</v>
      </c>
      <c r="C76" s="35" t="s">
        <v>12</v>
      </c>
      <c r="D76" s="209">
        <f t="shared" si="103"/>
        <v>11.827634475562391</v>
      </c>
      <c r="E76" s="209">
        <f t="shared" si="104"/>
        <v>39.246882177951534</v>
      </c>
      <c r="F76" s="209">
        <f t="shared" si="105"/>
        <v>-6.3883018614620255</v>
      </c>
      <c r="G76" s="209">
        <f t="shared" si="106"/>
        <v>30.06805506052126</v>
      </c>
      <c r="H76" s="209">
        <f t="shared" si="107"/>
        <v>56.099523759169102</v>
      </c>
      <c r="I76" s="209">
        <f t="shared" si="108"/>
        <v>33.849683028494013</v>
      </c>
      <c r="J76" s="209">
        <f t="shared" si="109"/>
        <v>25.873869526558153</v>
      </c>
      <c r="K76" s="209">
        <f t="shared" si="110"/>
        <v>-4.6520777294500704</v>
      </c>
      <c r="L76" s="209">
        <f t="shared" si="111"/>
        <v>15.485673616381533</v>
      </c>
      <c r="M76" s="209">
        <f t="shared" si="112"/>
        <v>-9.9651881297471476</v>
      </c>
      <c r="N76" s="209">
        <f t="shared" si="89"/>
        <v>-0.44164442287055294</v>
      </c>
      <c r="O76" s="209">
        <f t="shared" si="90"/>
        <v>-4.6463478316279208</v>
      </c>
      <c r="P76" s="209">
        <f t="shared" si="91"/>
        <v>-29.235789407043242</v>
      </c>
      <c r="Q76" s="209">
        <f t="shared" si="92"/>
        <v>-31.962349884879401</v>
      </c>
      <c r="R76" s="209">
        <f t="shared" si="93"/>
        <v>11.271999730126225</v>
      </c>
      <c r="S76" s="209">
        <f t="shared" si="94"/>
        <v>56.830821586416192</v>
      </c>
      <c r="T76" s="209">
        <f t="shared" si="95"/>
        <v>21.391482534260291</v>
      </c>
      <c r="U76" s="209">
        <f t="shared" si="96"/>
        <v>20.199973613799926</v>
      </c>
      <c r="V76" s="209">
        <f t="shared" si="97"/>
        <v>18.521108172648098</v>
      </c>
      <c r="W76" s="209">
        <f t="shared" si="98"/>
        <v>20.229000210334291</v>
      </c>
      <c r="X76" s="209">
        <f t="shared" si="99"/>
        <v>-3.5185236124365247</v>
      </c>
      <c r="Y76" s="209">
        <f t="shared" si="100"/>
        <v>28.580593853576204</v>
      </c>
      <c r="Z76" s="209">
        <f t="shared" si="101"/>
        <v>21.090762017595651</v>
      </c>
      <c r="AA76" s="209">
        <f t="shared" si="102"/>
        <v>3.2661678849316758</v>
      </c>
      <c r="AB76" s="209">
        <f t="shared" si="102"/>
        <v>-3.9737267426876315</v>
      </c>
      <c r="AC76" s="209">
        <f t="shared" si="113"/>
        <v>10.103322857485253</v>
      </c>
    </row>
    <row r="77" spans="1:29" x14ac:dyDescent="0.2">
      <c r="A77" s="51">
        <v>6</v>
      </c>
      <c r="B77" s="34">
        <v>620462</v>
      </c>
      <c r="C77" s="35" t="s">
        <v>12</v>
      </c>
      <c r="D77" s="209">
        <f t="shared" si="103"/>
        <v>23.454654176763754</v>
      </c>
      <c r="E77" s="209">
        <f t="shared" si="104"/>
        <v>91.175689401518639</v>
      </c>
      <c r="F77" s="209">
        <f t="shared" si="105"/>
        <v>8.4164702828061451</v>
      </c>
      <c r="G77" s="209">
        <f t="shared" si="106"/>
        <v>12.385243478961456</v>
      </c>
      <c r="H77" s="209">
        <f t="shared" si="107"/>
        <v>3.8917973458750623</v>
      </c>
      <c r="I77" s="209">
        <f t="shared" si="108"/>
        <v>35.12765894221522</v>
      </c>
      <c r="J77" s="209">
        <f t="shared" si="109"/>
        <v>24.064579318546734</v>
      </c>
      <c r="K77" s="209">
        <f t="shared" si="110"/>
        <v>-17.148859512917539</v>
      </c>
      <c r="L77" s="209">
        <f t="shared" si="111"/>
        <v>29.31491930667184</v>
      </c>
      <c r="M77" s="209">
        <f t="shared" si="112"/>
        <v>41.436685784441551</v>
      </c>
      <c r="N77" s="209">
        <f t="shared" si="89"/>
        <v>14.77932691809707</v>
      </c>
      <c r="O77" s="209">
        <f t="shared" si="90"/>
        <v>29.088459352543822</v>
      </c>
      <c r="P77" s="209">
        <f t="shared" si="91"/>
        <v>-13.997744103759118</v>
      </c>
      <c r="Q77" s="209">
        <f t="shared" si="92"/>
        <v>-62.104463564535003</v>
      </c>
      <c r="R77" s="209">
        <f t="shared" si="93"/>
        <v>11.833993796850635</v>
      </c>
      <c r="S77" s="209">
        <f t="shared" si="94"/>
        <v>76.092421975262994</v>
      </c>
      <c r="T77" s="209">
        <f t="shared" si="95"/>
        <v>17.375763466453691</v>
      </c>
      <c r="U77" s="209">
        <f t="shared" si="96"/>
        <v>27.504190169861261</v>
      </c>
      <c r="V77" s="209">
        <f t="shared" si="97"/>
        <v>2.4086653464388235</v>
      </c>
      <c r="W77" s="209">
        <f t="shared" si="98"/>
        <v>7.5448541262016988</v>
      </c>
      <c r="X77" s="209">
        <f t="shared" si="99"/>
        <v>0.7792232717533949</v>
      </c>
      <c r="Y77" s="209">
        <f t="shared" si="100"/>
        <v>2.6484271973654643</v>
      </c>
      <c r="Z77" s="209">
        <f t="shared" si="101"/>
        <v>18.564379973309713</v>
      </c>
      <c r="AA77" s="209">
        <f t="shared" si="102"/>
        <v>3.2504688671034927</v>
      </c>
      <c r="AB77" s="209">
        <f t="shared" si="102"/>
        <v>-14.809529026796454</v>
      </c>
      <c r="AC77" s="209">
        <f t="shared" si="113"/>
        <v>10.313844413363697</v>
      </c>
    </row>
    <row r="78" spans="1:29" x14ac:dyDescent="0.2">
      <c r="A78" s="51">
        <v>7</v>
      </c>
      <c r="B78" s="34">
        <v>610990</v>
      </c>
      <c r="C78" s="35" t="s">
        <v>12</v>
      </c>
      <c r="D78" s="209">
        <f t="shared" si="103"/>
        <v>15.928501489307266</v>
      </c>
      <c r="E78" s="209">
        <f t="shared" si="104"/>
        <v>32.739135154658413</v>
      </c>
      <c r="F78" s="209">
        <f t="shared" si="105"/>
        <v>10.230070097766173</v>
      </c>
      <c r="G78" s="209">
        <f t="shared" si="106"/>
        <v>36.353194588948156</v>
      </c>
      <c r="H78" s="209">
        <f t="shared" si="107"/>
        <v>49.481357816322657</v>
      </c>
      <c r="I78" s="209">
        <f t="shared" si="108"/>
        <v>-12.411556638875865</v>
      </c>
      <c r="J78" s="209">
        <f t="shared" si="109"/>
        <v>42.863448767653608</v>
      </c>
      <c r="K78" s="209">
        <f t="shared" si="110"/>
        <v>32.943628943912501</v>
      </c>
      <c r="L78" s="209">
        <f t="shared" si="111"/>
        <v>-20.889243555507974</v>
      </c>
      <c r="M78" s="209">
        <f t="shared" si="112"/>
        <v>-6.436397134970278</v>
      </c>
      <c r="N78" s="209">
        <f t="shared" si="89"/>
        <v>29.203274853478035</v>
      </c>
      <c r="O78" s="209">
        <f t="shared" si="90"/>
        <v>45.358628890831767</v>
      </c>
      <c r="P78" s="209">
        <f t="shared" si="91"/>
        <v>48.505024209448607</v>
      </c>
      <c r="Q78" s="209">
        <f t="shared" si="92"/>
        <v>-21.087740620056849</v>
      </c>
      <c r="R78" s="209">
        <f t="shared" si="93"/>
        <v>24.253979029567702</v>
      </c>
      <c r="S78" s="209">
        <f t="shared" si="94"/>
        <v>81.630723147175274</v>
      </c>
      <c r="T78" s="209">
        <f t="shared" si="95"/>
        <v>4.7867010636100105</v>
      </c>
      <c r="U78" s="209">
        <f t="shared" si="96"/>
        <v>56.530772140733745</v>
      </c>
      <c r="V78" s="209">
        <f t="shared" si="97"/>
        <v>23.857332821368587</v>
      </c>
      <c r="W78" s="209">
        <f t="shared" si="98"/>
        <v>27.116396678622408</v>
      </c>
      <c r="X78" s="209">
        <f t="shared" si="99"/>
        <v>10.875202406519605</v>
      </c>
      <c r="Y78" s="209">
        <f t="shared" si="100"/>
        <v>3.4293735839612083</v>
      </c>
      <c r="Z78" s="209">
        <f t="shared" si="101"/>
        <v>9.9798935689377544</v>
      </c>
      <c r="AA78" s="209">
        <f t="shared" si="102"/>
        <v>-0.26255154716912443</v>
      </c>
      <c r="AB78" s="209">
        <f t="shared" si="102"/>
        <v>-4.6826181473161199</v>
      </c>
      <c r="AC78" s="209">
        <f t="shared" si="113"/>
        <v>17.448874371028666</v>
      </c>
    </row>
    <row r="79" spans="1:29" x14ac:dyDescent="0.2">
      <c r="A79" s="51">
        <v>8</v>
      </c>
      <c r="B79" s="34">
        <v>620520</v>
      </c>
      <c r="C79" s="35" t="s">
        <v>12</v>
      </c>
      <c r="D79" s="209">
        <f t="shared" si="103"/>
        <v>43.661344912675361</v>
      </c>
      <c r="E79" s="209">
        <f t="shared" si="104"/>
        <v>36.562997627994633</v>
      </c>
      <c r="F79" s="209">
        <f t="shared" si="105"/>
        <v>-2.2577739807897501</v>
      </c>
      <c r="G79" s="209">
        <f t="shared" si="106"/>
        <v>28.14879605619808</v>
      </c>
      <c r="H79" s="209">
        <f t="shared" si="107"/>
        <v>2.1172770101623115</v>
      </c>
      <c r="I79" s="209">
        <f t="shared" si="108"/>
        <v>7.6270034971681184</v>
      </c>
      <c r="J79" s="209">
        <f t="shared" si="109"/>
        <v>-3.1370931161616227</v>
      </c>
      <c r="K79" s="209">
        <f t="shared" si="110"/>
        <v>9.5049182193401407</v>
      </c>
      <c r="L79" s="209">
        <f t="shared" si="111"/>
        <v>27.987569854524111</v>
      </c>
      <c r="M79" s="209">
        <f t="shared" si="112"/>
        <v>9.9457804014629829</v>
      </c>
      <c r="N79" s="209">
        <f t="shared" si="89"/>
        <v>-0.70530048614379837</v>
      </c>
      <c r="O79" s="209">
        <f t="shared" si="90"/>
        <v>3.884756108832832</v>
      </c>
      <c r="P79" s="209">
        <f t="shared" si="91"/>
        <v>3.4070792247593857</v>
      </c>
      <c r="Q79" s="209">
        <f t="shared" si="92"/>
        <v>-21.485742039900913</v>
      </c>
      <c r="R79" s="209">
        <f t="shared" si="93"/>
        <v>11.391866493671472</v>
      </c>
      <c r="S79" s="209">
        <f t="shared" si="94"/>
        <v>62.235450727894261</v>
      </c>
      <c r="T79" s="209">
        <f t="shared" si="95"/>
        <v>13.105522586772949</v>
      </c>
      <c r="U79" s="209">
        <f t="shared" si="96"/>
        <v>15.192138267061182</v>
      </c>
      <c r="V79" s="209">
        <f t="shared" si="97"/>
        <v>4.6030883260534239</v>
      </c>
      <c r="W79" s="209">
        <f t="shared" si="98"/>
        <v>-6.247004886373773</v>
      </c>
      <c r="X79" s="209">
        <f t="shared" si="99"/>
        <v>-6.1781288893232187</v>
      </c>
      <c r="Y79" s="209">
        <f t="shared" si="100"/>
        <v>-5.3046677811893375</v>
      </c>
      <c r="Z79" s="209">
        <f t="shared" si="101"/>
        <v>12.905552993992757</v>
      </c>
      <c r="AA79" s="209">
        <f t="shared" si="102"/>
        <v>1.6543754584022565</v>
      </c>
      <c r="AB79" s="209">
        <f t="shared" si="102"/>
        <v>-18.96712659407855</v>
      </c>
      <c r="AC79" s="209">
        <f t="shared" si="113"/>
        <v>7.4272431805260624</v>
      </c>
    </row>
    <row r="80" spans="1:29" x14ac:dyDescent="0.2">
      <c r="A80" s="51">
        <v>9</v>
      </c>
      <c r="B80" s="34">
        <v>620293</v>
      </c>
      <c r="C80" s="35" t="s">
        <v>12</v>
      </c>
      <c r="D80" s="209">
        <f t="shared" si="103"/>
        <v>-23.77302992697247</v>
      </c>
      <c r="E80" s="209">
        <f t="shared" si="104"/>
        <v>-17.314287577862558</v>
      </c>
      <c r="F80" s="209">
        <f t="shared" si="105"/>
        <v>34.253480329668918</v>
      </c>
      <c r="G80" s="209">
        <f t="shared" si="106"/>
        <v>29.231470698491023</v>
      </c>
      <c r="H80" s="209">
        <f t="shared" si="107"/>
        <v>-43.293334982249895</v>
      </c>
      <c r="I80" s="209">
        <f t="shared" si="108"/>
        <v>179.24744632061703</v>
      </c>
      <c r="J80" s="209">
        <f t="shared" si="109"/>
        <v>448.26483061188742</v>
      </c>
      <c r="K80" s="209">
        <f t="shared" si="110"/>
        <v>-11.830439297303627</v>
      </c>
      <c r="L80" s="209">
        <f t="shared" si="111"/>
        <v>35.67181318897363</v>
      </c>
      <c r="M80" s="209">
        <f t="shared" si="112"/>
        <v>-2.9449649270719647</v>
      </c>
      <c r="N80" s="209">
        <f t="shared" si="89"/>
        <v>39.447926510488685</v>
      </c>
      <c r="O80" s="209">
        <f t="shared" si="90"/>
        <v>27.659415897176771</v>
      </c>
      <c r="P80" s="209">
        <f t="shared" si="91"/>
        <v>3.5167771235637559</v>
      </c>
      <c r="Q80" s="209">
        <f t="shared" si="92"/>
        <v>63.695683090646554</v>
      </c>
      <c r="R80" s="209">
        <f t="shared" si="93"/>
        <v>15.407749344774757</v>
      </c>
      <c r="S80" s="209">
        <f t="shared" si="94"/>
        <v>172.38221216762162</v>
      </c>
      <c r="T80" s="209">
        <f t="shared" si="95"/>
        <v>17.639317270531649</v>
      </c>
      <c r="U80" s="209">
        <f t="shared" si="96"/>
        <v>36.213760383810097</v>
      </c>
      <c r="V80" s="209">
        <f t="shared" si="97"/>
        <v>25.788061955019131</v>
      </c>
      <c r="W80" s="209">
        <f t="shared" si="98"/>
        <v>-5.9079250083377559</v>
      </c>
      <c r="X80" s="209">
        <f t="shared" si="99"/>
        <v>-7.6266283802274017</v>
      </c>
      <c r="Y80" s="209">
        <f t="shared" si="100"/>
        <v>-0.28600986749819413</v>
      </c>
      <c r="Z80" s="209">
        <f t="shared" si="101"/>
        <v>-10.119166904820005</v>
      </c>
      <c r="AA80" s="209">
        <f t="shared" si="102"/>
        <v>20.845715196055011</v>
      </c>
      <c r="AB80" s="209">
        <f t="shared" si="102"/>
        <v>-1.0862350514696573</v>
      </c>
      <c r="AC80" s="209">
        <f t="shared" si="113"/>
        <v>22.511774264665846</v>
      </c>
    </row>
    <row r="81" spans="1:29" x14ac:dyDescent="0.2">
      <c r="A81" s="51">
        <v>10</v>
      </c>
      <c r="B81" s="34">
        <v>611011</v>
      </c>
      <c r="C81" s="35" t="s">
        <v>12</v>
      </c>
      <c r="D81" s="209" t="str">
        <f t="shared" si="103"/>
        <v>--</v>
      </c>
      <c r="E81" s="209" t="str">
        <f t="shared" si="104"/>
        <v>--</v>
      </c>
      <c r="F81" s="209" t="str">
        <f t="shared" si="105"/>
        <v>--</v>
      </c>
      <c r="G81" s="209" t="str">
        <f t="shared" si="106"/>
        <v>--</v>
      </c>
      <c r="H81" s="209" t="str">
        <f t="shared" si="107"/>
        <v>--</v>
      </c>
      <c r="I81" s="209" t="str">
        <f t="shared" si="108"/>
        <v>--</v>
      </c>
      <c r="J81" s="209" t="str">
        <f t="shared" si="109"/>
        <v>--</v>
      </c>
      <c r="K81" s="209">
        <f t="shared" si="110"/>
        <v>-3.2042198753864426</v>
      </c>
      <c r="L81" s="209">
        <f t="shared" si="111"/>
        <v>36.045065310283917</v>
      </c>
      <c r="M81" s="209">
        <f t="shared" si="112"/>
        <v>-18.190290390074495</v>
      </c>
      <c r="N81" s="209">
        <f t="shared" si="89"/>
        <v>-7.1986438059287252</v>
      </c>
      <c r="O81" s="209">
        <f t="shared" si="90"/>
        <v>5.6094365167916607</v>
      </c>
      <c r="P81" s="209">
        <f t="shared" si="91"/>
        <v>10.023164447464524</v>
      </c>
      <c r="Q81" s="209">
        <f t="shared" si="92"/>
        <v>-23.873409048411233</v>
      </c>
      <c r="R81" s="209">
        <f t="shared" si="93"/>
        <v>13.620975756126199</v>
      </c>
      <c r="S81" s="209">
        <f t="shared" si="94"/>
        <v>90.343175611003375</v>
      </c>
      <c r="T81" s="209">
        <f t="shared" si="95"/>
        <v>13.714163385191654</v>
      </c>
      <c r="U81" s="209">
        <f t="shared" si="96"/>
        <v>19.508288261759304</v>
      </c>
      <c r="V81" s="209">
        <f t="shared" si="97"/>
        <v>1.2699894739054827</v>
      </c>
      <c r="W81" s="209">
        <f t="shared" si="98"/>
        <v>0.88821444041009556</v>
      </c>
      <c r="X81" s="209">
        <f t="shared" si="99"/>
        <v>-5.4907440682156903</v>
      </c>
      <c r="Y81" s="209">
        <f t="shared" si="100"/>
        <v>16.663569597158158</v>
      </c>
      <c r="Z81" s="209">
        <f t="shared" si="101"/>
        <v>16.507942256732889</v>
      </c>
      <c r="AA81" s="209">
        <f t="shared" si="102"/>
        <v>17.140087490909821</v>
      </c>
      <c r="AB81" s="209">
        <f t="shared" si="102"/>
        <v>8.388654846406169</v>
      </c>
      <c r="AC81" s="209">
        <f>IFERROR(POWER(AB19/J19,1/19)*100-100,"--")</f>
        <v>8.0203464433357965</v>
      </c>
    </row>
    <row r="82" spans="1:29" x14ac:dyDescent="0.2">
      <c r="A82" s="51">
        <v>11</v>
      </c>
      <c r="B82" s="34">
        <v>620343</v>
      </c>
      <c r="C82" s="35" t="s">
        <v>12</v>
      </c>
      <c r="D82" s="209">
        <f t="shared" si="103"/>
        <v>-42.249212941978179</v>
      </c>
      <c r="E82" s="209">
        <f t="shared" si="104"/>
        <v>139.89801965924684</v>
      </c>
      <c r="F82" s="209">
        <f t="shared" si="105"/>
        <v>40.228805490405875</v>
      </c>
      <c r="G82" s="209">
        <f t="shared" si="106"/>
        <v>29.814093423720749</v>
      </c>
      <c r="H82" s="209">
        <f t="shared" si="107"/>
        <v>76.016958457013175</v>
      </c>
      <c r="I82" s="209">
        <f t="shared" si="108"/>
        <v>-22.884396688419173</v>
      </c>
      <c r="J82" s="209">
        <f t="shared" si="109"/>
        <v>42.941035424935137</v>
      </c>
      <c r="K82" s="209">
        <f t="shared" si="110"/>
        <v>48.612713091382773</v>
      </c>
      <c r="L82" s="209">
        <f t="shared" si="111"/>
        <v>-0.32000888748679301</v>
      </c>
      <c r="M82" s="209">
        <f t="shared" si="112"/>
        <v>-1.1978603256303586</v>
      </c>
      <c r="N82" s="209">
        <f t="shared" si="89"/>
        <v>23.600532388350047</v>
      </c>
      <c r="O82" s="209">
        <f t="shared" si="90"/>
        <v>-5.4695532311458237</v>
      </c>
      <c r="P82" s="209">
        <f t="shared" si="91"/>
        <v>67.382731274689036</v>
      </c>
      <c r="Q82" s="209">
        <f t="shared" si="92"/>
        <v>-7.4010153482215344</v>
      </c>
      <c r="R82" s="209">
        <f t="shared" si="93"/>
        <v>37.853750562139055</v>
      </c>
      <c r="S82" s="209">
        <f t="shared" si="94"/>
        <v>116.86300547729749</v>
      </c>
      <c r="T82" s="209">
        <f t="shared" si="95"/>
        <v>-0.17531152488182045</v>
      </c>
      <c r="U82" s="209">
        <f t="shared" si="96"/>
        <v>24.816820077062204</v>
      </c>
      <c r="V82" s="209">
        <f t="shared" si="97"/>
        <v>42.13749245176308</v>
      </c>
      <c r="W82" s="209">
        <f t="shared" si="98"/>
        <v>7.3797423993137556</v>
      </c>
      <c r="X82" s="209">
        <f t="shared" si="99"/>
        <v>7.2224536868450429</v>
      </c>
      <c r="Y82" s="209">
        <f t="shared" si="100"/>
        <v>11.448909453115078</v>
      </c>
      <c r="Z82" s="209">
        <f t="shared" si="101"/>
        <v>1.5399241582174596</v>
      </c>
      <c r="AA82" s="209">
        <f t="shared" si="102"/>
        <v>18.921255919483372</v>
      </c>
      <c r="AB82" s="209">
        <f t="shared" si="102"/>
        <v>5.7257737872623409</v>
      </c>
      <c r="AC82" s="209">
        <f>IFERROR(POWER(AB20/C20,1/26)*100-100,"--")</f>
        <v>19.919356017363185</v>
      </c>
    </row>
    <row r="83" spans="1:29" x14ac:dyDescent="0.2">
      <c r="A83" s="51">
        <v>12</v>
      </c>
      <c r="B83" s="34">
        <v>620211</v>
      </c>
      <c r="C83" s="35" t="s">
        <v>12</v>
      </c>
      <c r="D83" s="209">
        <f t="shared" si="103"/>
        <v>125.87457288301061</v>
      </c>
      <c r="E83" s="209">
        <f t="shared" si="104"/>
        <v>32.835598182632111</v>
      </c>
      <c r="F83" s="209">
        <f t="shared" si="105"/>
        <v>105.76149859390611</v>
      </c>
      <c r="G83" s="209">
        <f t="shared" si="106"/>
        <v>14.419482001061752</v>
      </c>
      <c r="H83" s="209">
        <f t="shared" si="107"/>
        <v>19.595784097901586</v>
      </c>
      <c r="I83" s="209">
        <f t="shared" si="108"/>
        <v>90.927175276793406</v>
      </c>
      <c r="J83" s="209">
        <f t="shared" si="109"/>
        <v>13.470697673078064</v>
      </c>
      <c r="K83" s="209">
        <f t="shared" si="110"/>
        <v>21.903753760809352</v>
      </c>
      <c r="L83" s="209">
        <f t="shared" si="111"/>
        <v>145.38282146527672</v>
      </c>
      <c r="M83" s="209">
        <f t="shared" si="112"/>
        <v>34.851205607665094</v>
      </c>
      <c r="N83" s="209">
        <f t="shared" si="89"/>
        <v>46.937179463162835</v>
      </c>
      <c r="O83" s="209">
        <f t="shared" si="90"/>
        <v>28.436450083993265</v>
      </c>
      <c r="P83" s="209">
        <f t="shared" si="91"/>
        <v>59.753188947179694</v>
      </c>
      <c r="Q83" s="209">
        <f t="shared" si="92"/>
        <v>-2.0838471016989644</v>
      </c>
      <c r="R83" s="209">
        <f t="shared" si="93"/>
        <v>19.435633118333143</v>
      </c>
      <c r="S83" s="209">
        <f t="shared" si="94"/>
        <v>127.18247653745522</v>
      </c>
      <c r="T83" s="209">
        <f t="shared" si="95"/>
        <v>24.31022302000936</v>
      </c>
      <c r="U83" s="209">
        <f t="shared" si="96"/>
        <v>19.545350539884225</v>
      </c>
      <c r="V83" s="209">
        <f t="shared" si="97"/>
        <v>15.836669049372915</v>
      </c>
      <c r="W83" s="209">
        <f t="shared" si="98"/>
        <v>36.838655726343205</v>
      </c>
      <c r="X83" s="209">
        <f t="shared" si="99"/>
        <v>-11.755770451798</v>
      </c>
      <c r="Y83" s="209">
        <f t="shared" si="100"/>
        <v>9.1295443531396643</v>
      </c>
      <c r="Z83" s="209">
        <f t="shared" si="101"/>
        <v>16.515590125269796</v>
      </c>
      <c r="AA83" s="209">
        <f t="shared" si="102"/>
        <v>7.7390436630270614</v>
      </c>
      <c r="AB83" s="209">
        <f t="shared" si="102"/>
        <v>30.282908528886111</v>
      </c>
      <c r="AC83" s="209">
        <f t="shared" ref="AC83:AC99" si="114">IFERROR(POWER(AB21/C21,1/26)*100-100,"--")</f>
        <v>34.433910076409376</v>
      </c>
    </row>
    <row r="84" spans="1:29" x14ac:dyDescent="0.2">
      <c r="A84" s="51">
        <v>13</v>
      </c>
      <c r="B84" s="34">
        <v>610510</v>
      </c>
      <c r="C84" s="35" t="s">
        <v>12</v>
      </c>
      <c r="D84" s="209">
        <f t="shared" si="103"/>
        <v>13.190068610314569</v>
      </c>
      <c r="E84" s="209">
        <f t="shared" si="104"/>
        <v>20.014810316663258</v>
      </c>
      <c r="F84" s="209">
        <f t="shared" si="105"/>
        <v>31.091530794353616</v>
      </c>
      <c r="G84" s="209">
        <f t="shared" si="106"/>
        <v>4.9369779086480889</v>
      </c>
      <c r="H84" s="209">
        <f t="shared" si="107"/>
        <v>196.81431983290196</v>
      </c>
      <c r="I84" s="209">
        <f t="shared" si="108"/>
        <v>-32.146654076440768</v>
      </c>
      <c r="J84" s="209">
        <f t="shared" si="109"/>
        <v>26.795720161888454</v>
      </c>
      <c r="K84" s="209">
        <f t="shared" si="110"/>
        <v>78.699614917239956</v>
      </c>
      <c r="L84" s="209">
        <f t="shared" si="111"/>
        <v>94.267579109800806</v>
      </c>
      <c r="M84" s="209">
        <f t="shared" si="112"/>
        <v>198.68354146158214</v>
      </c>
      <c r="N84" s="209">
        <f t="shared" si="89"/>
        <v>45.079833560539356</v>
      </c>
      <c r="O84" s="209">
        <f t="shared" si="90"/>
        <v>15.340207170866663</v>
      </c>
      <c r="P84" s="209">
        <f t="shared" si="91"/>
        <v>31.849046535621568</v>
      </c>
      <c r="Q84" s="209">
        <f t="shared" si="92"/>
        <v>5.2069841577793596</v>
      </c>
      <c r="R84" s="209">
        <f t="shared" si="93"/>
        <v>7.6306757316431515</v>
      </c>
      <c r="S84" s="209">
        <f t="shared" si="94"/>
        <v>12.690792626855668</v>
      </c>
      <c r="T84" s="209">
        <f t="shared" si="95"/>
        <v>4.7904426572809911</v>
      </c>
      <c r="U84" s="209">
        <f t="shared" si="96"/>
        <v>8.2091964101338419</v>
      </c>
      <c r="V84" s="209">
        <f t="shared" si="97"/>
        <v>0.77897442990999366</v>
      </c>
      <c r="W84" s="209">
        <f t="shared" si="98"/>
        <v>-7.0726026963838962</v>
      </c>
      <c r="X84" s="209">
        <f t="shared" si="99"/>
        <v>-1.5096150473272445</v>
      </c>
      <c r="Y84" s="209">
        <f t="shared" si="100"/>
        <v>5.0754262535083399</v>
      </c>
      <c r="Z84" s="209">
        <f t="shared" si="101"/>
        <v>27.850054446793536</v>
      </c>
      <c r="AA84" s="209">
        <f t="shared" si="102"/>
        <v>12.332384842209578</v>
      </c>
      <c r="AB84" s="209">
        <f t="shared" si="102"/>
        <v>5.5755679845616868</v>
      </c>
      <c r="AC84" s="209">
        <f t="shared" si="114"/>
        <v>23.307644220486679</v>
      </c>
    </row>
    <row r="85" spans="1:29" x14ac:dyDescent="0.2">
      <c r="A85" s="51">
        <v>14</v>
      </c>
      <c r="B85" s="34">
        <v>620463</v>
      </c>
      <c r="C85" s="35" t="s">
        <v>12</v>
      </c>
      <c r="D85" s="209">
        <f t="shared" si="103"/>
        <v>-28.805108732679741</v>
      </c>
      <c r="E85" s="209">
        <f t="shared" si="104"/>
        <v>40.791446475967632</v>
      </c>
      <c r="F85" s="209">
        <f t="shared" si="105"/>
        <v>52.180158074916562</v>
      </c>
      <c r="G85" s="209">
        <f t="shared" si="106"/>
        <v>66.170391072066963</v>
      </c>
      <c r="H85" s="209">
        <f t="shared" si="107"/>
        <v>48.217527112082735</v>
      </c>
      <c r="I85" s="209">
        <f t="shared" si="108"/>
        <v>-2.4412912077152527</v>
      </c>
      <c r="J85" s="209">
        <f t="shared" si="109"/>
        <v>76.623611394795404</v>
      </c>
      <c r="K85" s="209">
        <f t="shared" si="110"/>
        <v>52.74677091749129</v>
      </c>
      <c r="L85" s="209">
        <f t="shared" si="111"/>
        <v>6.5578307009716923</v>
      </c>
      <c r="M85" s="209">
        <f t="shared" si="112"/>
        <v>-18.838432478987571</v>
      </c>
      <c r="N85" s="209">
        <f t="shared" si="89"/>
        <v>23.572696734592327</v>
      </c>
      <c r="O85" s="209">
        <f t="shared" si="90"/>
        <v>-44.181950575053676</v>
      </c>
      <c r="P85" s="209">
        <f t="shared" si="91"/>
        <v>14.584452850201444</v>
      </c>
      <c r="Q85" s="209">
        <f t="shared" si="92"/>
        <v>-4.0738155013555541</v>
      </c>
      <c r="R85" s="209">
        <f t="shared" si="93"/>
        <v>26.501469104112971</v>
      </c>
      <c r="S85" s="209">
        <f t="shared" si="94"/>
        <v>53.676185661165107</v>
      </c>
      <c r="T85" s="209">
        <f t="shared" si="95"/>
        <v>29.111078589551511</v>
      </c>
      <c r="U85" s="209">
        <f t="shared" si="96"/>
        <v>31.599961542751601</v>
      </c>
      <c r="V85" s="209">
        <f t="shared" si="97"/>
        <v>22.39608938583541</v>
      </c>
      <c r="W85" s="209">
        <f t="shared" si="98"/>
        <v>5.4887080722247958</v>
      </c>
      <c r="X85" s="209">
        <f t="shared" si="99"/>
        <v>16.08536844726207</v>
      </c>
      <c r="Y85" s="209">
        <f t="shared" si="100"/>
        <v>13.923406010646744</v>
      </c>
      <c r="Z85" s="209">
        <f t="shared" si="101"/>
        <v>18.760017187920639</v>
      </c>
      <c r="AA85" s="209">
        <f t="shared" si="102"/>
        <v>2.6736324091400263</v>
      </c>
      <c r="AB85" s="209">
        <f t="shared" si="102"/>
        <v>7.783242134284535</v>
      </c>
      <c r="AC85" s="209">
        <f t="shared" si="114"/>
        <v>16.0603915725452</v>
      </c>
    </row>
    <row r="86" spans="1:29" x14ac:dyDescent="0.2">
      <c r="A86" s="51">
        <v>15</v>
      </c>
      <c r="B86" s="34">
        <v>610462</v>
      </c>
      <c r="C86" s="35" t="s">
        <v>12</v>
      </c>
      <c r="D86" s="209">
        <f t="shared" si="103"/>
        <v>39.397645257400711</v>
      </c>
      <c r="E86" s="209">
        <f t="shared" si="104"/>
        <v>-31.024933777248549</v>
      </c>
      <c r="F86" s="209">
        <f t="shared" si="105"/>
        <v>188.63491828605959</v>
      </c>
      <c r="G86" s="209">
        <f t="shared" si="106"/>
        <v>27.871712038104562</v>
      </c>
      <c r="H86" s="209">
        <f t="shared" si="107"/>
        <v>-13.389766598253075</v>
      </c>
      <c r="I86" s="209">
        <f t="shared" si="108"/>
        <v>109.88685479928867</v>
      </c>
      <c r="J86" s="209">
        <f t="shared" si="109"/>
        <v>14.683057523789913</v>
      </c>
      <c r="K86" s="209">
        <f t="shared" si="110"/>
        <v>0.50112677971783626</v>
      </c>
      <c r="L86" s="209">
        <f t="shared" si="111"/>
        <v>-4.9166390448430235</v>
      </c>
      <c r="M86" s="209">
        <f t="shared" si="112"/>
        <v>125.25852803497605</v>
      </c>
      <c r="N86" s="209">
        <f t="shared" si="89"/>
        <v>18.355671040609934</v>
      </c>
      <c r="O86" s="209">
        <f t="shared" si="90"/>
        <v>1.045322156390327</v>
      </c>
      <c r="P86" s="209">
        <f t="shared" si="91"/>
        <v>4.3701301762096847</v>
      </c>
      <c r="Q86" s="209">
        <f t="shared" si="92"/>
        <v>-31.332969816793977</v>
      </c>
      <c r="R86" s="209">
        <f t="shared" si="93"/>
        <v>-1.6743920078706083</v>
      </c>
      <c r="S86" s="209">
        <f t="shared" si="94"/>
        <v>124.79864704546029</v>
      </c>
      <c r="T86" s="209">
        <f t="shared" si="95"/>
        <v>35.131960482595247</v>
      </c>
      <c r="U86" s="209">
        <f t="shared" si="96"/>
        <v>74.299009351915345</v>
      </c>
      <c r="V86" s="209">
        <f t="shared" si="97"/>
        <v>41.372981436333021</v>
      </c>
      <c r="W86" s="209">
        <f t="shared" si="98"/>
        <v>-3.2819819699212758</v>
      </c>
      <c r="X86" s="209">
        <f t="shared" si="99"/>
        <v>-2.743868354650516</v>
      </c>
      <c r="Y86" s="209">
        <f t="shared" si="100"/>
        <v>22.335607249757899</v>
      </c>
      <c r="Z86" s="209">
        <f t="shared" si="101"/>
        <v>19.784640235825137</v>
      </c>
      <c r="AA86" s="209">
        <f t="shared" si="102"/>
        <v>3.255256413951102</v>
      </c>
      <c r="AB86" s="209">
        <f t="shared" si="102"/>
        <v>-23.212566850462863</v>
      </c>
      <c r="AC86" s="209">
        <f t="shared" si="114"/>
        <v>19.80736635806548</v>
      </c>
    </row>
    <row r="87" spans="1:29" x14ac:dyDescent="0.2">
      <c r="A87" s="51">
        <v>16</v>
      </c>
      <c r="B87" s="34">
        <v>620432</v>
      </c>
      <c r="C87" s="35" t="s">
        <v>12</v>
      </c>
      <c r="D87" s="209">
        <f t="shared" si="103"/>
        <v>-3.2595868608823935</v>
      </c>
      <c r="E87" s="209">
        <f t="shared" si="104"/>
        <v>1.4625084058642415</v>
      </c>
      <c r="F87" s="209">
        <f t="shared" si="105"/>
        <v>56.95255791486008</v>
      </c>
      <c r="G87" s="209">
        <f t="shared" si="106"/>
        <v>25.294065237517756</v>
      </c>
      <c r="H87" s="209">
        <f t="shared" si="107"/>
        <v>-9.3340485455499334E-2</v>
      </c>
      <c r="I87" s="209">
        <f t="shared" si="108"/>
        <v>-19.764005005920367</v>
      </c>
      <c r="J87" s="209">
        <f t="shared" si="109"/>
        <v>34.514656149662301</v>
      </c>
      <c r="K87" s="209">
        <f t="shared" si="110"/>
        <v>13.439045913211118</v>
      </c>
      <c r="L87" s="209">
        <f t="shared" si="111"/>
        <v>35.089522005102054</v>
      </c>
      <c r="M87" s="209">
        <f t="shared" si="112"/>
        <v>-8.8296117856951639</v>
      </c>
      <c r="N87" s="209">
        <f t="shared" si="89"/>
        <v>8.9936388951209523</v>
      </c>
      <c r="O87" s="209">
        <f t="shared" si="90"/>
        <v>-1.9752597457191428</v>
      </c>
      <c r="P87" s="209">
        <f t="shared" si="91"/>
        <v>-0.23742859684475093</v>
      </c>
      <c r="Q87" s="209">
        <f t="shared" si="92"/>
        <v>0.71147468549553139</v>
      </c>
      <c r="R87" s="209">
        <f t="shared" si="93"/>
        <v>15.657174810864348</v>
      </c>
      <c r="S87" s="209">
        <f t="shared" si="94"/>
        <v>58.8038481980592</v>
      </c>
      <c r="T87" s="209">
        <f t="shared" si="95"/>
        <v>13.958733073657825</v>
      </c>
      <c r="U87" s="209">
        <f t="shared" si="96"/>
        <v>1.3435043948512657</v>
      </c>
      <c r="V87" s="209">
        <f t="shared" si="97"/>
        <v>26.487372719210228</v>
      </c>
      <c r="W87" s="209">
        <f t="shared" si="98"/>
        <v>-1.3648698813083655</v>
      </c>
      <c r="X87" s="209">
        <f t="shared" si="99"/>
        <v>1.012258249834403</v>
      </c>
      <c r="Y87" s="209">
        <f t="shared" si="100"/>
        <v>17.600733228739855</v>
      </c>
      <c r="Z87" s="209">
        <f t="shared" si="101"/>
        <v>15.091225914715992</v>
      </c>
      <c r="AA87" s="209">
        <f t="shared" si="102"/>
        <v>12.898316160899782</v>
      </c>
      <c r="AB87" s="209">
        <f t="shared" si="102"/>
        <v>-4.2325429140381345</v>
      </c>
      <c r="AC87" s="209">
        <f t="shared" si="114"/>
        <v>10.102774781288289</v>
      </c>
    </row>
    <row r="88" spans="1:29" x14ac:dyDescent="0.2">
      <c r="A88" s="51">
        <v>17</v>
      </c>
      <c r="B88" s="34">
        <v>620630</v>
      </c>
      <c r="C88" s="35" t="s">
        <v>12</v>
      </c>
      <c r="D88" s="209">
        <f t="shared" si="103"/>
        <v>6.3667289220917809</v>
      </c>
      <c r="E88" s="209">
        <f t="shared" si="104"/>
        <v>67.492963038141255</v>
      </c>
      <c r="F88" s="209">
        <f t="shared" si="105"/>
        <v>26.304320606268348</v>
      </c>
      <c r="G88" s="209">
        <f t="shared" si="106"/>
        <v>68.323047180224592</v>
      </c>
      <c r="H88" s="209">
        <f t="shared" si="107"/>
        <v>22.872820339724015</v>
      </c>
      <c r="I88" s="209">
        <f t="shared" si="108"/>
        <v>-10.687745761445029</v>
      </c>
      <c r="J88" s="209">
        <f t="shared" si="109"/>
        <v>57.228450237212002</v>
      </c>
      <c r="K88" s="209">
        <f t="shared" si="110"/>
        <v>-14.617821511280496</v>
      </c>
      <c r="L88" s="209">
        <f t="shared" si="111"/>
        <v>22.081740141139832</v>
      </c>
      <c r="M88" s="209">
        <f t="shared" si="112"/>
        <v>-40.201613847870597</v>
      </c>
      <c r="N88" s="209">
        <f t="shared" si="89"/>
        <v>-39.564720610626281</v>
      </c>
      <c r="O88" s="209">
        <f t="shared" si="90"/>
        <v>-14.695464341804552</v>
      </c>
      <c r="P88" s="209">
        <f t="shared" si="91"/>
        <v>28.663577252455241</v>
      </c>
      <c r="Q88" s="209">
        <f t="shared" si="92"/>
        <v>8.0034354829192154</v>
      </c>
      <c r="R88" s="209">
        <f t="shared" si="93"/>
        <v>88.433077185382359</v>
      </c>
      <c r="S88" s="209">
        <f t="shared" si="94"/>
        <v>-4.6716968584577074</v>
      </c>
      <c r="T88" s="209">
        <f t="shared" si="95"/>
        <v>4.4210598338259928</v>
      </c>
      <c r="U88" s="209">
        <f t="shared" si="96"/>
        <v>45.256757852394315</v>
      </c>
      <c r="V88" s="209">
        <f t="shared" si="97"/>
        <v>-8.3591679160367534</v>
      </c>
      <c r="W88" s="209">
        <f t="shared" si="98"/>
        <v>30.246496513878839</v>
      </c>
      <c r="X88" s="209">
        <f t="shared" si="99"/>
        <v>14.189310265795257</v>
      </c>
      <c r="Y88" s="209">
        <f t="shared" si="100"/>
        <v>0.3278113337055828</v>
      </c>
      <c r="Z88" s="209">
        <f t="shared" si="101"/>
        <v>-15.475048905558566</v>
      </c>
      <c r="AA88" s="209">
        <f t="shared" si="102"/>
        <v>7.5715717307729165</v>
      </c>
      <c r="AB88" s="209">
        <f t="shared" si="102"/>
        <v>-14.951987940166006</v>
      </c>
      <c r="AC88" s="209">
        <f t="shared" si="114"/>
        <v>8.5336761512627533</v>
      </c>
    </row>
    <row r="89" spans="1:29" x14ac:dyDescent="0.2">
      <c r="A89" s="51">
        <v>18</v>
      </c>
      <c r="B89" s="34">
        <v>620332</v>
      </c>
      <c r="C89" s="35" t="s">
        <v>12</v>
      </c>
      <c r="D89" s="209">
        <f t="shared" si="103"/>
        <v>5.3581523397107134</v>
      </c>
      <c r="E89" s="209">
        <f t="shared" si="104"/>
        <v>42.992208567658167</v>
      </c>
      <c r="F89" s="209">
        <f t="shared" si="105"/>
        <v>-7.7519630264313832</v>
      </c>
      <c r="G89" s="209">
        <f t="shared" si="106"/>
        <v>-18.937690057277763</v>
      </c>
      <c r="H89" s="209">
        <f t="shared" si="107"/>
        <v>49.023673704364853</v>
      </c>
      <c r="I89" s="209">
        <f t="shared" si="108"/>
        <v>-14.345997355025304</v>
      </c>
      <c r="J89" s="209">
        <f t="shared" si="109"/>
        <v>13.662867022180464</v>
      </c>
      <c r="K89" s="209">
        <f t="shared" si="110"/>
        <v>14.372835786839588</v>
      </c>
      <c r="L89" s="209">
        <f t="shared" si="111"/>
        <v>80.93096214100629</v>
      </c>
      <c r="M89" s="209">
        <f t="shared" si="112"/>
        <v>22.249221812764475</v>
      </c>
      <c r="N89" s="209">
        <f t="shared" si="89"/>
        <v>11.432540676651115</v>
      </c>
      <c r="O89" s="209">
        <f t="shared" si="90"/>
        <v>22.104870561213644</v>
      </c>
      <c r="P89" s="209">
        <f t="shared" si="91"/>
        <v>41.125138468000642</v>
      </c>
      <c r="Q89" s="209">
        <f t="shared" si="92"/>
        <v>-14.487394029739804</v>
      </c>
      <c r="R89" s="209">
        <f t="shared" si="93"/>
        <v>21.275163106153229</v>
      </c>
      <c r="S89" s="209">
        <f t="shared" si="94"/>
        <v>60.140004977291113</v>
      </c>
      <c r="T89" s="209">
        <f t="shared" si="95"/>
        <v>9.8873559241289541</v>
      </c>
      <c r="U89" s="209">
        <f t="shared" si="96"/>
        <v>15.906796786952654</v>
      </c>
      <c r="V89" s="209">
        <f t="shared" si="97"/>
        <v>-2.8986217884465475</v>
      </c>
      <c r="W89" s="209">
        <f t="shared" si="98"/>
        <v>-14.164498103003851</v>
      </c>
      <c r="X89" s="209">
        <f t="shared" si="99"/>
        <v>-11.070460783455843</v>
      </c>
      <c r="Y89" s="209">
        <f t="shared" si="100"/>
        <v>-0.11878379485077062</v>
      </c>
      <c r="Z89" s="209">
        <f t="shared" si="101"/>
        <v>-6.4171613018885267</v>
      </c>
      <c r="AA89" s="209">
        <f t="shared" si="102"/>
        <v>15.502871159711489</v>
      </c>
      <c r="AB89" s="209">
        <f t="shared" si="102"/>
        <v>6.2477876996749586</v>
      </c>
      <c r="AC89" s="209">
        <f t="shared" si="114"/>
        <v>10.767282438640407</v>
      </c>
    </row>
    <row r="90" spans="1:29" x14ac:dyDescent="0.2">
      <c r="A90" s="51">
        <v>19</v>
      </c>
      <c r="B90" s="34">
        <v>620331</v>
      </c>
      <c r="C90" s="35" t="s">
        <v>12</v>
      </c>
      <c r="D90" s="209">
        <f t="shared" si="103"/>
        <v>-14.751118452178375</v>
      </c>
      <c r="E90" s="209">
        <f t="shared" si="104"/>
        <v>0.38323556923826629</v>
      </c>
      <c r="F90" s="209">
        <f t="shared" si="105"/>
        <v>-14.83249253334121</v>
      </c>
      <c r="G90" s="209">
        <f t="shared" si="106"/>
        <v>29.663260037048587</v>
      </c>
      <c r="H90" s="209">
        <f t="shared" si="107"/>
        <v>-15.587198522725203</v>
      </c>
      <c r="I90" s="209">
        <f t="shared" si="108"/>
        <v>5.9553562093128676</v>
      </c>
      <c r="J90" s="209">
        <f t="shared" si="109"/>
        <v>27.653784828781468</v>
      </c>
      <c r="K90" s="209">
        <f t="shared" si="110"/>
        <v>32.889816775012804</v>
      </c>
      <c r="L90" s="209">
        <f t="shared" si="111"/>
        <v>34.394808232798198</v>
      </c>
      <c r="M90" s="209">
        <f t="shared" si="112"/>
        <v>17.93770205083834</v>
      </c>
      <c r="N90" s="209">
        <f t="shared" si="89"/>
        <v>23.798168014273926</v>
      </c>
      <c r="O90" s="209">
        <f t="shared" si="90"/>
        <v>66.0224027496985</v>
      </c>
      <c r="P90" s="209">
        <f t="shared" si="91"/>
        <v>66.439196846355884</v>
      </c>
      <c r="Q90" s="209">
        <f t="shared" si="92"/>
        <v>-20.897938443329906</v>
      </c>
      <c r="R90" s="209">
        <f t="shared" si="93"/>
        <v>10.854733517761474</v>
      </c>
      <c r="S90" s="209">
        <f t="shared" si="94"/>
        <v>117.49120561605233</v>
      </c>
      <c r="T90" s="209">
        <f t="shared" si="95"/>
        <v>11.515741696478045</v>
      </c>
      <c r="U90" s="209">
        <f t="shared" si="96"/>
        <v>3.2239155367660146</v>
      </c>
      <c r="V90" s="209">
        <f t="shared" si="97"/>
        <v>-2.7027831036723597</v>
      </c>
      <c r="W90" s="209">
        <f t="shared" si="98"/>
        <v>-9.8900782474078568</v>
      </c>
      <c r="X90" s="209">
        <f t="shared" si="99"/>
        <v>-10.3745859852568</v>
      </c>
      <c r="Y90" s="209">
        <f t="shared" si="100"/>
        <v>-2.8843675228650341</v>
      </c>
      <c r="Z90" s="209">
        <f t="shared" si="101"/>
        <v>-0.34885605098749295</v>
      </c>
      <c r="AA90" s="209">
        <f t="shared" si="102"/>
        <v>-19.723187142001194</v>
      </c>
      <c r="AB90" s="209">
        <f t="shared" si="102"/>
        <v>5.1725246438170984</v>
      </c>
      <c r="AC90" s="209">
        <f t="shared" si="114"/>
        <v>9.6452693560269438</v>
      </c>
    </row>
    <row r="91" spans="1:29" x14ac:dyDescent="0.2">
      <c r="A91" s="51">
        <v>20</v>
      </c>
      <c r="B91" s="34">
        <v>620433</v>
      </c>
      <c r="C91" s="35" t="s">
        <v>12</v>
      </c>
      <c r="D91" s="209">
        <f t="shared" si="103"/>
        <v>0.84846007305092996</v>
      </c>
      <c r="E91" s="209">
        <f t="shared" si="104"/>
        <v>84.408934903610827</v>
      </c>
      <c r="F91" s="209">
        <f t="shared" si="105"/>
        <v>93.577204996574523</v>
      </c>
      <c r="G91" s="209">
        <f t="shared" si="106"/>
        <v>6.9893230569159073</v>
      </c>
      <c r="H91" s="209">
        <f t="shared" si="107"/>
        <v>12.436059863307108</v>
      </c>
      <c r="I91" s="209">
        <f t="shared" si="108"/>
        <v>122.55360948266591</v>
      </c>
      <c r="J91" s="209">
        <f t="shared" si="109"/>
        <v>-56.234149161147762</v>
      </c>
      <c r="K91" s="209">
        <f t="shared" si="110"/>
        <v>112.06206019801965</v>
      </c>
      <c r="L91" s="209">
        <f t="shared" si="111"/>
        <v>31.335371190543185</v>
      </c>
      <c r="M91" s="209">
        <f t="shared" si="112"/>
        <v>-47.743193608579901</v>
      </c>
      <c r="N91" s="209">
        <f t="shared" si="89"/>
        <v>6.5352571219609246</v>
      </c>
      <c r="O91" s="209">
        <f t="shared" si="90"/>
        <v>47.184208004706875</v>
      </c>
      <c r="P91" s="209">
        <f t="shared" si="91"/>
        <v>29.711426277035059</v>
      </c>
      <c r="Q91" s="209">
        <f t="shared" si="92"/>
        <v>10.822274616397493</v>
      </c>
      <c r="R91" s="209">
        <f t="shared" si="93"/>
        <v>20.517233386662099</v>
      </c>
      <c r="S91" s="209">
        <f t="shared" si="94"/>
        <v>65.661925393959507</v>
      </c>
      <c r="T91" s="209">
        <f t="shared" si="95"/>
        <v>5.0894694991108196</v>
      </c>
      <c r="U91" s="209">
        <f t="shared" si="96"/>
        <v>11.279061517076002</v>
      </c>
      <c r="V91" s="209">
        <f t="shared" si="97"/>
        <v>24.346795744525608</v>
      </c>
      <c r="W91" s="209">
        <f t="shared" si="98"/>
        <v>-16.945951058713732</v>
      </c>
      <c r="X91" s="209">
        <f t="shared" si="99"/>
        <v>-13.623424734180205</v>
      </c>
      <c r="Y91" s="209">
        <f t="shared" si="100"/>
        <v>6.6261775420678646</v>
      </c>
      <c r="Z91" s="209">
        <f t="shared" si="101"/>
        <v>-13.852107436251032</v>
      </c>
      <c r="AA91" s="209">
        <f t="shared" si="102"/>
        <v>-17.995618450237572</v>
      </c>
      <c r="AB91" s="209">
        <f t="shared" si="102"/>
        <v>24.38880649165533</v>
      </c>
      <c r="AC91" s="209">
        <f t="shared" si="114"/>
        <v>13.515473530560158</v>
      </c>
    </row>
    <row r="92" spans="1:29" x14ac:dyDescent="0.2">
      <c r="A92" s="51">
        <v>21</v>
      </c>
      <c r="B92" s="34">
        <v>620311</v>
      </c>
      <c r="C92" s="35" t="s">
        <v>12</v>
      </c>
      <c r="D92" s="209">
        <f t="shared" si="103"/>
        <v>-8.8006855255251679</v>
      </c>
      <c r="E92" s="209">
        <f t="shared" si="104"/>
        <v>105.44122968869934</v>
      </c>
      <c r="F92" s="209">
        <f t="shared" si="105"/>
        <v>49.69248924936727</v>
      </c>
      <c r="G92" s="209">
        <f t="shared" si="106"/>
        <v>3.7218776136966198</v>
      </c>
      <c r="H92" s="209">
        <f t="shared" si="107"/>
        <v>33.603887266820209</v>
      </c>
      <c r="I92" s="209">
        <f t="shared" si="108"/>
        <v>1.7555978148701854</v>
      </c>
      <c r="J92" s="209">
        <f t="shared" si="109"/>
        <v>113.25389620158236</v>
      </c>
      <c r="K92" s="209">
        <f t="shared" si="110"/>
        <v>95.58994133480644</v>
      </c>
      <c r="L92" s="209">
        <f t="shared" si="111"/>
        <v>23.166963726412177</v>
      </c>
      <c r="M92" s="209">
        <f t="shared" si="112"/>
        <v>36.978209761981162</v>
      </c>
      <c r="N92" s="209">
        <f t="shared" si="89"/>
        <v>12.885920209397028</v>
      </c>
      <c r="O92" s="209">
        <f t="shared" si="90"/>
        <v>38.090591404143254</v>
      </c>
      <c r="P92" s="209">
        <f t="shared" si="91"/>
        <v>35.641896138877769</v>
      </c>
      <c r="Q92" s="209">
        <f t="shared" si="92"/>
        <v>-25.574566664199423</v>
      </c>
      <c r="R92" s="209">
        <f t="shared" si="93"/>
        <v>30.534529135859202</v>
      </c>
      <c r="S92" s="209">
        <f t="shared" si="94"/>
        <v>80.963099592785568</v>
      </c>
      <c r="T92" s="209">
        <f t="shared" si="95"/>
        <v>7.1185989253188922</v>
      </c>
      <c r="U92" s="209">
        <f t="shared" si="96"/>
        <v>-7.0399448412033649</v>
      </c>
      <c r="V92" s="209">
        <f t="shared" si="97"/>
        <v>-4.2438275628815916</v>
      </c>
      <c r="W92" s="209">
        <f t="shared" si="98"/>
        <v>-19.78083946754748</v>
      </c>
      <c r="X92" s="209">
        <f t="shared" si="99"/>
        <v>-9.9867523148569006</v>
      </c>
      <c r="Y92" s="209">
        <f t="shared" si="100"/>
        <v>-0.23429044073517957</v>
      </c>
      <c r="Z92" s="209">
        <f t="shared" si="101"/>
        <v>3.2065843185334302</v>
      </c>
      <c r="AA92" s="209">
        <f t="shared" si="102"/>
        <v>-17.98036063187007</v>
      </c>
      <c r="AB92" s="209">
        <f t="shared" si="102"/>
        <v>-9.8456998442689354</v>
      </c>
      <c r="AC92" s="209">
        <f t="shared" si="114"/>
        <v>16.600970376456317</v>
      </c>
    </row>
    <row r="93" spans="1:29" x14ac:dyDescent="0.2">
      <c r="A93" s="51">
        <v>22</v>
      </c>
      <c r="B93" s="34">
        <v>620431</v>
      </c>
      <c r="C93" s="35" t="s">
        <v>12</v>
      </c>
      <c r="D93" s="209">
        <f t="shared" si="103"/>
        <v>258.23222814670311</v>
      </c>
      <c r="E93" s="209">
        <f t="shared" si="104"/>
        <v>-36.15924442257392</v>
      </c>
      <c r="F93" s="209">
        <f t="shared" si="105"/>
        <v>30.378468019404721</v>
      </c>
      <c r="G93" s="209">
        <f t="shared" si="106"/>
        <v>5.1901722991001265</v>
      </c>
      <c r="H93" s="209">
        <f t="shared" si="107"/>
        <v>47.123723913632688</v>
      </c>
      <c r="I93" s="209">
        <f t="shared" si="108"/>
        <v>83.527086126851259</v>
      </c>
      <c r="J93" s="209">
        <f t="shared" si="109"/>
        <v>-5.489313814057283</v>
      </c>
      <c r="K93" s="209">
        <f t="shared" si="110"/>
        <v>22.06402520077873</v>
      </c>
      <c r="L93" s="209">
        <f t="shared" si="111"/>
        <v>80.072055259283758</v>
      </c>
      <c r="M93" s="209">
        <f t="shared" si="112"/>
        <v>2.7309656147545383</v>
      </c>
      <c r="N93" s="209">
        <f t="shared" si="89"/>
        <v>37.702819880750212</v>
      </c>
      <c r="O93" s="209">
        <f t="shared" si="90"/>
        <v>41.685053048461015</v>
      </c>
      <c r="P93" s="209">
        <f t="shared" si="91"/>
        <v>46.820352660562094</v>
      </c>
      <c r="Q93" s="209">
        <f t="shared" si="92"/>
        <v>-2.7013274395662989</v>
      </c>
      <c r="R93" s="209">
        <f t="shared" si="93"/>
        <v>14.252294227282974</v>
      </c>
      <c r="S93" s="209">
        <f t="shared" si="94"/>
        <v>58.470736383648557</v>
      </c>
      <c r="T93" s="209">
        <f t="shared" si="95"/>
        <v>-4.0353473141369562</v>
      </c>
      <c r="U93" s="209">
        <f t="shared" si="96"/>
        <v>4.0968658983815658</v>
      </c>
      <c r="V93" s="209">
        <f t="shared" si="97"/>
        <v>-3.9196774336511027</v>
      </c>
      <c r="W93" s="209">
        <f t="shared" si="98"/>
        <v>-1.1895732480399062</v>
      </c>
      <c r="X93" s="209">
        <f t="shared" si="99"/>
        <v>-23.317751542623739</v>
      </c>
      <c r="Y93" s="209">
        <f t="shared" si="100"/>
        <v>0.47073585333951939</v>
      </c>
      <c r="Z93" s="209">
        <f t="shared" si="101"/>
        <v>29.951363563160839</v>
      </c>
      <c r="AA93" s="209">
        <f t="shared" si="102"/>
        <v>24.072712127587394</v>
      </c>
      <c r="AB93" s="209">
        <f t="shared" si="102"/>
        <v>58.041192988646969</v>
      </c>
      <c r="AC93" s="209">
        <f t="shared" si="114"/>
        <v>21.833826047485843</v>
      </c>
    </row>
    <row r="94" spans="1:29" x14ac:dyDescent="0.2">
      <c r="A94" s="51">
        <v>23</v>
      </c>
      <c r="B94" s="34">
        <v>620341</v>
      </c>
      <c r="C94" s="35" t="s">
        <v>12</v>
      </c>
      <c r="D94" s="209">
        <f t="shared" si="103"/>
        <v>14.118254602813039</v>
      </c>
      <c r="E94" s="209">
        <f t="shared" si="104"/>
        <v>-3.8227069554829711</v>
      </c>
      <c r="F94" s="209">
        <f t="shared" si="105"/>
        <v>-27.447598971632544</v>
      </c>
      <c r="G94" s="209">
        <f t="shared" si="106"/>
        <v>14.474391248636081</v>
      </c>
      <c r="H94" s="209">
        <f t="shared" si="107"/>
        <v>24.785691373843363</v>
      </c>
      <c r="I94" s="209">
        <f t="shared" si="108"/>
        <v>5.7489841463907965</v>
      </c>
      <c r="J94" s="209">
        <f t="shared" si="109"/>
        <v>53.362846410943945</v>
      </c>
      <c r="K94" s="209">
        <f t="shared" si="110"/>
        <v>3.6913368422602559</v>
      </c>
      <c r="L94" s="209">
        <f t="shared" si="111"/>
        <v>1.9282017082548748</v>
      </c>
      <c r="M94" s="209">
        <f t="shared" si="112"/>
        <v>15.674464968284397</v>
      </c>
      <c r="N94" s="209">
        <f t="shared" si="89"/>
        <v>29.498136665675787</v>
      </c>
      <c r="O94" s="209">
        <f t="shared" si="90"/>
        <v>32.703622037112638</v>
      </c>
      <c r="P94" s="209">
        <f t="shared" si="91"/>
        <v>33.901198487785308</v>
      </c>
      <c r="Q94" s="209">
        <f t="shared" si="92"/>
        <v>-28.902711964846347</v>
      </c>
      <c r="R94" s="209">
        <f t="shared" si="93"/>
        <v>44.18087915182889</v>
      </c>
      <c r="S94" s="209">
        <f t="shared" si="94"/>
        <v>79.879041801068013</v>
      </c>
      <c r="T94" s="209">
        <f t="shared" si="95"/>
        <v>23.317974507717736</v>
      </c>
      <c r="U94" s="209">
        <f t="shared" si="96"/>
        <v>-2.7139419765596671</v>
      </c>
      <c r="V94" s="209">
        <f t="shared" si="97"/>
        <v>8.4276239988149371</v>
      </c>
      <c r="W94" s="209">
        <f t="shared" si="98"/>
        <v>-7.2965265909746506</v>
      </c>
      <c r="X94" s="209">
        <f t="shared" si="99"/>
        <v>-3.6051831687080949</v>
      </c>
      <c r="Y94" s="209">
        <f t="shared" si="100"/>
        <v>-0.38762190748059311</v>
      </c>
      <c r="Z94" s="209">
        <f t="shared" si="101"/>
        <v>11.488700970183999</v>
      </c>
      <c r="AA94" s="209">
        <f t="shared" si="102"/>
        <v>-7.789235820455545</v>
      </c>
      <c r="AB94" s="209">
        <f t="shared" si="102"/>
        <v>2.7386421733193345</v>
      </c>
      <c r="AC94" s="209">
        <f t="shared" si="114"/>
        <v>9.9231816613738744</v>
      </c>
    </row>
    <row r="95" spans="1:29" x14ac:dyDescent="0.2">
      <c r="A95" s="51">
        <v>24</v>
      </c>
      <c r="B95" s="34">
        <v>620333</v>
      </c>
      <c r="C95" s="35" t="s">
        <v>12</v>
      </c>
      <c r="D95" s="209">
        <f t="shared" si="103"/>
        <v>11.334418688631274</v>
      </c>
      <c r="E95" s="209">
        <f t="shared" si="104"/>
        <v>61.703611682063581</v>
      </c>
      <c r="F95" s="209">
        <f t="shared" si="105"/>
        <v>-9.7160762017146283</v>
      </c>
      <c r="G95" s="209">
        <f t="shared" si="106"/>
        <v>29.475487041116935</v>
      </c>
      <c r="H95" s="209">
        <f t="shared" si="107"/>
        <v>15.163859889870253</v>
      </c>
      <c r="I95" s="209">
        <f t="shared" si="108"/>
        <v>-6.4756402157861999</v>
      </c>
      <c r="J95" s="209">
        <f t="shared" si="109"/>
        <v>57.982183783457543</v>
      </c>
      <c r="K95" s="209">
        <f t="shared" si="110"/>
        <v>46.238305713679779</v>
      </c>
      <c r="L95" s="209">
        <f t="shared" si="111"/>
        <v>8.870795562647757</v>
      </c>
      <c r="M95" s="209">
        <f t="shared" si="112"/>
        <v>20.988685478388703</v>
      </c>
      <c r="N95" s="209">
        <f t="shared" si="89"/>
        <v>20.938705257459915</v>
      </c>
      <c r="O95" s="209">
        <f t="shared" si="90"/>
        <v>76.335281226688693</v>
      </c>
      <c r="P95" s="209">
        <f t="shared" si="91"/>
        <v>43.064776906993558</v>
      </c>
      <c r="Q95" s="209">
        <f t="shared" si="92"/>
        <v>1.5700922759757532</v>
      </c>
      <c r="R95" s="209">
        <f t="shared" si="93"/>
        <v>15.361383190264348</v>
      </c>
      <c r="S95" s="209">
        <f t="shared" si="94"/>
        <v>124.35968622907887</v>
      </c>
      <c r="T95" s="209">
        <f t="shared" si="95"/>
        <v>-14.865551607836807</v>
      </c>
      <c r="U95" s="209">
        <f t="shared" si="96"/>
        <v>6.3081637154635928</v>
      </c>
      <c r="V95" s="209">
        <f t="shared" si="97"/>
        <v>15.715870672898745</v>
      </c>
      <c r="W95" s="209">
        <f t="shared" si="98"/>
        <v>-0.5717014595864498</v>
      </c>
      <c r="X95" s="209">
        <f t="shared" si="99"/>
        <v>4.7873989967160355</v>
      </c>
      <c r="Y95" s="209">
        <f t="shared" si="100"/>
        <v>-16.292890156014778</v>
      </c>
      <c r="Z95" s="209">
        <f t="shared" si="101"/>
        <v>-35.753699085216368</v>
      </c>
      <c r="AA95" s="209">
        <f t="shared" si="102"/>
        <v>-45.978185013227588</v>
      </c>
      <c r="AB95" s="209">
        <f t="shared" si="102"/>
        <v>-24.395565180477632</v>
      </c>
      <c r="AC95" s="209">
        <f t="shared" si="114"/>
        <v>10.452191317564854</v>
      </c>
    </row>
    <row r="96" spans="1:29" x14ac:dyDescent="0.2">
      <c r="A96" s="51">
        <v>25</v>
      </c>
      <c r="B96" s="34">
        <v>611790</v>
      </c>
      <c r="C96" s="35" t="s">
        <v>12</v>
      </c>
      <c r="D96" s="209">
        <f t="shared" si="103"/>
        <v>17.936934576035</v>
      </c>
      <c r="E96" s="209">
        <f t="shared" si="104"/>
        <v>39.209508969664654</v>
      </c>
      <c r="F96" s="209">
        <f t="shared" si="105"/>
        <v>73.906666650677693</v>
      </c>
      <c r="G96" s="209">
        <f t="shared" si="106"/>
        <v>-7.011449941981212</v>
      </c>
      <c r="H96" s="209">
        <f t="shared" si="107"/>
        <v>-33.461943024893841</v>
      </c>
      <c r="I96" s="209">
        <f t="shared" si="108"/>
        <v>-17.471377744380149</v>
      </c>
      <c r="J96" s="209">
        <f t="shared" si="109"/>
        <v>0.30654047174174082</v>
      </c>
      <c r="K96" s="209">
        <f t="shared" si="110"/>
        <v>-19.532513798521904</v>
      </c>
      <c r="L96" s="209">
        <f t="shared" si="111"/>
        <v>8.8038980849474626</v>
      </c>
      <c r="M96" s="209">
        <f t="shared" si="112"/>
        <v>24.748614385500773</v>
      </c>
      <c r="N96" s="209">
        <f t="shared" si="89"/>
        <v>-18.188477362183576</v>
      </c>
      <c r="O96" s="209">
        <f t="shared" si="90"/>
        <v>20.001309395094609</v>
      </c>
      <c r="P96" s="209">
        <f t="shared" si="91"/>
        <v>12.827467198726779</v>
      </c>
      <c r="Q96" s="209">
        <f t="shared" si="92"/>
        <v>-61.512101779994978</v>
      </c>
      <c r="R96" s="209">
        <f t="shared" si="93"/>
        <v>63.399489019280793</v>
      </c>
      <c r="S96" s="209">
        <f t="shared" si="94"/>
        <v>-46.981842932875942</v>
      </c>
      <c r="T96" s="209">
        <f t="shared" si="95"/>
        <v>-14.701427551307262</v>
      </c>
      <c r="U96" s="209">
        <f t="shared" si="96"/>
        <v>-16.340189149900141</v>
      </c>
      <c r="V96" s="209">
        <f t="shared" si="97"/>
        <v>-5.7970249016555755</v>
      </c>
      <c r="W96" s="209">
        <f t="shared" si="98"/>
        <v>-6.1265135584946933</v>
      </c>
      <c r="X96" s="209">
        <f t="shared" si="99"/>
        <v>-19.778960869703482</v>
      </c>
      <c r="Y96" s="209">
        <f t="shared" si="100"/>
        <v>3.370412684058067</v>
      </c>
      <c r="Z96" s="209">
        <f t="shared" si="101"/>
        <v>-21.621825939000445</v>
      </c>
      <c r="AA96" s="209">
        <f t="shared" si="102"/>
        <v>0.65475708706277658</v>
      </c>
      <c r="AB96" s="209">
        <f t="shared" si="102"/>
        <v>93.884528510550723</v>
      </c>
      <c r="AC96" s="209">
        <f t="shared" si="114"/>
        <v>-2.844887066457872</v>
      </c>
    </row>
    <row r="97" spans="1:29" x14ac:dyDescent="0.2">
      <c r="A97" s="51"/>
      <c r="B97" s="42" t="s">
        <v>19</v>
      </c>
      <c r="C97" s="35" t="s">
        <v>12</v>
      </c>
      <c r="D97" s="209">
        <f t="shared" si="103"/>
        <v>21.387847911683394</v>
      </c>
      <c r="E97" s="209">
        <f t="shared" si="104"/>
        <v>37.376177674719003</v>
      </c>
      <c r="F97" s="209">
        <f t="shared" si="105"/>
        <v>15.064391832058746</v>
      </c>
      <c r="G97" s="209">
        <f t="shared" si="106"/>
        <v>16.95712709385495</v>
      </c>
      <c r="H97" s="209">
        <f t="shared" si="107"/>
        <v>10.636257196498192</v>
      </c>
      <c r="I97" s="209">
        <f t="shared" si="108"/>
        <v>17.023360845732157</v>
      </c>
      <c r="J97" s="209">
        <f t="shared" si="109"/>
        <v>25.026572052042397</v>
      </c>
      <c r="K97" s="209">
        <f t="shared" si="110"/>
        <v>2.3134221655375313</v>
      </c>
      <c r="L97" s="209">
        <f t="shared" si="111"/>
        <v>21.556063755318618</v>
      </c>
      <c r="M97" s="209">
        <f t="shared" si="112"/>
        <v>11.000017038931787</v>
      </c>
      <c r="N97" s="209">
        <f t="shared" si="89"/>
        <v>7.5674842938208116</v>
      </c>
      <c r="O97" s="209">
        <f t="shared" si="90"/>
        <v>13.342887848454168</v>
      </c>
      <c r="P97" s="209">
        <f t="shared" si="91"/>
        <v>8.43122238619722</v>
      </c>
      <c r="Q97" s="209">
        <f t="shared" si="92"/>
        <v>-28.546661288546588</v>
      </c>
      <c r="R97" s="209">
        <f t="shared" si="93"/>
        <v>15.348119200793931</v>
      </c>
      <c r="S97" s="209">
        <f t="shared" si="94"/>
        <v>81.890861134497413</v>
      </c>
      <c r="T97" s="209">
        <f t="shared" si="95"/>
        <v>10.631455789185821</v>
      </c>
      <c r="U97" s="209">
        <f t="shared" si="96"/>
        <v>21.86859694954282</v>
      </c>
      <c r="V97" s="209">
        <f t="shared" si="97"/>
        <v>16.594615110313441</v>
      </c>
      <c r="W97" s="209">
        <f t="shared" si="98"/>
        <v>4.8695494630219116</v>
      </c>
      <c r="X97" s="209">
        <f t="shared" si="99"/>
        <v>-2.3492160910819564</v>
      </c>
      <c r="Y97" s="209">
        <f t="shared" si="100"/>
        <v>8.2196243780883691</v>
      </c>
      <c r="Z97" s="209">
        <f t="shared" si="101"/>
        <v>13.753917666241861</v>
      </c>
      <c r="AA97" s="209">
        <f t="shared" si="102"/>
        <v>9.8606156511038563</v>
      </c>
      <c r="AB97" s="209">
        <f t="shared" si="102"/>
        <v>-2.3363483786596078</v>
      </c>
      <c r="AC97" s="209">
        <f t="shared" si="114"/>
        <v>12.450079440505959</v>
      </c>
    </row>
    <row r="98" spans="1:29" x14ac:dyDescent="0.2">
      <c r="A98" s="51"/>
      <c r="B98" s="42" t="s">
        <v>20</v>
      </c>
      <c r="C98" s="35" t="s">
        <v>12</v>
      </c>
      <c r="D98" s="209">
        <f t="shared" si="103"/>
        <v>661.21456371888542</v>
      </c>
      <c r="E98" s="209">
        <f t="shared" si="104"/>
        <v>9.290243702804446E-2</v>
      </c>
      <c r="F98" s="209">
        <f t="shared" si="105"/>
        <v>-15.217243652958587</v>
      </c>
      <c r="G98" s="209">
        <f t="shared" si="106"/>
        <v>-2.1196134924730217</v>
      </c>
      <c r="H98" s="209">
        <f t="shared" si="107"/>
        <v>-69.554112210830823</v>
      </c>
      <c r="I98" s="209">
        <f t="shared" si="108"/>
        <v>7.2724648681212045</v>
      </c>
      <c r="J98" s="209">
        <f t="shared" si="109"/>
        <v>-9.6519677119792107</v>
      </c>
      <c r="K98" s="209">
        <f t="shared" si="110"/>
        <v>184.5499833414454</v>
      </c>
      <c r="L98" s="209">
        <f t="shared" si="111"/>
        <v>-55.392628154011462</v>
      </c>
      <c r="M98" s="209">
        <f t="shared" si="112"/>
        <v>-6.95825865699004</v>
      </c>
      <c r="N98" s="209">
        <f t="shared" si="89"/>
        <v>-0.16592164322763381</v>
      </c>
      <c r="O98" s="209">
        <f t="shared" si="90"/>
        <v>28.884480978747376</v>
      </c>
      <c r="P98" s="209">
        <f t="shared" si="91"/>
        <v>152.02539334103648</v>
      </c>
      <c r="Q98" s="209">
        <f t="shared" si="92"/>
        <v>-6.2330078193481171</v>
      </c>
      <c r="R98" s="209">
        <f t="shared" si="93"/>
        <v>19.125711757888794</v>
      </c>
      <c r="S98" s="209">
        <f t="shared" si="94"/>
        <v>71.914643659335923</v>
      </c>
      <c r="T98" s="209">
        <f t="shared" si="95"/>
        <v>2.2823421242375446</v>
      </c>
      <c r="U98" s="209">
        <f t="shared" si="96"/>
        <v>17.079809594617259</v>
      </c>
      <c r="V98" s="209">
        <f t="shared" si="97"/>
        <v>17.867286587332629</v>
      </c>
      <c r="W98" s="209">
        <f t="shared" si="98"/>
        <v>75.809441245001892</v>
      </c>
      <c r="X98" s="209">
        <f t="shared" si="99"/>
        <v>2.7288262763234741</v>
      </c>
      <c r="Y98" s="209">
        <f t="shared" si="100"/>
        <v>10.287441143822079</v>
      </c>
      <c r="Z98" s="209">
        <f t="shared" si="101"/>
        <v>7.83422435143477</v>
      </c>
      <c r="AA98" s="209">
        <f t="shared" si="102"/>
        <v>1.0867595191341337</v>
      </c>
      <c r="AB98" s="209">
        <f t="shared" si="102"/>
        <v>-0.81940330845480958</v>
      </c>
      <c r="AC98" s="209">
        <f t="shared" si="114"/>
        <v>15.429104275295359</v>
      </c>
    </row>
    <row r="99" spans="1:29" x14ac:dyDescent="0.2">
      <c r="A99" s="51"/>
      <c r="B99" s="42" t="s">
        <v>11</v>
      </c>
      <c r="C99" s="35" t="s">
        <v>12</v>
      </c>
      <c r="D99" s="209">
        <f t="shared" si="103"/>
        <v>254.10245336249147</v>
      </c>
      <c r="E99" s="209">
        <f t="shared" si="104"/>
        <v>8.2251760962299727</v>
      </c>
      <c r="F99" s="209">
        <f t="shared" si="105"/>
        <v>-6.8330677312354595</v>
      </c>
      <c r="G99" s="209">
        <f t="shared" si="106"/>
        <v>4.4036418678388429</v>
      </c>
      <c r="H99" s="209">
        <f t="shared" si="107"/>
        <v>-38.836074904063381</v>
      </c>
      <c r="I99" s="209">
        <f t="shared" si="108"/>
        <v>14.028904492806518</v>
      </c>
      <c r="J99" s="209">
        <f t="shared" si="109"/>
        <v>15.00795968197599</v>
      </c>
      <c r="K99" s="209">
        <f t="shared" si="110"/>
        <v>43.67271293110295</v>
      </c>
      <c r="L99" s="209">
        <f t="shared" si="111"/>
        <v>-13.03174783930794</v>
      </c>
      <c r="M99" s="209">
        <f t="shared" si="112"/>
        <v>6.8597116841335293</v>
      </c>
      <c r="N99" s="209">
        <f t="shared" si="89"/>
        <v>6.0150887871122762</v>
      </c>
      <c r="O99" s="209">
        <f t="shared" si="90"/>
        <v>16.280796149595545</v>
      </c>
      <c r="P99" s="209">
        <f t="shared" si="91"/>
        <v>38.517755180229074</v>
      </c>
      <c r="Q99" s="209">
        <f t="shared" si="92"/>
        <v>-20.040279479032392</v>
      </c>
      <c r="R99" s="209">
        <f t="shared" si="93"/>
        <v>17.036879534874089</v>
      </c>
      <c r="S99" s="209">
        <f t="shared" si="94"/>
        <v>77.351428369794746</v>
      </c>
      <c r="T99" s="209">
        <f t="shared" si="95"/>
        <v>6.9488584548772963</v>
      </c>
      <c r="U99" s="209">
        <f t="shared" si="96"/>
        <v>19.848538552752927</v>
      </c>
      <c r="V99" s="209">
        <f t="shared" si="97"/>
        <v>17.119064938494759</v>
      </c>
      <c r="W99" s="209">
        <f t="shared" si="98"/>
        <v>34.289629347858465</v>
      </c>
      <c r="X99" s="209">
        <f t="shared" si="99"/>
        <v>0.40786388772511373</v>
      </c>
      <c r="Y99" s="209">
        <f t="shared" si="100"/>
        <v>9.3682796100491998</v>
      </c>
      <c r="Z99" s="209">
        <f t="shared" si="101"/>
        <v>10.437940508454261</v>
      </c>
      <c r="AA99" s="209">
        <f t="shared" si="102"/>
        <v>5.0617217168619675</v>
      </c>
      <c r="AB99" s="209">
        <f t="shared" si="102"/>
        <v>-1.5380407884354099</v>
      </c>
      <c r="AC99" s="209">
        <f t="shared" si="114"/>
        <v>13.768784672696441</v>
      </c>
    </row>
    <row r="100" spans="1:29" ht="13.5" thickBot="1" x14ac:dyDescent="0.25">
      <c r="A100" s="17"/>
      <c r="B100" s="23"/>
      <c r="C100" s="23"/>
      <c r="D100" s="220"/>
      <c r="E100" s="220"/>
      <c r="F100" s="220"/>
      <c r="G100" s="220"/>
      <c r="H100" s="24"/>
      <c r="I100" s="24"/>
      <c r="J100" s="24"/>
      <c r="K100" s="221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1"/>
      <c r="AA100" s="221"/>
      <c r="AB100" s="221"/>
      <c r="AC100" s="24"/>
    </row>
    <row r="101" spans="1:29" ht="13.5" thickTop="1" x14ac:dyDescent="0.2">
      <c r="A101" s="25" t="s">
        <v>1049</v>
      </c>
      <c r="B101" s="44"/>
      <c r="C101" s="44"/>
      <c r="D101" s="226"/>
      <c r="E101" s="226"/>
      <c r="F101" s="226"/>
      <c r="G101" s="226"/>
      <c r="H101" s="44"/>
      <c r="I101" s="44"/>
      <c r="J101" s="44"/>
      <c r="K101" s="226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226"/>
      <c r="AA101" s="226"/>
      <c r="AB101" s="226"/>
      <c r="AC101" s="16"/>
    </row>
    <row r="102" spans="1:29" x14ac:dyDescent="0.2">
      <c r="A102" s="51"/>
      <c r="B102" s="42"/>
      <c r="C102" s="42"/>
      <c r="D102" s="224"/>
      <c r="E102" s="224"/>
      <c r="F102" s="224"/>
      <c r="G102" s="224"/>
      <c r="H102" s="44"/>
      <c r="I102" s="44"/>
      <c r="J102" s="44"/>
      <c r="K102" s="226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226"/>
      <c r="AA102" s="226"/>
      <c r="AB102" s="226"/>
      <c r="AC102" s="44"/>
    </row>
    <row r="103" spans="1:29" x14ac:dyDescent="0.2">
      <c r="B103" s="42"/>
      <c r="C103" s="42"/>
      <c r="D103" s="224"/>
      <c r="E103" s="224"/>
      <c r="F103" s="224"/>
      <c r="G103" s="224"/>
      <c r="H103" s="44"/>
      <c r="I103" s="44"/>
      <c r="J103" s="44"/>
      <c r="K103" s="226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226"/>
      <c r="AA103" s="226"/>
      <c r="AB103" s="226"/>
      <c r="AC103" s="44"/>
    </row>
    <row r="104" spans="1:29" x14ac:dyDescent="0.2">
      <c r="A104" s="9"/>
      <c r="B104" s="42"/>
      <c r="C104" s="42"/>
      <c r="D104" s="224"/>
      <c r="E104" s="224"/>
      <c r="F104" s="224"/>
      <c r="G104" s="224"/>
      <c r="H104" s="44"/>
      <c r="I104" s="44"/>
      <c r="J104" s="44"/>
      <c r="K104" s="226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226"/>
      <c r="AA104" s="226"/>
      <c r="AB104" s="226"/>
      <c r="AC104" s="44"/>
    </row>
    <row r="105" spans="1:29" x14ac:dyDescent="0.2">
      <c r="A105" s="51"/>
      <c r="B105" s="42"/>
      <c r="C105" s="42"/>
      <c r="D105" s="224"/>
      <c r="E105" s="224"/>
      <c r="F105" s="224"/>
      <c r="G105" s="224"/>
      <c r="H105" s="44"/>
      <c r="I105" s="44"/>
      <c r="J105" s="44"/>
      <c r="K105" s="226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226"/>
      <c r="AA105" s="226"/>
      <c r="AB105" s="226"/>
      <c r="AC105" s="44"/>
    </row>
  </sheetData>
  <sortState ref="B10:AA34">
    <sortCondition descending="1" ref="AA10:AA34"/>
  </sortState>
  <mergeCells count="5">
    <mergeCell ref="A2:AC2"/>
    <mergeCell ref="A4:AC4"/>
    <mergeCell ref="H8:AC8"/>
    <mergeCell ref="C39:AA39"/>
    <mergeCell ref="C70:AA70"/>
  </mergeCells>
  <phoneticPr fontId="0" type="noConversion"/>
  <hyperlinks>
    <hyperlink ref="A1" location="ÍNDICE!A1" display="INDICE"/>
  </hyperlinks>
  <pageMargins left="0.75" right="0.75" top="1" bottom="1" header="0" footer="0"/>
  <ignoredErrors>
    <ignoredError sqref="AC10:AC37" formulaRange="1"/>
    <ignoredError sqref="AC81" formula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5"/>
  <sheetViews>
    <sheetView zoomScaleNormal="100" workbookViewId="0"/>
  </sheetViews>
  <sheetFormatPr baseColWidth="10" defaultColWidth="11.42578125" defaultRowHeight="12.75" x14ac:dyDescent="0.2"/>
  <cols>
    <col min="1" max="1" width="4.85546875" style="41" customWidth="1"/>
    <col min="2" max="2" width="8.85546875" style="41" customWidth="1"/>
    <col min="3" max="3" width="11.42578125" style="41"/>
    <col min="4" max="7" width="11.42578125" style="223"/>
    <col min="8" max="10" width="11.42578125" style="41"/>
    <col min="11" max="11" width="11.42578125" style="223"/>
    <col min="12" max="25" width="11.42578125" style="41"/>
    <col min="26" max="28" width="11.42578125" style="223"/>
    <col min="29" max="16384" width="11.42578125" style="41"/>
  </cols>
  <sheetData>
    <row r="1" spans="1:29" x14ac:dyDescent="0.2">
      <c r="A1" s="9" t="s">
        <v>59</v>
      </c>
    </row>
    <row r="2" spans="1:29" x14ac:dyDescent="0.2">
      <c r="A2" s="267" t="s">
        <v>34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7"/>
      <c r="U2" s="267"/>
      <c r="V2" s="267"/>
      <c r="W2" s="267"/>
      <c r="X2" s="267"/>
      <c r="Y2" s="267"/>
      <c r="Z2" s="267"/>
      <c r="AA2" s="267"/>
      <c r="AB2" s="267"/>
      <c r="AC2" s="267"/>
    </row>
    <row r="3" spans="1:29" x14ac:dyDescent="0.2">
      <c r="A3" s="51"/>
      <c r="B3" s="51"/>
      <c r="C3" s="51"/>
      <c r="D3" s="260"/>
      <c r="E3" s="260"/>
      <c r="F3" s="260"/>
      <c r="G3" s="260"/>
      <c r="H3" s="51"/>
      <c r="I3" s="51"/>
      <c r="J3" s="51"/>
      <c r="K3" s="259"/>
      <c r="L3" s="51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217"/>
      <c r="AA3" s="217"/>
      <c r="AB3" s="217"/>
      <c r="AC3" s="16"/>
    </row>
    <row r="4" spans="1:29" x14ac:dyDescent="0.2">
      <c r="A4" s="267" t="s">
        <v>1050</v>
      </c>
      <c r="B4" s="267"/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267"/>
      <c r="U4" s="267"/>
      <c r="V4" s="267"/>
      <c r="W4" s="267"/>
      <c r="X4" s="267"/>
      <c r="Y4" s="267"/>
      <c r="Z4" s="267"/>
      <c r="AA4" s="267"/>
      <c r="AB4" s="267"/>
      <c r="AC4" s="267"/>
    </row>
    <row r="5" spans="1:29" x14ac:dyDescent="0.2">
      <c r="A5" s="51"/>
      <c r="B5" s="51"/>
      <c r="C5" s="51"/>
      <c r="D5" s="260"/>
      <c r="E5" s="260"/>
      <c r="F5" s="260"/>
      <c r="G5" s="260"/>
      <c r="H5" s="51"/>
      <c r="I5" s="51"/>
      <c r="J5" s="51"/>
      <c r="K5" s="259"/>
      <c r="L5" s="51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217"/>
      <c r="AA5" s="217"/>
      <c r="AB5" s="217"/>
      <c r="AC5" s="16"/>
    </row>
    <row r="6" spans="1:29" ht="13.5" thickBot="1" x14ac:dyDescent="0.25">
      <c r="A6" s="17"/>
      <c r="B6" s="18"/>
      <c r="C6" s="18"/>
      <c r="D6" s="219"/>
      <c r="E6" s="219"/>
      <c r="F6" s="219"/>
      <c r="G6" s="219"/>
      <c r="H6" s="18"/>
      <c r="I6" s="18"/>
      <c r="J6" s="18"/>
      <c r="K6" s="219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219"/>
      <c r="AA6" s="219"/>
      <c r="AB6" s="219"/>
      <c r="AC6" s="18"/>
    </row>
    <row r="7" spans="1:29" ht="13.5" thickTop="1" x14ac:dyDescent="0.2">
      <c r="A7" s="19"/>
      <c r="C7" s="19">
        <v>1995</v>
      </c>
      <c r="D7" s="89">
        <v>1996</v>
      </c>
      <c r="E7" s="89">
        <v>1997</v>
      </c>
      <c r="F7" s="89">
        <v>1998</v>
      </c>
      <c r="G7" s="89">
        <v>1999</v>
      </c>
      <c r="H7" s="89">
        <v>2000</v>
      </c>
      <c r="I7" s="89">
        <v>2001</v>
      </c>
      <c r="J7" s="19">
        <v>2002</v>
      </c>
      <c r="K7" s="89">
        <v>2003</v>
      </c>
      <c r="L7" s="19">
        <v>2004</v>
      </c>
      <c r="M7" s="19">
        <v>2005</v>
      </c>
      <c r="N7" s="19">
        <v>2006</v>
      </c>
      <c r="O7" s="19">
        <v>2007</v>
      </c>
      <c r="P7" s="19">
        <v>2008</v>
      </c>
      <c r="Q7" s="19">
        <v>2009</v>
      </c>
      <c r="R7" s="19">
        <v>2010</v>
      </c>
      <c r="S7" s="19">
        <v>2011</v>
      </c>
      <c r="T7" s="19">
        <v>2012</v>
      </c>
      <c r="U7" s="19">
        <v>2013</v>
      </c>
      <c r="V7" s="19">
        <v>2014</v>
      </c>
      <c r="W7" s="19">
        <v>2015</v>
      </c>
      <c r="X7" s="19">
        <v>2016</v>
      </c>
      <c r="Y7" s="89">
        <v>2017</v>
      </c>
      <c r="Z7" s="89">
        <v>2018</v>
      </c>
      <c r="AA7" s="89">
        <v>2019</v>
      </c>
      <c r="AB7" s="89">
        <v>2020</v>
      </c>
      <c r="AC7" s="10" t="s">
        <v>1028</v>
      </c>
    </row>
    <row r="8" spans="1:29" ht="13.5" thickBot="1" x14ac:dyDescent="0.25">
      <c r="A8" s="19"/>
      <c r="C8" s="52"/>
      <c r="D8" s="261"/>
      <c r="E8" s="261"/>
      <c r="F8" s="261"/>
      <c r="G8" s="261"/>
      <c r="H8" s="268" t="s">
        <v>14</v>
      </c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68"/>
      <c r="W8" s="268"/>
      <c r="X8" s="268"/>
      <c r="Y8" s="268"/>
      <c r="Z8" s="268"/>
      <c r="AA8" s="268"/>
      <c r="AB8" s="268"/>
      <c r="AC8" s="268"/>
    </row>
    <row r="9" spans="1:29" ht="13.5" thickTop="1" x14ac:dyDescent="0.2">
      <c r="A9" s="19"/>
      <c r="H9" s="51"/>
      <c r="I9" s="51"/>
      <c r="J9" s="51"/>
      <c r="K9" s="259"/>
      <c r="L9" s="51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217"/>
      <c r="AA9" s="217"/>
      <c r="AB9" s="217"/>
      <c r="AC9" s="16"/>
    </row>
    <row r="10" spans="1:29" x14ac:dyDescent="0.2">
      <c r="A10" s="51">
        <v>1</v>
      </c>
      <c r="B10" s="34">
        <v>420212</v>
      </c>
      <c r="C10" s="43">
        <v>1293.5395799999999</v>
      </c>
      <c r="D10" s="225">
        <v>1397.6423830000001</v>
      </c>
      <c r="E10" s="225">
        <v>1749.873124</v>
      </c>
      <c r="F10" s="225">
        <v>1858.37465</v>
      </c>
      <c r="G10" s="225">
        <v>1996.0338360000001</v>
      </c>
      <c r="H10" s="43">
        <v>2184.4717839999998</v>
      </c>
      <c r="I10" s="43">
        <v>2179.5578540000001</v>
      </c>
      <c r="J10" s="43">
        <v>2484.6325430000002</v>
      </c>
      <c r="K10" s="225">
        <v>2659.2191700000003</v>
      </c>
      <c r="L10" s="43">
        <v>3452.2164039999998</v>
      </c>
      <c r="M10" s="43">
        <v>3787.5065920000002</v>
      </c>
      <c r="N10" s="43">
        <v>4475.0339320000003</v>
      </c>
      <c r="O10" s="43">
        <v>5439.2363580000001</v>
      </c>
      <c r="P10" s="43">
        <v>6793.7346500000003</v>
      </c>
      <c r="Q10" s="43">
        <v>6262.99215</v>
      </c>
      <c r="R10" s="43">
        <v>6403.1022000000003</v>
      </c>
      <c r="S10" s="43">
        <v>11579.385708</v>
      </c>
      <c r="T10" s="43">
        <v>10899.740651</v>
      </c>
      <c r="U10" s="31">
        <v>10326.895710000001</v>
      </c>
      <c r="V10" s="31">
        <v>10011.715410999999</v>
      </c>
      <c r="W10" s="31">
        <v>10040.048553000001</v>
      </c>
      <c r="X10" s="22">
        <v>9706.3016480000006</v>
      </c>
      <c r="Y10" s="107">
        <v>9989.3648099999991</v>
      </c>
      <c r="Z10" s="107">
        <v>9834.0326760000007</v>
      </c>
      <c r="AA10" s="107">
        <v>9990.4282320000057</v>
      </c>
      <c r="AB10" s="107">
        <v>5967.1776439999949</v>
      </c>
      <c r="AC10" s="29">
        <f>SUM(C10:AB10)</f>
        <v>152762.25825299998</v>
      </c>
    </row>
    <row r="11" spans="1:29" x14ac:dyDescent="0.2">
      <c r="A11" s="51">
        <v>2</v>
      </c>
      <c r="B11" s="34">
        <v>420292</v>
      </c>
      <c r="C11" s="43">
        <v>139.78837100000001</v>
      </c>
      <c r="D11" s="225">
        <v>140.99947399999999</v>
      </c>
      <c r="E11" s="225">
        <v>180.11980700000001</v>
      </c>
      <c r="F11" s="225">
        <v>183.079419</v>
      </c>
      <c r="G11" s="225">
        <v>188.194526</v>
      </c>
      <c r="H11" s="43">
        <v>254.00709499999999</v>
      </c>
      <c r="I11" s="43">
        <v>265.4375</v>
      </c>
      <c r="J11" s="43">
        <v>292.27215100000001</v>
      </c>
      <c r="K11" s="225">
        <v>359.37400600000001</v>
      </c>
      <c r="L11" s="43">
        <v>506.49710800000003</v>
      </c>
      <c r="M11" s="43">
        <v>615.93032000000005</v>
      </c>
      <c r="N11" s="43">
        <v>710.32631900000001</v>
      </c>
      <c r="O11" s="43">
        <v>963.56089799999995</v>
      </c>
      <c r="P11" s="43">
        <v>1263.8867009999999</v>
      </c>
      <c r="Q11" s="43">
        <v>1263.5655549999999</v>
      </c>
      <c r="R11" s="43">
        <v>1293.7331999999999</v>
      </c>
      <c r="S11" s="43">
        <v>3296.7761190000001</v>
      </c>
      <c r="T11" s="43">
        <v>4240.3427330000004</v>
      </c>
      <c r="U11" s="32">
        <v>4545.906637</v>
      </c>
      <c r="V11" s="32">
        <v>4364.2222570000004</v>
      </c>
      <c r="W11" s="31">
        <v>4867.2317419999999</v>
      </c>
      <c r="X11" s="22">
        <v>4406.1367250000003</v>
      </c>
      <c r="Y11" s="107">
        <v>4972.9558100000004</v>
      </c>
      <c r="Z11" s="107">
        <v>6025.6583190000001</v>
      </c>
      <c r="AA11" s="107">
        <v>6518.4331290000018</v>
      </c>
      <c r="AB11" s="107">
        <v>6140.653042999993</v>
      </c>
      <c r="AC11" s="29">
        <f t="shared" ref="AC11:AC37" si="0">SUM(C11:AB11)</f>
        <v>57999.088964000002</v>
      </c>
    </row>
    <row r="12" spans="1:29" x14ac:dyDescent="0.2">
      <c r="A12" s="109">
        <v>3</v>
      </c>
      <c r="B12" s="34">
        <v>420222</v>
      </c>
      <c r="C12" s="43">
        <v>332.348769</v>
      </c>
      <c r="D12" s="225">
        <v>267.85243600000001</v>
      </c>
      <c r="E12" s="225">
        <v>297.85591199999999</v>
      </c>
      <c r="F12" s="225">
        <v>289.15521000000001</v>
      </c>
      <c r="G12" s="225">
        <v>358.49441300000001</v>
      </c>
      <c r="H12" s="43">
        <v>453.34126700000002</v>
      </c>
      <c r="I12" s="43">
        <v>535.81285300000002</v>
      </c>
      <c r="J12" s="43">
        <v>620.87690599999996</v>
      </c>
      <c r="K12" s="225">
        <v>676.23177299999998</v>
      </c>
      <c r="L12" s="43">
        <v>978.08742600000005</v>
      </c>
      <c r="M12" s="43">
        <v>1316.8366739999999</v>
      </c>
      <c r="N12" s="43">
        <v>1554.2895659999999</v>
      </c>
      <c r="O12" s="43">
        <v>1978.990912</v>
      </c>
      <c r="P12" s="43">
        <v>2658.9996999999998</v>
      </c>
      <c r="Q12" s="43">
        <v>2403.0451880000001</v>
      </c>
      <c r="R12" s="43">
        <v>2521.7833999999998</v>
      </c>
      <c r="S12" s="43">
        <v>4257.8497289999996</v>
      </c>
      <c r="T12" s="43">
        <v>5257.196895</v>
      </c>
      <c r="U12" s="31">
        <v>6678.1355199999998</v>
      </c>
      <c r="V12" s="31">
        <v>6474.3452610000004</v>
      </c>
      <c r="W12" s="31">
        <v>6665.9092430000001</v>
      </c>
      <c r="X12" s="22">
        <v>5947.7561999999998</v>
      </c>
      <c r="Y12" s="107">
        <v>6216.2262199999996</v>
      </c>
      <c r="Z12" s="107">
        <v>6198.7804130000004</v>
      </c>
      <c r="AA12" s="107">
        <v>5652.5791910000016</v>
      </c>
      <c r="AB12" s="107">
        <v>4082.8822189999987</v>
      </c>
      <c r="AC12" s="29">
        <f t="shared" si="0"/>
        <v>74675.663295999984</v>
      </c>
    </row>
    <row r="13" spans="1:29" x14ac:dyDescent="0.2">
      <c r="A13" s="109">
        <v>4</v>
      </c>
      <c r="B13" s="34">
        <v>630140</v>
      </c>
      <c r="C13" s="43">
        <v>70.708766999999995</v>
      </c>
      <c r="D13" s="225">
        <v>124.43829100000001</v>
      </c>
      <c r="E13" s="225">
        <v>137.94162299999999</v>
      </c>
      <c r="F13" s="225">
        <v>115.442767</v>
      </c>
      <c r="G13" s="225">
        <v>117.952826</v>
      </c>
      <c r="H13" s="43">
        <v>173.11256399999999</v>
      </c>
      <c r="I13" s="43">
        <v>197.16246699999999</v>
      </c>
      <c r="J13" s="43">
        <v>578.63420199999996</v>
      </c>
      <c r="K13" s="225">
        <v>491.44029899999998</v>
      </c>
      <c r="L13" s="43">
        <v>764.65059699999995</v>
      </c>
      <c r="M13" s="43">
        <v>1000.121237</v>
      </c>
      <c r="N13" s="43">
        <v>1194.5983699999999</v>
      </c>
      <c r="O13" s="43">
        <v>1354.0624379999999</v>
      </c>
      <c r="P13" s="43">
        <v>1644.334155</v>
      </c>
      <c r="Q13" s="43">
        <v>1586.8172939999999</v>
      </c>
      <c r="R13" s="43">
        <v>1585.3322000000001</v>
      </c>
      <c r="S13" s="43">
        <v>2289.0378420000002</v>
      </c>
      <c r="T13" s="43">
        <v>2496.4800110000001</v>
      </c>
      <c r="U13" s="31">
        <v>3007.1221030000002</v>
      </c>
      <c r="V13" s="31">
        <v>3534.1310790000002</v>
      </c>
      <c r="W13" s="31">
        <v>3159.4684830000001</v>
      </c>
      <c r="X13" s="22">
        <v>2956.2229689999999</v>
      </c>
      <c r="Y13" s="107">
        <v>3236.3618900000001</v>
      </c>
      <c r="Z13" s="107">
        <v>3225.8297480000001</v>
      </c>
      <c r="AA13" s="107">
        <v>3256.7595570000008</v>
      </c>
      <c r="AB13" s="107">
        <v>2791.9045650000003</v>
      </c>
      <c r="AC13" s="29">
        <f t="shared" si="0"/>
        <v>41090.068343999992</v>
      </c>
    </row>
    <row r="14" spans="1:29" x14ac:dyDescent="0.2">
      <c r="A14" s="109">
        <v>5</v>
      </c>
      <c r="B14" s="34">
        <v>630260</v>
      </c>
      <c r="C14" s="43">
        <v>509.828081</v>
      </c>
      <c r="D14" s="225">
        <v>524.916068</v>
      </c>
      <c r="E14" s="225">
        <v>549.75099699999998</v>
      </c>
      <c r="F14" s="225">
        <v>520.47212400000001</v>
      </c>
      <c r="G14" s="225">
        <v>539.54904099999999</v>
      </c>
      <c r="H14" s="43">
        <v>607.934484</v>
      </c>
      <c r="I14" s="43">
        <v>638.505764</v>
      </c>
      <c r="J14" s="43">
        <v>1349.0928120000001</v>
      </c>
      <c r="K14" s="225">
        <v>728.37678400000004</v>
      </c>
      <c r="L14" s="43">
        <v>919.03056500000002</v>
      </c>
      <c r="M14" s="43">
        <v>1246.727985</v>
      </c>
      <c r="N14" s="43">
        <v>1448.105511</v>
      </c>
      <c r="O14" s="43">
        <v>1717.3578190000001</v>
      </c>
      <c r="P14" s="43">
        <v>2130.7560400000002</v>
      </c>
      <c r="Q14" s="43">
        <v>1910.810336</v>
      </c>
      <c r="R14" s="43">
        <v>2021.2102</v>
      </c>
      <c r="S14" s="43">
        <v>2664.3806519999998</v>
      </c>
      <c r="T14" s="43">
        <v>2706.6773629999998</v>
      </c>
      <c r="U14" s="31">
        <v>2954.2387610000001</v>
      </c>
      <c r="V14" s="31">
        <v>2783.78015</v>
      </c>
      <c r="W14" s="31">
        <v>2464.0745670000001</v>
      </c>
      <c r="X14" s="22">
        <v>2799.2498460000002</v>
      </c>
      <c r="Y14" s="107">
        <v>2763.9807900000001</v>
      </c>
      <c r="Z14" s="107">
        <v>2874.2718729999997</v>
      </c>
      <c r="AA14" s="107">
        <v>2383.0799049999991</v>
      </c>
      <c r="AB14" s="107">
        <v>2032.9385599999989</v>
      </c>
      <c r="AC14" s="29">
        <f t="shared" si="0"/>
        <v>43789.097077999999</v>
      </c>
    </row>
    <row r="15" spans="1:29" x14ac:dyDescent="0.2">
      <c r="A15" s="109">
        <v>6</v>
      </c>
      <c r="B15" s="34">
        <v>630392</v>
      </c>
      <c r="C15" s="43">
        <v>13.149787999999999</v>
      </c>
      <c r="D15" s="225">
        <v>23.353421999999998</v>
      </c>
      <c r="E15" s="225">
        <v>33.891430999999997</v>
      </c>
      <c r="F15" s="225">
        <v>40.653368</v>
      </c>
      <c r="G15" s="225">
        <v>45.270695000000003</v>
      </c>
      <c r="H15" s="43">
        <v>67.149817999999996</v>
      </c>
      <c r="I15" s="43">
        <v>109.155047</v>
      </c>
      <c r="J15" s="43">
        <v>374.55840799999999</v>
      </c>
      <c r="K15" s="225">
        <v>313.22078900000002</v>
      </c>
      <c r="L15" s="43">
        <v>564.20691899999997</v>
      </c>
      <c r="M15" s="43">
        <v>770.31767100000002</v>
      </c>
      <c r="N15" s="43">
        <v>921.93257500000004</v>
      </c>
      <c r="O15" s="43">
        <v>1095.650999</v>
      </c>
      <c r="P15" s="43">
        <v>1201.3970939999999</v>
      </c>
      <c r="Q15" s="43">
        <v>1224.946514</v>
      </c>
      <c r="R15" s="43">
        <v>1324.43</v>
      </c>
      <c r="S15" s="43">
        <v>1691.303934</v>
      </c>
      <c r="T15" s="43">
        <v>1714.2205839999999</v>
      </c>
      <c r="U15" s="31">
        <v>1856.0492139999999</v>
      </c>
      <c r="V15" s="31">
        <v>1956.668375</v>
      </c>
      <c r="W15" s="31">
        <v>1977.0653179999999</v>
      </c>
      <c r="X15" s="22">
        <v>1923.0590139999999</v>
      </c>
      <c r="Y15" s="107">
        <v>2031.72624</v>
      </c>
      <c r="Z15" s="107">
        <v>2151.9778820000001</v>
      </c>
      <c r="AA15" s="107">
        <v>2286.5418250000002</v>
      </c>
      <c r="AB15" s="107">
        <v>2414.4662439999993</v>
      </c>
      <c r="AC15" s="29">
        <f t="shared" si="0"/>
        <v>28126.363168</v>
      </c>
    </row>
    <row r="16" spans="1:29" x14ac:dyDescent="0.2">
      <c r="A16" s="109">
        <v>7</v>
      </c>
      <c r="B16" s="34">
        <v>420232</v>
      </c>
      <c r="C16" s="43">
        <v>99.745621999999997</v>
      </c>
      <c r="D16" s="225">
        <v>93.406193999999999</v>
      </c>
      <c r="E16" s="225">
        <v>112.749072</v>
      </c>
      <c r="F16" s="225">
        <v>137.339045</v>
      </c>
      <c r="G16" s="225">
        <v>149.554023</v>
      </c>
      <c r="H16" s="43">
        <v>166.52735999999999</v>
      </c>
      <c r="I16" s="43">
        <v>168.6448</v>
      </c>
      <c r="J16" s="43">
        <v>186.06007399999999</v>
      </c>
      <c r="K16" s="225">
        <v>174.93890099999999</v>
      </c>
      <c r="L16" s="43">
        <v>252.007014</v>
      </c>
      <c r="M16" s="43">
        <v>315.78250000000003</v>
      </c>
      <c r="N16" s="43">
        <v>380.13837599999999</v>
      </c>
      <c r="O16" s="43">
        <v>495.16503399999999</v>
      </c>
      <c r="P16" s="43">
        <v>684.035753</v>
      </c>
      <c r="Q16" s="43">
        <v>745.30327</v>
      </c>
      <c r="R16" s="43">
        <v>798.8931</v>
      </c>
      <c r="S16" s="43">
        <v>1714.3941339999999</v>
      </c>
      <c r="T16" s="43">
        <v>1856.1545450000001</v>
      </c>
      <c r="U16" s="32">
        <v>2233.8189430000002</v>
      </c>
      <c r="V16" s="32">
        <v>2182.0924519999999</v>
      </c>
      <c r="W16" s="31">
        <v>2382.5298400000001</v>
      </c>
      <c r="X16" s="22">
        <v>2436.4143130000002</v>
      </c>
      <c r="Y16" s="107">
        <v>2333.95739</v>
      </c>
      <c r="Z16" s="107">
        <v>2374.7197390000001</v>
      </c>
      <c r="AA16" s="107">
        <v>2226.7903030000011</v>
      </c>
      <c r="AB16" s="107">
        <v>1902.400585000001</v>
      </c>
      <c r="AC16" s="29">
        <f t="shared" si="0"/>
        <v>26603.562382</v>
      </c>
    </row>
    <row r="17" spans="1:29" x14ac:dyDescent="0.2">
      <c r="A17" s="109">
        <v>8</v>
      </c>
      <c r="B17" s="34">
        <v>630232</v>
      </c>
      <c r="C17" s="43">
        <v>48.732683000000002</v>
      </c>
      <c r="D17" s="225">
        <v>73.771604000000011</v>
      </c>
      <c r="E17" s="225">
        <v>82.998052999999999</v>
      </c>
      <c r="F17" s="225">
        <v>82.077227000000008</v>
      </c>
      <c r="G17" s="225">
        <v>104.694816</v>
      </c>
      <c r="H17" s="43">
        <v>121.742749</v>
      </c>
      <c r="I17" s="43">
        <v>121.748406</v>
      </c>
      <c r="J17" s="43">
        <v>256.86686400000002</v>
      </c>
      <c r="K17" s="225">
        <v>154.83547200000001</v>
      </c>
      <c r="L17" s="43">
        <v>228.00385199999999</v>
      </c>
      <c r="M17" s="43">
        <v>405.26047699999998</v>
      </c>
      <c r="N17" s="43">
        <v>566.56894599999998</v>
      </c>
      <c r="O17" s="43">
        <v>630.03318200000001</v>
      </c>
      <c r="P17" s="43">
        <v>769.12439400000005</v>
      </c>
      <c r="Q17" s="43">
        <v>825.90522699999997</v>
      </c>
      <c r="R17" s="43">
        <v>854.39869999999996</v>
      </c>
      <c r="S17" s="43">
        <v>1296.6546949999999</v>
      </c>
      <c r="T17" s="43">
        <v>1557.8820430000001</v>
      </c>
      <c r="U17" s="31">
        <v>1871.7466340000001</v>
      </c>
      <c r="V17" s="31">
        <v>1847.9718829999999</v>
      </c>
      <c r="W17" s="31">
        <v>1629.7343550000001</v>
      </c>
      <c r="X17" s="22">
        <v>1536.2806909999999</v>
      </c>
      <c r="Y17" s="107">
        <v>1498.52188</v>
      </c>
      <c r="Z17" s="107">
        <v>1534.207962</v>
      </c>
      <c r="AA17" s="107">
        <v>1561.7899359999999</v>
      </c>
      <c r="AB17" s="107">
        <v>1646.2533440000009</v>
      </c>
      <c r="AC17" s="29">
        <f t="shared" si="0"/>
        <v>21307.806075</v>
      </c>
    </row>
    <row r="18" spans="1:29" x14ac:dyDescent="0.2">
      <c r="A18" s="109">
        <v>9</v>
      </c>
      <c r="B18" s="34">
        <v>630231</v>
      </c>
      <c r="C18" s="43">
        <v>330.42134499999997</v>
      </c>
      <c r="D18" s="225">
        <v>271.636527</v>
      </c>
      <c r="E18" s="225">
        <v>344.67205200000001</v>
      </c>
      <c r="F18" s="225">
        <v>282.61959899999999</v>
      </c>
      <c r="G18" s="225">
        <v>324.04050899999999</v>
      </c>
      <c r="H18" s="43">
        <v>376.56045899999998</v>
      </c>
      <c r="I18" s="43">
        <v>391.02462500000001</v>
      </c>
      <c r="J18" s="43">
        <v>853.45638799999995</v>
      </c>
      <c r="K18" s="225">
        <v>529.75111000000004</v>
      </c>
      <c r="L18" s="43">
        <v>622.47313099999997</v>
      </c>
      <c r="M18" s="43">
        <v>985.17251799999997</v>
      </c>
      <c r="N18" s="43">
        <v>1063.930018</v>
      </c>
      <c r="O18" s="43">
        <v>1293.035484</v>
      </c>
      <c r="P18" s="43">
        <v>1526.288777</v>
      </c>
      <c r="Q18" s="43">
        <v>1196.2820839999999</v>
      </c>
      <c r="R18" s="43">
        <v>1402.1827000000001</v>
      </c>
      <c r="S18" s="43">
        <v>1287.538859</v>
      </c>
      <c r="T18" s="43">
        <v>1302.120733</v>
      </c>
      <c r="U18" s="31">
        <v>1485.634429</v>
      </c>
      <c r="V18" s="31">
        <v>1442.435862</v>
      </c>
      <c r="W18" s="31">
        <v>1242.7421810000001</v>
      </c>
      <c r="X18" s="22">
        <v>1166.1345960000001</v>
      </c>
      <c r="Y18" s="107">
        <v>1193.4264800000001</v>
      </c>
      <c r="Z18" s="107">
        <v>1312.048331</v>
      </c>
      <c r="AA18" s="107">
        <v>1195.40599</v>
      </c>
      <c r="AB18" s="107">
        <v>1001.7807230000002</v>
      </c>
      <c r="AC18" s="29">
        <f t="shared" si="0"/>
        <v>24422.815509999997</v>
      </c>
    </row>
    <row r="19" spans="1:29" x14ac:dyDescent="0.2">
      <c r="A19" s="109">
        <v>10</v>
      </c>
      <c r="B19" s="34">
        <v>570330</v>
      </c>
      <c r="C19" s="43">
        <v>14.556585</v>
      </c>
      <c r="D19" s="225">
        <v>15.174666</v>
      </c>
      <c r="E19" s="225">
        <v>29.680517999999999</v>
      </c>
      <c r="F19" s="225">
        <v>40.496544</v>
      </c>
      <c r="G19" s="225">
        <v>40.603997</v>
      </c>
      <c r="H19" s="43">
        <v>47.147585999999997</v>
      </c>
      <c r="I19" s="43">
        <v>63.591560999999999</v>
      </c>
      <c r="J19" s="43">
        <v>83.184084999999996</v>
      </c>
      <c r="K19" s="225">
        <v>109.09639</v>
      </c>
      <c r="L19" s="43">
        <v>176.48370700000001</v>
      </c>
      <c r="M19" s="43">
        <v>227.72657699999999</v>
      </c>
      <c r="N19" s="43">
        <v>265.57259199999999</v>
      </c>
      <c r="O19" s="43">
        <v>326.07818200000003</v>
      </c>
      <c r="P19" s="43">
        <v>397.28797500000002</v>
      </c>
      <c r="Q19" s="43">
        <v>362.94616300000001</v>
      </c>
      <c r="R19" s="43">
        <v>360.9889</v>
      </c>
      <c r="S19" s="43">
        <v>619.52106800000001</v>
      </c>
      <c r="T19" s="43">
        <v>756.30284800000004</v>
      </c>
      <c r="U19" s="31">
        <v>879.14770899999996</v>
      </c>
      <c r="V19" s="31">
        <v>996.33395299999995</v>
      </c>
      <c r="W19" s="31">
        <v>961.59207300000003</v>
      </c>
      <c r="X19" s="22">
        <v>991.39305100000001</v>
      </c>
      <c r="Y19" s="107">
        <v>1073.9699599999999</v>
      </c>
      <c r="Z19" s="107">
        <v>1242.099469</v>
      </c>
      <c r="AA19" s="107">
        <v>1153.6901130000003</v>
      </c>
      <c r="AB19" s="107">
        <v>1141.7012519999994</v>
      </c>
      <c r="AC19" s="29">
        <f t="shared" si="0"/>
        <v>12376.367523999999</v>
      </c>
    </row>
    <row r="20" spans="1:29" x14ac:dyDescent="0.2">
      <c r="A20" s="109">
        <v>11</v>
      </c>
      <c r="B20" s="34">
        <v>570500</v>
      </c>
      <c r="C20" s="43">
        <v>26.030678000000002</v>
      </c>
      <c r="D20" s="225">
        <v>16.096485000000001</v>
      </c>
      <c r="E20" s="225">
        <v>20.447521999999999</v>
      </c>
      <c r="F20" s="225">
        <v>24.513971000000002</v>
      </c>
      <c r="G20" s="225">
        <v>30.359124000000001</v>
      </c>
      <c r="H20" s="43">
        <v>49.258817999999998</v>
      </c>
      <c r="I20" s="43">
        <v>73.589263000000003</v>
      </c>
      <c r="J20" s="43">
        <v>101.045985</v>
      </c>
      <c r="K20" s="225">
        <v>110.848822</v>
      </c>
      <c r="L20" s="43">
        <v>166.383229</v>
      </c>
      <c r="M20" s="43">
        <v>196.12446</v>
      </c>
      <c r="N20" s="43">
        <v>233.225201</v>
      </c>
      <c r="O20" s="43">
        <v>354.73643499999997</v>
      </c>
      <c r="P20" s="43">
        <v>499.14573999999999</v>
      </c>
      <c r="Q20" s="43">
        <v>515.88994200000002</v>
      </c>
      <c r="R20" s="43">
        <v>528.83920000000001</v>
      </c>
      <c r="S20" s="43">
        <v>900.70986800000003</v>
      </c>
      <c r="T20" s="43">
        <v>814.79060000000004</v>
      </c>
      <c r="U20" s="31">
        <v>761.87839799999995</v>
      </c>
      <c r="V20" s="31">
        <v>748.23855500000002</v>
      </c>
      <c r="W20" s="31">
        <v>717.01856399999997</v>
      </c>
      <c r="X20" s="22">
        <v>755.61301100000003</v>
      </c>
      <c r="Y20" s="107">
        <v>834.39635999999996</v>
      </c>
      <c r="Z20" s="107">
        <v>902.38476600000001</v>
      </c>
      <c r="AA20" s="107">
        <v>1012.5582170000004</v>
      </c>
      <c r="AB20" s="107">
        <v>1147.6604629999999</v>
      </c>
      <c r="AC20" s="29">
        <f t="shared" si="0"/>
        <v>11541.783676999999</v>
      </c>
    </row>
    <row r="21" spans="1:29" x14ac:dyDescent="0.2">
      <c r="A21" s="109">
        <v>12</v>
      </c>
      <c r="B21" s="34">
        <v>630533</v>
      </c>
      <c r="C21" s="43">
        <v>0</v>
      </c>
      <c r="D21" s="225">
        <v>144.739026</v>
      </c>
      <c r="E21" s="225">
        <v>153.14039299999999</v>
      </c>
      <c r="F21" s="225">
        <v>145.663837</v>
      </c>
      <c r="G21" s="225">
        <v>138.29180099999999</v>
      </c>
      <c r="H21" s="43">
        <v>157.62413799999999</v>
      </c>
      <c r="I21" s="43">
        <v>158.403481</v>
      </c>
      <c r="J21" s="43">
        <v>350.15435200000002</v>
      </c>
      <c r="K21" s="225">
        <v>227.12840800000001</v>
      </c>
      <c r="L21" s="43">
        <v>342.894159</v>
      </c>
      <c r="M21" s="43">
        <v>452.00275900000003</v>
      </c>
      <c r="N21" s="43">
        <v>550.78089599999998</v>
      </c>
      <c r="O21" s="43">
        <v>634.43585199999995</v>
      </c>
      <c r="P21" s="43">
        <v>805.23335399999996</v>
      </c>
      <c r="Q21" s="43">
        <v>714.21140300000002</v>
      </c>
      <c r="R21" s="43">
        <v>810.56299999999999</v>
      </c>
      <c r="S21" s="43">
        <v>973.89139</v>
      </c>
      <c r="T21" s="43">
        <v>989.57553600000006</v>
      </c>
      <c r="U21" s="31">
        <v>1075.2113079999999</v>
      </c>
      <c r="V21" s="31">
        <v>1022.5026329999999</v>
      </c>
      <c r="W21" s="31">
        <v>1052.8901269999999</v>
      </c>
      <c r="X21" s="22">
        <v>1009.596862</v>
      </c>
      <c r="Y21" s="107">
        <v>974.26971100000003</v>
      </c>
      <c r="Z21" s="107">
        <v>999.960961</v>
      </c>
      <c r="AA21" s="107">
        <v>887.77933300000007</v>
      </c>
      <c r="AB21" s="107">
        <v>808.56904900000086</v>
      </c>
      <c r="AC21" s="29">
        <f t="shared" si="0"/>
        <v>15579.513769000005</v>
      </c>
    </row>
    <row r="22" spans="1:29" x14ac:dyDescent="0.2">
      <c r="A22" s="109">
        <v>13</v>
      </c>
      <c r="B22" s="34">
        <v>630493</v>
      </c>
      <c r="C22" s="43">
        <v>27.084458999999999</v>
      </c>
      <c r="D22" s="225">
        <v>26.519559999999998</v>
      </c>
      <c r="E22" s="225">
        <v>26.91412</v>
      </c>
      <c r="F22" s="225">
        <v>31.303176000000001</v>
      </c>
      <c r="G22" s="225">
        <v>33.555635000000002</v>
      </c>
      <c r="H22" s="43">
        <v>38.13326</v>
      </c>
      <c r="I22" s="43">
        <v>54.654584999999997</v>
      </c>
      <c r="J22" s="43">
        <v>174.55703399999999</v>
      </c>
      <c r="K22" s="225">
        <v>130.84126600000002</v>
      </c>
      <c r="L22" s="43">
        <v>210.76788300000001</v>
      </c>
      <c r="M22" s="43">
        <v>271.56078500000001</v>
      </c>
      <c r="N22" s="43">
        <v>325.14233100000001</v>
      </c>
      <c r="O22" s="43">
        <v>316.36051600000002</v>
      </c>
      <c r="P22" s="43">
        <v>388.98371600000002</v>
      </c>
      <c r="Q22" s="43">
        <v>363.65093100000001</v>
      </c>
      <c r="R22" s="43">
        <v>376.89760000000001</v>
      </c>
      <c r="S22" s="43">
        <v>571.71892500000001</v>
      </c>
      <c r="T22" s="43">
        <v>627.51362600000004</v>
      </c>
      <c r="U22" s="31">
        <v>723.26927899999998</v>
      </c>
      <c r="V22" s="31">
        <v>744.92625099999998</v>
      </c>
      <c r="W22" s="31">
        <v>775.18888500000003</v>
      </c>
      <c r="X22" s="22">
        <v>747.23594900000001</v>
      </c>
      <c r="Y22" s="107">
        <v>785.91482599999995</v>
      </c>
      <c r="Z22" s="107">
        <v>815.99011100000007</v>
      </c>
      <c r="AA22" s="107">
        <v>817.51185899999996</v>
      </c>
      <c r="AB22" s="107">
        <v>855.31012099999987</v>
      </c>
      <c r="AC22" s="29">
        <f t="shared" si="0"/>
        <v>10261.506689000002</v>
      </c>
    </row>
    <row r="23" spans="1:29" x14ac:dyDescent="0.2">
      <c r="A23" s="109">
        <v>14</v>
      </c>
      <c r="B23" s="34">
        <v>581092</v>
      </c>
      <c r="C23" s="43">
        <v>14.609983</v>
      </c>
      <c r="D23" s="225">
        <v>18.336939000000001</v>
      </c>
      <c r="E23" s="225">
        <v>17.702234000000001</v>
      </c>
      <c r="F23" s="225">
        <v>19.856348000000001</v>
      </c>
      <c r="G23" s="225">
        <v>22.197925000000001</v>
      </c>
      <c r="H23" s="43">
        <v>26.375233999999999</v>
      </c>
      <c r="I23" s="43">
        <v>32.589692999999997</v>
      </c>
      <c r="J23" s="43">
        <v>51.970981000000002</v>
      </c>
      <c r="K23" s="225">
        <v>84.727847999999994</v>
      </c>
      <c r="L23" s="43">
        <v>203.73968099999999</v>
      </c>
      <c r="M23" s="43">
        <v>438.86837800000001</v>
      </c>
      <c r="N23" s="43">
        <v>863.21634100000006</v>
      </c>
      <c r="O23" s="43">
        <v>1193.4814080000001</v>
      </c>
      <c r="P23" s="43">
        <v>1119.178842</v>
      </c>
      <c r="Q23" s="43">
        <v>737.22960499999999</v>
      </c>
      <c r="R23" s="43">
        <v>1054.1831999999999</v>
      </c>
      <c r="S23" s="43">
        <v>883.46622300000001</v>
      </c>
      <c r="T23" s="43">
        <v>1918.123218</v>
      </c>
      <c r="U23" s="31">
        <v>1870.890928</v>
      </c>
      <c r="V23" s="31">
        <v>1852.2748200000001</v>
      </c>
      <c r="W23" s="31">
        <v>765.12361399999998</v>
      </c>
      <c r="X23" s="22">
        <v>674.728656</v>
      </c>
      <c r="Y23" s="107">
        <v>707.41132900000002</v>
      </c>
      <c r="Z23" s="107">
        <v>724.44536300000004</v>
      </c>
      <c r="AA23" s="107">
        <v>791.13723000000107</v>
      </c>
      <c r="AB23" s="107">
        <v>471.0460480000001</v>
      </c>
      <c r="AC23" s="29">
        <f t="shared" si="0"/>
        <v>16556.912069000002</v>
      </c>
    </row>
    <row r="24" spans="1:29" x14ac:dyDescent="0.2">
      <c r="A24" s="109">
        <v>15</v>
      </c>
      <c r="B24" s="34">
        <v>581092</v>
      </c>
      <c r="C24" s="43">
        <v>2.8190149999999998</v>
      </c>
      <c r="D24" s="225">
        <v>18.336939000000001</v>
      </c>
      <c r="E24" s="225">
        <v>17.702234000000001</v>
      </c>
      <c r="F24" s="225">
        <v>19.856348000000001</v>
      </c>
      <c r="G24" s="225">
        <v>22.197925000000001</v>
      </c>
      <c r="H24" s="43">
        <v>5.4476110000000002</v>
      </c>
      <c r="I24" s="43">
        <v>5.5984319999999999</v>
      </c>
      <c r="J24" s="43">
        <v>25.002148999999999</v>
      </c>
      <c r="K24" s="225">
        <v>84.727847999999994</v>
      </c>
      <c r="L24" s="43">
        <v>45.453729000000003</v>
      </c>
      <c r="M24" s="43">
        <v>115.990793</v>
      </c>
      <c r="N24" s="43">
        <v>197.47100399999999</v>
      </c>
      <c r="O24" s="43">
        <v>199.45530099999999</v>
      </c>
      <c r="P24" s="43" t="s">
        <v>82</v>
      </c>
      <c r="Q24" s="43" t="s">
        <v>12</v>
      </c>
      <c r="R24" s="12" t="s">
        <v>12</v>
      </c>
      <c r="S24" s="12" t="s">
        <v>12</v>
      </c>
      <c r="T24" s="12">
        <v>114.792652</v>
      </c>
      <c r="U24" s="31">
        <v>120.13298899999999</v>
      </c>
      <c r="V24" s="31">
        <v>111.915763</v>
      </c>
      <c r="W24" s="31">
        <v>75.113806999999994</v>
      </c>
      <c r="X24" s="22">
        <v>74.125614999999996</v>
      </c>
      <c r="Y24" s="107">
        <v>707.41132900000002</v>
      </c>
      <c r="Z24" s="107">
        <v>724.44536300000004</v>
      </c>
      <c r="AA24" s="107">
        <v>791.13723000000107</v>
      </c>
      <c r="AB24" s="107">
        <v>471.0460480000001</v>
      </c>
      <c r="AC24" s="29">
        <f t="shared" si="0"/>
        <v>3950.1801240000013</v>
      </c>
    </row>
    <row r="25" spans="1:29" x14ac:dyDescent="0.2">
      <c r="A25" s="109">
        <v>16</v>
      </c>
      <c r="B25" s="34">
        <v>630222</v>
      </c>
      <c r="C25" s="43">
        <v>73.295603</v>
      </c>
      <c r="D25" s="225">
        <v>67.707102000000006</v>
      </c>
      <c r="E25" s="225">
        <v>100.160872</v>
      </c>
      <c r="F25" s="225">
        <v>74.194655999999995</v>
      </c>
      <c r="G25" s="225">
        <v>103.42940300000001</v>
      </c>
      <c r="H25" s="43">
        <v>106.237312</v>
      </c>
      <c r="I25" s="43">
        <v>108.22311999999999</v>
      </c>
      <c r="J25" s="43">
        <v>170.088112</v>
      </c>
      <c r="K25" s="225">
        <v>65.929540000000003</v>
      </c>
      <c r="L25" s="43">
        <v>75.387367999999995</v>
      </c>
      <c r="M25" s="43">
        <v>121.47829</v>
      </c>
      <c r="N25" s="43">
        <v>140.67645999999999</v>
      </c>
      <c r="O25" s="43">
        <v>196.70165600000001</v>
      </c>
      <c r="P25" s="43">
        <v>249.66627600000001</v>
      </c>
      <c r="Q25" s="43">
        <v>285.68931700000002</v>
      </c>
      <c r="R25" s="43">
        <v>298.73840000000001</v>
      </c>
      <c r="S25" s="43">
        <v>616.83761100000004</v>
      </c>
      <c r="T25" s="43">
        <v>632.30089799999996</v>
      </c>
      <c r="U25" s="31">
        <v>737.70526900000004</v>
      </c>
      <c r="V25" s="31">
        <v>840.365184</v>
      </c>
      <c r="W25" s="31">
        <v>808.13964899999996</v>
      </c>
      <c r="X25" s="22">
        <v>752.43454399999996</v>
      </c>
      <c r="Y25" s="107">
        <v>690.27587600000004</v>
      </c>
      <c r="Z25" s="107">
        <v>689.60705800000005</v>
      </c>
      <c r="AA25" s="107">
        <v>730.95105799999965</v>
      </c>
      <c r="AB25" s="107">
        <v>734.9053399999998</v>
      </c>
      <c r="AC25" s="29">
        <f t="shared" si="0"/>
        <v>9471.1259739999969</v>
      </c>
    </row>
    <row r="26" spans="1:29" x14ac:dyDescent="0.2">
      <c r="A26" s="109">
        <v>17</v>
      </c>
      <c r="B26" s="34">
        <v>630253</v>
      </c>
      <c r="C26" s="43">
        <v>16.630119000000001</v>
      </c>
      <c r="D26" s="225">
        <v>20.991526</v>
      </c>
      <c r="E26" s="225">
        <v>34.479868999999994</v>
      </c>
      <c r="F26" s="225">
        <v>45.956939000000006</v>
      </c>
      <c r="G26" s="225">
        <v>64.040171999999998</v>
      </c>
      <c r="H26" s="43">
        <v>111.063945</v>
      </c>
      <c r="I26" s="43">
        <v>118.839111</v>
      </c>
      <c r="J26" s="43">
        <v>224.61332200000001</v>
      </c>
      <c r="K26" s="225">
        <v>123.870456</v>
      </c>
      <c r="L26" s="43">
        <v>203.51939400000001</v>
      </c>
      <c r="M26" s="43">
        <v>242.73936399999999</v>
      </c>
      <c r="N26" s="43">
        <v>290.62280500000003</v>
      </c>
      <c r="O26" s="43">
        <v>300.28617000000003</v>
      </c>
      <c r="P26" s="43">
        <v>408.80683099999999</v>
      </c>
      <c r="Q26" s="43">
        <v>387.42456800000002</v>
      </c>
      <c r="R26" s="43">
        <v>398.27480000000003</v>
      </c>
      <c r="S26" s="43">
        <v>534.51073099999996</v>
      </c>
      <c r="T26" s="43">
        <v>532.58604600000001</v>
      </c>
      <c r="U26" s="31">
        <v>573.04922699999997</v>
      </c>
      <c r="V26" s="31">
        <v>589.86344699999995</v>
      </c>
      <c r="W26" s="31">
        <v>540.48229000000003</v>
      </c>
      <c r="X26" s="22">
        <v>481.264747</v>
      </c>
      <c r="Y26" s="107">
        <v>471.163839</v>
      </c>
      <c r="Z26" s="107">
        <v>502.40916699999997</v>
      </c>
      <c r="AA26" s="107">
        <v>539.79340500000023</v>
      </c>
      <c r="AB26" s="107">
        <v>400.86293200000034</v>
      </c>
      <c r="AC26" s="29">
        <f t="shared" si="0"/>
        <v>8158.1452219999992</v>
      </c>
    </row>
    <row r="27" spans="1:29" x14ac:dyDescent="0.2">
      <c r="A27" s="109">
        <v>18</v>
      </c>
      <c r="B27" s="34">
        <v>630532</v>
      </c>
      <c r="C27" s="43">
        <v>0</v>
      </c>
      <c r="D27" s="225">
        <v>23.988605</v>
      </c>
      <c r="E27" s="225">
        <v>29.57621</v>
      </c>
      <c r="F27" s="225">
        <v>27.059234</v>
      </c>
      <c r="G27" s="225">
        <v>27.625491</v>
      </c>
      <c r="H27" s="43">
        <v>32.922530000000002</v>
      </c>
      <c r="I27" s="43">
        <v>23.650731</v>
      </c>
      <c r="J27" s="43">
        <v>53.094057999999997</v>
      </c>
      <c r="K27" s="225">
        <v>28.101230000000001</v>
      </c>
      <c r="L27" s="43">
        <v>42.436625999999997</v>
      </c>
      <c r="M27" s="43">
        <v>85.373282000000003</v>
      </c>
      <c r="N27" s="43">
        <v>126.921018</v>
      </c>
      <c r="O27" s="43">
        <v>199.59620100000001</v>
      </c>
      <c r="P27" s="43">
        <v>303.63897300000002</v>
      </c>
      <c r="Q27" s="43">
        <v>258.212964</v>
      </c>
      <c r="R27" s="43">
        <v>289.63830000000002</v>
      </c>
      <c r="S27" s="43">
        <v>532.87399400000004</v>
      </c>
      <c r="T27" s="43">
        <v>521.23207000000002</v>
      </c>
      <c r="U27" s="31">
        <v>561.21814800000004</v>
      </c>
      <c r="V27" s="31">
        <v>633.14652000000001</v>
      </c>
      <c r="W27" s="31">
        <v>620.65425000000005</v>
      </c>
      <c r="X27" s="22">
        <v>553.26298699999995</v>
      </c>
      <c r="Y27" s="107">
        <v>499.22999399999998</v>
      </c>
      <c r="Z27" s="107">
        <v>560.28339200000005</v>
      </c>
      <c r="AA27" s="107">
        <v>501.44900000000018</v>
      </c>
      <c r="AB27" s="107">
        <v>411.88826299999982</v>
      </c>
      <c r="AC27" s="29">
        <f t="shared" si="0"/>
        <v>6947.0740710000018</v>
      </c>
    </row>
    <row r="28" spans="1:29" x14ac:dyDescent="0.2">
      <c r="A28" s="109">
        <v>19</v>
      </c>
      <c r="B28" s="34">
        <v>630491</v>
      </c>
      <c r="C28" s="43">
        <v>16.251740000000002</v>
      </c>
      <c r="D28" s="225">
        <v>11.767994999999999</v>
      </c>
      <c r="E28" s="225">
        <v>9.0315399999999997</v>
      </c>
      <c r="F28" s="225">
        <v>12.467416999999999</v>
      </c>
      <c r="G28" s="225">
        <v>14.905844999999999</v>
      </c>
      <c r="H28" s="43">
        <v>18.926190999999999</v>
      </c>
      <c r="I28" s="43">
        <v>25.276547000000001</v>
      </c>
      <c r="J28" s="43">
        <v>121.314156</v>
      </c>
      <c r="K28" s="225">
        <v>132.39848900000001</v>
      </c>
      <c r="L28" s="43">
        <v>287.414085</v>
      </c>
      <c r="M28" s="43">
        <v>405.98639200000002</v>
      </c>
      <c r="N28" s="43">
        <v>509.79722700000002</v>
      </c>
      <c r="O28" s="43">
        <v>504.53688699999998</v>
      </c>
      <c r="P28" s="43">
        <v>522.39954399999999</v>
      </c>
      <c r="Q28" s="43">
        <v>544.07914400000004</v>
      </c>
      <c r="R28" s="43">
        <v>562.92830000000004</v>
      </c>
      <c r="S28" s="43">
        <v>565.68908499999998</v>
      </c>
      <c r="T28" s="43">
        <v>715.66464900000005</v>
      </c>
      <c r="U28" s="31">
        <v>870.56029599999999</v>
      </c>
      <c r="V28" s="31">
        <v>768.12796800000001</v>
      </c>
      <c r="W28" s="31">
        <v>646.49314400000003</v>
      </c>
      <c r="X28" s="22">
        <v>550.31973300000004</v>
      </c>
      <c r="Y28" s="107">
        <v>497.82111900000001</v>
      </c>
      <c r="Z28" s="107">
        <v>470.63120399999997</v>
      </c>
      <c r="AA28" s="107">
        <v>490.61109999999979</v>
      </c>
      <c r="AB28" s="107">
        <v>486.21533399999998</v>
      </c>
      <c r="AC28" s="29">
        <f t="shared" si="0"/>
        <v>9761.6151309999987</v>
      </c>
    </row>
    <row r="29" spans="1:29" x14ac:dyDescent="0.2">
      <c r="A29" s="109">
        <v>20</v>
      </c>
      <c r="B29" s="34">
        <v>630221</v>
      </c>
      <c r="C29" s="43">
        <v>136.04582199999999</v>
      </c>
      <c r="D29" s="225">
        <v>112.41946200000001</v>
      </c>
      <c r="E29" s="225">
        <v>85.044472999999996</v>
      </c>
      <c r="F29" s="225">
        <v>79.047958999999992</v>
      </c>
      <c r="G29" s="225">
        <v>78.61334500000001</v>
      </c>
      <c r="H29" s="43">
        <v>94.182526999999993</v>
      </c>
      <c r="I29" s="43">
        <v>105.052961</v>
      </c>
      <c r="J29" s="43">
        <v>239.665018</v>
      </c>
      <c r="K29" s="225">
        <v>124.647993</v>
      </c>
      <c r="L29" s="43">
        <v>158.41155800000001</v>
      </c>
      <c r="M29" s="43">
        <v>279.403009</v>
      </c>
      <c r="N29" s="43">
        <v>273.067835</v>
      </c>
      <c r="O29" s="43">
        <v>362.86636900000002</v>
      </c>
      <c r="P29" s="43">
        <v>593.11478199999999</v>
      </c>
      <c r="Q29" s="43">
        <v>624.007608</v>
      </c>
      <c r="R29" s="225">
        <v>633.82669999999996</v>
      </c>
      <c r="S29" s="225">
        <v>806.099064</v>
      </c>
      <c r="T29" s="225">
        <v>657.85610099999997</v>
      </c>
      <c r="U29" s="31">
        <v>690.81885199999999</v>
      </c>
      <c r="V29" s="31">
        <v>831.19512699999996</v>
      </c>
      <c r="W29" s="31">
        <v>597.91741500000001</v>
      </c>
      <c r="X29" s="22">
        <v>512.38719100000003</v>
      </c>
      <c r="Y29" s="107">
        <v>418.71807100000001</v>
      </c>
      <c r="Z29" s="107">
        <v>351.47730100000001</v>
      </c>
      <c r="AA29" s="107">
        <v>322.12368099999998</v>
      </c>
      <c r="AB29" s="107">
        <v>330.53267600000021</v>
      </c>
      <c r="AC29" s="29">
        <f t="shared" si="0"/>
        <v>9498.5429000000004</v>
      </c>
    </row>
    <row r="30" spans="1:29" x14ac:dyDescent="0.2">
      <c r="A30" s="109">
        <v>21</v>
      </c>
      <c r="B30" s="34">
        <v>630419</v>
      </c>
      <c r="C30" s="43">
        <v>43.471089999999997</v>
      </c>
      <c r="D30" s="225">
        <v>46.537328000000002</v>
      </c>
      <c r="E30" s="225">
        <v>46.986896000000002</v>
      </c>
      <c r="F30" s="225">
        <v>62.309327999999994</v>
      </c>
      <c r="G30" s="225">
        <v>61.673029999999997</v>
      </c>
      <c r="H30" s="43">
        <v>70.134960000000007</v>
      </c>
      <c r="I30" s="43">
        <v>67.855288999999999</v>
      </c>
      <c r="J30" s="43">
        <v>186.35249400000001</v>
      </c>
      <c r="K30" s="225">
        <v>109.14407800000001</v>
      </c>
      <c r="L30" s="43">
        <v>131.34454700000001</v>
      </c>
      <c r="M30" s="43">
        <v>159.29052899999999</v>
      </c>
      <c r="N30" s="43">
        <v>189.27640299999999</v>
      </c>
      <c r="O30" s="43">
        <v>174.812804</v>
      </c>
      <c r="P30" s="43">
        <v>214.45278500000001</v>
      </c>
      <c r="Q30" s="43">
        <v>186.26271399999999</v>
      </c>
      <c r="R30" s="43">
        <v>193.74019999999999</v>
      </c>
      <c r="S30" s="43">
        <v>250.31775300000001</v>
      </c>
      <c r="T30" s="43">
        <v>227.281463</v>
      </c>
      <c r="U30" s="31">
        <v>260.13059199999998</v>
      </c>
      <c r="V30" s="31">
        <v>269.47843999999998</v>
      </c>
      <c r="W30" s="31">
        <v>226.76391000000001</v>
      </c>
      <c r="X30" s="22">
        <v>214.31923</v>
      </c>
      <c r="Y30" s="107">
        <v>239.02335099999999</v>
      </c>
      <c r="Z30" s="107">
        <v>238.95832999999999</v>
      </c>
      <c r="AA30" s="107">
        <v>219.3223319999999</v>
      </c>
      <c r="AB30" s="107">
        <v>207.71639400000001</v>
      </c>
      <c r="AC30" s="29">
        <f t="shared" si="0"/>
        <v>4296.9562699999988</v>
      </c>
    </row>
    <row r="31" spans="1:29" x14ac:dyDescent="0.2">
      <c r="A31" s="109">
        <v>22</v>
      </c>
      <c r="B31" s="34">
        <v>630130</v>
      </c>
      <c r="C31" s="43">
        <v>100.96948500000001</v>
      </c>
      <c r="D31" s="225">
        <v>92.193607</v>
      </c>
      <c r="E31" s="225">
        <v>77.822209000000001</v>
      </c>
      <c r="F31" s="225">
        <v>65.369283999999993</v>
      </c>
      <c r="G31" s="225">
        <v>65.413869000000005</v>
      </c>
      <c r="H31" s="43">
        <v>78.559987000000007</v>
      </c>
      <c r="I31" s="43">
        <v>89.072570999999996</v>
      </c>
      <c r="J31" s="43">
        <v>171.08282800000001</v>
      </c>
      <c r="K31" s="225">
        <v>101.181951</v>
      </c>
      <c r="L31" s="43">
        <v>110.911269</v>
      </c>
      <c r="M31" s="43">
        <v>150.70226199999999</v>
      </c>
      <c r="N31" s="43">
        <v>142.65140400000001</v>
      </c>
      <c r="O31" s="43">
        <v>159.07601099999999</v>
      </c>
      <c r="P31" s="43">
        <v>251.211656</v>
      </c>
      <c r="Q31" s="43">
        <v>275.91373399999998</v>
      </c>
      <c r="R31" s="43">
        <v>287.4579</v>
      </c>
      <c r="S31" s="43">
        <v>343.83173499999998</v>
      </c>
      <c r="T31" s="43">
        <v>425.18925899999999</v>
      </c>
      <c r="U31" s="31">
        <v>344.58237100000002</v>
      </c>
      <c r="V31" s="31">
        <v>253.676829</v>
      </c>
      <c r="W31" s="31">
        <v>170.63306800000001</v>
      </c>
      <c r="X31" s="22">
        <v>138.506145</v>
      </c>
      <c r="Y31" s="107">
        <v>131.66977199999999</v>
      </c>
      <c r="Z31" s="107">
        <v>129.816563</v>
      </c>
      <c r="AA31" s="107">
        <v>133.04378500000004</v>
      </c>
      <c r="AB31" s="107">
        <v>147.09567700000002</v>
      </c>
      <c r="AC31" s="29">
        <f t="shared" si="0"/>
        <v>4437.6352310000002</v>
      </c>
    </row>
    <row r="32" spans="1:29" x14ac:dyDescent="0.2">
      <c r="A32" s="109">
        <v>23</v>
      </c>
      <c r="B32" s="34">
        <v>630291</v>
      </c>
      <c r="C32" s="43">
        <v>43.296421000000002</v>
      </c>
      <c r="D32" s="225">
        <v>30.466752</v>
      </c>
      <c r="E32" s="225">
        <v>35.225132000000002</v>
      </c>
      <c r="F32" s="225">
        <v>36.118102999999998</v>
      </c>
      <c r="G32" s="225">
        <v>40.068333000000003</v>
      </c>
      <c r="H32" s="43">
        <v>58.159543999999997</v>
      </c>
      <c r="I32" s="43">
        <v>73.655034999999998</v>
      </c>
      <c r="J32" s="43">
        <v>196.12889999999999</v>
      </c>
      <c r="K32" s="225">
        <v>121.948711</v>
      </c>
      <c r="L32" s="43">
        <v>118.84975900000001</v>
      </c>
      <c r="M32" s="43">
        <v>119.098687</v>
      </c>
      <c r="N32" s="43">
        <v>154.364206</v>
      </c>
      <c r="O32" s="43">
        <v>170.35375999999999</v>
      </c>
      <c r="P32" s="43">
        <v>148.627455</v>
      </c>
      <c r="Q32" s="43">
        <v>148.629358</v>
      </c>
      <c r="R32" s="43">
        <v>157.3843</v>
      </c>
      <c r="S32" s="43">
        <v>191.84892099999999</v>
      </c>
      <c r="T32" s="43">
        <v>218.95085599999999</v>
      </c>
      <c r="U32" s="31">
        <v>254.324928</v>
      </c>
      <c r="V32" s="31">
        <v>303.69382899999999</v>
      </c>
      <c r="W32" s="31">
        <v>254.76577499999999</v>
      </c>
      <c r="X32" s="22">
        <v>189.67718099999999</v>
      </c>
      <c r="Y32" s="107">
        <v>141.200367</v>
      </c>
      <c r="Z32" s="107">
        <v>118.68723199999999</v>
      </c>
      <c r="AA32" s="107">
        <v>112.53488800000001</v>
      </c>
      <c r="AB32" s="107">
        <v>94.234530999999961</v>
      </c>
      <c r="AC32" s="29">
        <f t="shared" si="0"/>
        <v>3532.2929640000002</v>
      </c>
    </row>
    <row r="33" spans="1:29" x14ac:dyDescent="0.2">
      <c r="A33" s="109">
        <v>24</v>
      </c>
      <c r="B33" s="34">
        <v>630251</v>
      </c>
      <c r="C33" s="43">
        <v>221.64720700000001</v>
      </c>
      <c r="D33" s="225">
        <v>160.439751</v>
      </c>
      <c r="E33" s="225">
        <v>168.10593799999998</v>
      </c>
      <c r="F33" s="225">
        <v>150.736435</v>
      </c>
      <c r="G33" s="225">
        <v>122.38675899999998</v>
      </c>
      <c r="H33" s="43">
        <v>98.507733999999999</v>
      </c>
      <c r="I33" s="43">
        <v>81.138752999999994</v>
      </c>
      <c r="J33" s="43">
        <v>181.074184</v>
      </c>
      <c r="K33" s="225">
        <v>120.117154</v>
      </c>
      <c r="L33" s="43">
        <v>127.390609</v>
      </c>
      <c r="M33" s="43">
        <v>139.55867799999999</v>
      </c>
      <c r="N33" s="43">
        <v>127.95972999999999</v>
      </c>
      <c r="O33" s="43">
        <v>135.18363099999999</v>
      </c>
      <c r="P33" s="43">
        <v>149.52123399999999</v>
      </c>
      <c r="Q33" s="43">
        <v>128.01853500000001</v>
      </c>
      <c r="R33" s="43">
        <v>130.9787</v>
      </c>
      <c r="S33" s="43">
        <v>131.39349799999999</v>
      </c>
      <c r="T33" s="43">
        <v>208.343908</v>
      </c>
      <c r="U33" s="31">
        <v>273.45681300000001</v>
      </c>
      <c r="V33" s="31">
        <v>122.745299</v>
      </c>
      <c r="W33" s="31">
        <v>100.93216099999999</v>
      </c>
      <c r="X33" s="22">
        <v>92.046724999999995</v>
      </c>
      <c r="Y33" s="107">
        <v>92.186266000000003</v>
      </c>
      <c r="Z33" s="107">
        <v>91.806953000000007</v>
      </c>
      <c r="AA33" s="107">
        <v>83.179752999999991</v>
      </c>
      <c r="AB33" s="107">
        <v>60.163226999999999</v>
      </c>
      <c r="AC33" s="29">
        <f t="shared" si="0"/>
        <v>3499.0196350000006</v>
      </c>
    </row>
    <row r="34" spans="1:29" x14ac:dyDescent="0.2">
      <c r="A34" s="109">
        <v>25</v>
      </c>
      <c r="B34" s="34">
        <v>630391</v>
      </c>
      <c r="C34" s="43">
        <v>27.684643999999999</v>
      </c>
      <c r="D34" s="225">
        <v>13.285601</v>
      </c>
      <c r="E34" s="225">
        <v>10.788496</v>
      </c>
      <c r="F34" s="225">
        <v>15.017037999999999</v>
      </c>
      <c r="G34" s="225">
        <v>26.834146</v>
      </c>
      <c r="H34" s="43">
        <v>29.108519999999999</v>
      </c>
      <c r="I34" s="43">
        <v>44.583229000000003</v>
      </c>
      <c r="J34" s="43">
        <v>193.31423799999999</v>
      </c>
      <c r="K34" s="225">
        <v>144.902263</v>
      </c>
      <c r="L34" s="43">
        <v>144.082357</v>
      </c>
      <c r="M34" s="43">
        <v>160.66297299999999</v>
      </c>
      <c r="N34" s="43">
        <v>221.97296600000001</v>
      </c>
      <c r="O34" s="43">
        <v>199.98146700000001</v>
      </c>
      <c r="P34" s="43">
        <v>179.42447899999999</v>
      </c>
      <c r="Q34" s="43">
        <v>142.428123</v>
      </c>
      <c r="R34" s="43">
        <v>145.67384000000001</v>
      </c>
      <c r="S34" s="43">
        <v>132.611266</v>
      </c>
      <c r="T34" s="43">
        <v>123.333837</v>
      </c>
      <c r="U34" s="31">
        <v>124.781261</v>
      </c>
      <c r="V34" s="31">
        <v>122.991979</v>
      </c>
      <c r="W34" s="31">
        <v>90.622749999999996</v>
      </c>
      <c r="X34" s="22">
        <v>78.402412999999996</v>
      </c>
      <c r="Y34" s="107">
        <v>71.382647000000006</v>
      </c>
      <c r="Z34" s="107">
        <v>72.583394999999996</v>
      </c>
      <c r="AA34" s="107">
        <v>63.529204999999997</v>
      </c>
      <c r="AB34" s="107">
        <v>62.043552000000005</v>
      </c>
      <c r="AC34" s="29">
        <f t="shared" si="0"/>
        <v>2642.0266849999994</v>
      </c>
    </row>
    <row r="35" spans="1:29" x14ac:dyDescent="0.2">
      <c r="A35" s="51"/>
      <c r="B35" s="42" t="s">
        <v>19</v>
      </c>
      <c r="C35" s="43">
        <f>SUM(C10:C34)</f>
        <v>3602.6558570000002</v>
      </c>
      <c r="D35" s="225">
        <f t="shared" ref="D35:G35" si="1">SUM(D10:D34)</f>
        <v>3737.0177429999999</v>
      </c>
      <c r="E35" s="225">
        <f t="shared" si="1"/>
        <v>4352.6607269999986</v>
      </c>
      <c r="F35" s="225">
        <f t="shared" si="1"/>
        <v>4359.1800259999991</v>
      </c>
      <c r="G35" s="225">
        <f t="shared" si="1"/>
        <v>4715.9814850000012</v>
      </c>
      <c r="H35" s="225">
        <f t="shared" ref="H35:AB35" si="2">SUM(H10:H34)</f>
        <v>5426.6374769999984</v>
      </c>
      <c r="I35" s="225">
        <f t="shared" si="2"/>
        <v>5732.8236780000007</v>
      </c>
      <c r="J35" s="225">
        <f t="shared" si="2"/>
        <v>9519.0922440000013</v>
      </c>
      <c r="K35" s="225">
        <f t="shared" ref="K35:L35" si="3">SUM(K10:K34)</f>
        <v>7907.0007509999987</v>
      </c>
      <c r="L35" s="225">
        <f t="shared" si="3"/>
        <v>10832.642976000001</v>
      </c>
      <c r="M35" s="225">
        <f t="shared" si="2"/>
        <v>14010.223191999998</v>
      </c>
      <c r="N35" s="225">
        <f t="shared" si="2"/>
        <v>16927.642031999996</v>
      </c>
      <c r="O35" s="225">
        <f t="shared" si="2"/>
        <v>20395.035774000004</v>
      </c>
      <c r="P35" s="225">
        <f t="shared" si="2"/>
        <v>24903.250906000008</v>
      </c>
      <c r="Q35" s="225">
        <f t="shared" si="2"/>
        <v>23094.261727000001</v>
      </c>
      <c r="R35" s="225">
        <f t="shared" si="2"/>
        <v>24435.179039999999</v>
      </c>
      <c r="S35" s="225">
        <f t="shared" si="2"/>
        <v>38132.64280400001</v>
      </c>
      <c r="T35" s="225">
        <f t="shared" si="2"/>
        <v>41514.65312499999</v>
      </c>
      <c r="U35" s="225">
        <f t="shared" si="2"/>
        <v>45080.70631899999</v>
      </c>
      <c r="V35" s="225">
        <f t="shared" si="2"/>
        <v>44808.839327000002</v>
      </c>
      <c r="W35" s="225">
        <f t="shared" si="2"/>
        <v>42833.135763999999</v>
      </c>
      <c r="X35" s="225">
        <f t="shared" si="2"/>
        <v>40692.870042000002</v>
      </c>
      <c r="Y35" s="225">
        <f t="shared" si="2"/>
        <v>42572.566327000008</v>
      </c>
      <c r="Z35" s="225">
        <f t="shared" si="2"/>
        <v>44167.113570999987</v>
      </c>
      <c r="AA35" s="225">
        <f t="shared" si="2"/>
        <v>43722.160256999996</v>
      </c>
      <c r="AB35" s="225">
        <f t="shared" si="2"/>
        <v>35811.447833999991</v>
      </c>
      <c r="AC35" s="29">
        <f t="shared" si="0"/>
        <v>603287.42100500001</v>
      </c>
    </row>
    <row r="36" spans="1:29" x14ac:dyDescent="0.2">
      <c r="A36" s="51"/>
      <c r="B36" s="42" t="s">
        <v>20</v>
      </c>
      <c r="C36" s="43">
        <f>C37-C35</f>
        <v>985.28285600000117</v>
      </c>
      <c r="D36" s="225">
        <f t="shared" ref="D36:G36" si="4">D37-D35</f>
        <v>1843.628688999996</v>
      </c>
      <c r="E36" s="225">
        <f t="shared" si="4"/>
        <v>1948.3117599999987</v>
      </c>
      <c r="F36" s="225">
        <f t="shared" si="4"/>
        <v>1898.5813960000041</v>
      </c>
      <c r="G36" s="225">
        <f t="shared" si="4"/>
        <v>2069.8193840000004</v>
      </c>
      <c r="H36" s="225">
        <f t="shared" ref="H36:AB36" si="5">H37-H35</f>
        <v>870.32869500000015</v>
      </c>
      <c r="I36" s="225">
        <f t="shared" si="5"/>
        <v>906.26790799999799</v>
      </c>
      <c r="J36" s="225">
        <f t="shared" si="5"/>
        <v>1418.1801070000092</v>
      </c>
      <c r="K36" s="225">
        <f t="shared" ref="K36:L36" si="6">K37-K35</f>
        <v>4055.1754120000051</v>
      </c>
      <c r="L36" s="225">
        <f t="shared" si="6"/>
        <v>1505.1327359999977</v>
      </c>
      <c r="M36" s="225">
        <f t="shared" si="5"/>
        <v>1817.076898999996</v>
      </c>
      <c r="N36" s="225">
        <f t="shared" si="5"/>
        <v>1985.8828130000038</v>
      </c>
      <c r="O36" s="225">
        <f t="shared" si="5"/>
        <v>2205.1433469999756</v>
      </c>
      <c r="P36" s="225">
        <f t="shared" si="5"/>
        <v>11235.952874999988</v>
      </c>
      <c r="Q36" s="225">
        <f t="shared" si="5"/>
        <v>11898.269278999996</v>
      </c>
      <c r="R36" s="225">
        <f t="shared" si="5"/>
        <v>11658.694908000001</v>
      </c>
      <c r="S36" s="225">
        <f t="shared" si="5"/>
        <v>16476.235723999991</v>
      </c>
      <c r="T36" s="225">
        <f t="shared" si="5"/>
        <v>16194.284193000007</v>
      </c>
      <c r="U36" s="225">
        <f t="shared" si="5"/>
        <v>17281.177563000012</v>
      </c>
      <c r="V36" s="225">
        <f t="shared" si="5"/>
        <v>18755.600687000013</v>
      </c>
      <c r="W36" s="225">
        <f t="shared" si="5"/>
        <v>21315.345180000004</v>
      </c>
      <c r="X36" s="225">
        <f t="shared" si="5"/>
        <v>20795.477601000006</v>
      </c>
      <c r="Y36" s="225">
        <f t="shared" si="5"/>
        <v>29381.433672999992</v>
      </c>
      <c r="Z36" s="225">
        <f t="shared" si="5"/>
        <v>22735.901339000025</v>
      </c>
      <c r="AA36" s="225">
        <f t="shared" si="5"/>
        <v>23821.242796000006</v>
      </c>
      <c r="AB36" s="225">
        <f t="shared" si="5"/>
        <v>72673.96430899993</v>
      </c>
      <c r="AC36" s="29">
        <f t="shared" si="0"/>
        <v>317732.39212899999</v>
      </c>
    </row>
    <row r="37" spans="1:29" x14ac:dyDescent="0.2">
      <c r="A37" s="51"/>
      <c r="B37" s="42" t="s">
        <v>11</v>
      </c>
      <c r="C37" s="43">
        <v>4587.9387130000014</v>
      </c>
      <c r="D37" s="225">
        <v>5580.6464319999959</v>
      </c>
      <c r="E37" s="225">
        <v>6300.9724869999973</v>
      </c>
      <c r="F37" s="225">
        <v>6257.7614220000032</v>
      </c>
      <c r="G37" s="225">
        <v>6785.8008690000015</v>
      </c>
      <c r="H37" s="43">
        <v>6296.9661719999986</v>
      </c>
      <c r="I37" s="43">
        <v>6639.0915859999986</v>
      </c>
      <c r="J37" s="43">
        <v>10937.272351000011</v>
      </c>
      <c r="K37" s="225">
        <v>11962.176163000004</v>
      </c>
      <c r="L37" s="43">
        <v>12337.775711999999</v>
      </c>
      <c r="M37" s="43">
        <v>15827.300090999994</v>
      </c>
      <c r="N37" s="43">
        <v>18913.524845</v>
      </c>
      <c r="O37" s="43">
        <v>22600.179120999979</v>
      </c>
      <c r="P37" s="43">
        <v>36139.203780999997</v>
      </c>
      <c r="Q37" s="43">
        <v>34992.531005999997</v>
      </c>
      <c r="R37" s="43">
        <v>36093.873948</v>
      </c>
      <c r="S37" s="43">
        <v>54608.878528000001</v>
      </c>
      <c r="T37" s="64">
        <v>57708.937317999997</v>
      </c>
      <c r="U37" s="22">
        <v>62361.883882000002</v>
      </c>
      <c r="V37" s="22">
        <v>63564.440014000014</v>
      </c>
      <c r="W37" s="22">
        <v>64148.480944000003</v>
      </c>
      <c r="X37" s="22">
        <v>61488.347643000008</v>
      </c>
      <c r="Y37" s="98">
        <v>71954</v>
      </c>
      <c r="Z37" s="98">
        <v>66903.014910000013</v>
      </c>
      <c r="AA37" s="98">
        <v>67543.403053000002</v>
      </c>
      <c r="AB37" s="98">
        <v>108485.41214299992</v>
      </c>
      <c r="AC37" s="29">
        <f t="shared" si="0"/>
        <v>921019.81313399982</v>
      </c>
    </row>
    <row r="38" spans="1:29" x14ac:dyDescent="0.2">
      <c r="A38" s="51"/>
      <c r="B38" s="42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</row>
    <row r="39" spans="1:29" ht="13.5" thickBot="1" x14ac:dyDescent="0.25">
      <c r="A39" s="51"/>
      <c r="B39" s="42"/>
      <c r="C39" s="268" t="s">
        <v>15</v>
      </c>
      <c r="D39" s="268"/>
      <c r="E39" s="268"/>
      <c r="F39" s="268"/>
      <c r="G39" s="268"/>
      <c r="H39" s="268"/>
      <c r="I39" s="268"/>
      <c r="J39" s="268"/>
      <c r="K39" s="268"/>
      <c r="L39" s="268"/>
      <c r="M39" s="268"/>
      <c r="N39" s="268"/>
      <c r="O39" s="268"/>
      <c r="P39" s="268"/>
      <c r="Q39" s="268"/>
      <c r="R39" s="268"/>
      <c r="S39" s="268"/>
      <c r="T39" s="268"/>
      <c r="U39" s="268"/>
      <c r="V39" s="268"/>
      <c r="W39" s="268"/>
      <c r="X39" s="268"/>
      <c r="Y39" s="268"/>
      <c r="Z39" s="268"/>
      <c r="AA39" s="268"/>
      <c r="AB39" s="264"/>
      <c r="AC39" s="243"/>
    </row>
    <row r="40" spans="1:29" ht="13.5" thickTop="1" x14ac:dyDescent="0.2">
      <c r="A40" s="51"/>
      <c r="B40" s="45"/>
      <c r="C40" s="45"/>
      <c r="D40" s="208"/>
      <c r="E40" s="208"/>
      <c r="F40" s="208"/>
      <c r="G40" s="208"/>
      <c r="H40" s="44"/>
      <c r="I40" s="44"/>
      <c r="J40" s="44"/>
      <c r="K40" s="226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226"/>
      <c r="AA40" s="226"/>
      <c r="AB40" s="226"/>
      <c r="AC40" s="44"/>
    </row>
    <row r="41" spans="1:29" x14ac:dyDescent="0.2">
      <c r="A41" s="51">
        <v>1</v>
      </c>
      <c r="B41" s="34">
        <v>420212</v>
      </c>
      <c r="C41" s="44">
        <f>IFERROR(C10/C$37*100,"--")</f>
        <v>28.194351775770976</v>
      </c>
      <c r="D41" s="226">
        <f t="shared" ref="D41:J41" si="7">IFERROR(D10/D$37*100,"--")</f>
        <v>25.044453183519678</v>
      </c>
      <c r="E41" s="226">
        <f t="shared" si="7"/>
        <v>27.771476984073374</v>
      </c>
      <c r="F41" s="226">
        <f t="shared" si="7"/>
        <v>29.697115704453569</v>
      </c>
      <c r="G41" s="226">
        <f t="shared" si="7"/>
        <v>29.414860154806576</v>
      </c>
      <c r="H41" s="226">
        <f t="shared" si="7"/>
        <v>34.690861032626181</v>
      </c>
      <c r="I41" s="226">
        <f t="shared" si="7"/>
        <v>32.829157811229514</v>
      </c>
      <c r="J41" s="226">
        <f t="shared" si="7"/>
        <v>22.717113218569772</v>
      </c>
      <c r="K41" s="226">
        <f t="shared" ref="K41:M41" si="8">IFERROR(K10/K$37*100,"--")</f>
        <v>22.230229130257957</v>
      </c>
      <c r="L41" s="226">
        <f t="shared" si="8"/>
        <v>27.980865308179464</v>
      </c>
      <c r="M41" s="226">
        <f t="shared" si="8"/>
        <v>23.930212798288451</v>
      </c>
      <c r="N41" s="226">
        <f t="shared" ref="N41:AC54" si="9">IFERROR(N10/N$37*100,"--")</f>
        <v>23.660496753903729</v>
      </c>
      <c r="O41" s="226">
        <f t="shared" si="9"/>
        <v>24.067226763463516</v>
      </c>
      <c r="P41" s="226">
        <f t="shared" si="9"/>
        <v>18.798794492455787</v>
      </c>
      <c r="Q41" s="226">
        <f t="shared" si="9"/>
        <v>17.898082733501376</v>
      </c>
      <c r="R41" s="226">
        <f t="shared" si="9"/>
        <v>17.740135650789025</v>
      </c>
      <c r="S41" s="226">
        <f t="shared" si="9"/>
        <v>21.204218105418185</v>
      </c>
      <c r="T41" s="226">
        <f t="shared" si="9"/>
        <v>18.8874395501999</v>
      </c>
      <c r="U41" s="226">
        <f t="shared" si="9"/>
        <v>16.559627559584893</v>
      </c>
      <c r="V41" s="226">
        <f t="shared" si="9"/>
        <v>15.750497304459737</v>
      </c>
      <c r="W41" s="226">
        <f t="shared" si="9"/>
        <v>15.651264699104422</v>
      </c>
      <c r="X41" s="226">
        <f t="shared" si="9"/>
        <v>15.785595190091259</v>
      </c>
      <c r="Y41" s="226">
        <f t="shared" si="9"/>
        <v>13.882987478111014</v>
      </c>
      <c r="Z41" s="226">
        <f t="shared" si="9"/>
        <v>14.698937991402994</v>
      </c>
      <c r="AA41" s="226">
        <f t="shared" si="9"/>
        <v>14.791123604122685</v>
      </c>
      <c r="AB41" s="226">
        <f t="shared" si="9"/>
        <v>5.5004424338033271</v>
      </c>
      <c r="AC41" s="226">
        <f t="shared" si="9"/>
        <v>16.586207601027418</v>
      </c>
    </row>
    <row r="42" spans="1:29" x14ac:dyDescent="0.2">
      <c r="A42" s="51">
        <v>2</v>
      </c>
      <c r="B42" s="34">
        <v>420292</v>
      </c>
      <c r="C42" s="226">
        <f t="shared" ref="C42:J42" si="10">IFERROR(C11/C$37*100,"--")</f>
        <v>3.0468665722126436</v>
      </c>
      <c r="D42" s="226">
        <f t="shared" si="10"/>
        <v>2.5265795946414848</v>
      </c>
      <c r="E42" s="226">
        <f t="shared" si="10"/>
        <v>2.8586032929300758</v>
      </c>
      <c r="F42" s="226">
        <f t="shared" si="10"/>
        <v>2.925637566756055</v>
      </c>
      <c r="G42" s="226">
        <f t="shared" si="10"/>
        <v>2.7733576276860821</v>
      </c>
      <c r="H42" s="226">
        <f t="shared" si="10"/>
        <v>4.0338011680841541</v>
      </c>
      <c r="I42" s="226">
        <f t="shared" si="10"/>
        <v>3.9980996882123754</v>
      </c>
      <c r="J42" s="226">
        <f t="shared" si="10"/>
        <v>2.6722581428017302</v>
      </c>
      <c r="K42" s="226">
        <f t="shared" ref="K42:W68" si="11">IFERROR(K11/K$37*100,"--")</f>
        <v>3.004252747184692</v>
      </c>
      <c r="L42" s="226">
        <f t="shared" si="11"/>
        <v>4.1052546246838437</v>
      </c>
      <c r="M42" s="226">
        <f t="shared" si="11"/>
        <v>3.8915691018599028</v>
      </c>
      <c r="N42" s="226">
        <f t="shared" si="11"/>
        <v>3.7556527660563632</v>
      </c>
      <c r="O42" s="226">
        <f t="shared" si="11"/>
        <v>4.2635100051249752</v>
      </c>
      <c r="P42" s="226">
        <f t="shared" si="11"/>
        <v>3.4972732345157036</v>
      </c>
      <c r="Q42" s="226">
        <f t="shared" si="11"/>
        <v>3.6109578777920994</v>
      </c>
      <c r="R42" s="226">
        <f t="shared" si="11"/>
        <v>3.5843567300752071</v>
      </c>
      <c r="S42" s="226">
        <f t="shared" si="11"/>
        <v>6.0370698096457351</v>
      </c>
      <c r="T42" s="226">
        <f t="shared" si="11"/>
        <v>7.3478094209809592</v>
      </c>
      <c r="U42" s="226">
        <f t="shared" si="11"/>
        <v>7.2895595097827393</v>
      </c>
      <c r="V42" s="226">
        <f t="shared" si="11"/>
        <v>6.8658234950843333</v>
      </c>
      <c r="W42" s="226">
        <f t="shared" si="11"/>
        <v>7.5874466088276815</v>
      </c>
      <c r="X42" s="226">
        <f t="shared" si="9"/>
        <v>7.1658076593339812</v>
      </c>
      <c r="Y42" s="226">
        <f t="shared" si="9"/>
        <v>6.9112986213414134</v>
      </c>
      <c r="Z42" s="226">
        <f t="shared" si="9"/>
        <v>9.0065572188426799</v>
      </c>
      <c r="AA42" s="226">
        <f t="shared" si="9"/>
        <v>9.6507324688469041</v>
      </c>
      <c r="AB42" s="226">
        <f t="shared" ref="AB42" si="12">IFERROR(AB11/AB$37*100,"--")</f>
        <v>5.6603490936695691</v>
      </c>
      <c r="AC42" s="226">
        <f t="shared" si="9"/>
        <v>6.2972683254927624</v>
      </c>
    </row>
    <row r="43" spans="1:29" x14ac:dyDescent="0.2">
      <c r="A43" s="51">
        <v>3</v>
      </c>
      <c r="B43" s="34">
        <v>420222</v>
      </c>
      <c r="C43" s="226">
        <f t="shared" ref="C43:J43" si="13">IFERROR(C12/C$37*100,"--")</f>
        <v>7.2439670577613473</v>
      </c>
      <c r="D43" s="226">
        <f t="shared" si="13"/>
        <v>4.7996668354423395</v>
      </c>
      <c r="E43" s="226">
        <f t="shared" si="13"/>
        <v>4.7271419231639014</v>
      </c>
      <c r="F43" s="226">
        <f t="shared" si="13"/>
        <v>4.6207451914583375</v>
      </c>
      <c r="G43" s="226">
        <f t="shared" si="13"/>
        <v>5.283008150706757</v>
      </c>
      <c r="H43" s="226">
        <f t="shared" si="13"/>
        <v>7.1993600508101965</v>
      </c>
      <c r="I43" s="226">
        <f t="shared" si="13"/>
        <v>8.0705748077023163</v>
      </c>
      <c r="J43" s="226">
        <f t="shared" si="13"/>
        <v>5.6767070076958657</v>
      </c>
      <c r="K43" s="226">
        <f t="shared" si="11"/>
        <v>5.6530832165107263</v>
      </c>
      <c r="L43" s="226">
        <f t="shared" si="11"/>
        <v>7.9275831303100297</v>
      </c>
      <c r="M43" s="226">
        <f t="shared" si="11"/>
        <v>8.3200335270625434</v>
      </c>
      <c r="N43" s="226">
        <f t="shared" si="9"/>
        <v>8.2178736049345851</v>
      </c>
      <c r="O43" s="226">
        <f t="shared" si="9"/>
        <v>8.7565275540720418</v>
      </c>
      <c r="P43" s="226">
        <f t="shared" si="9"/>
        <v>7.3576598867901879</v>
      </c>
      <c r="Q43" s="226">
        <f t="shared" si="9"/>
        <v>6.8673088768227766</v>
      </c>
      <c r="R43" s="226">
        <f t="shared" si="9"/>
        <v>6.9867352106152474</v>
      </c>
      <c r="S43" s="226">
        <f t="shared" si="9"/>
        <v>7.7969917049602877</v>
      </c>
      <c r="T43" s="226">
        <f t="shared" si="9"/>
        <v>9.1098487328412947</v>
      </c>
      <c r="U43" s="226">
        <f t="shared" si="9"/>
        <v>10.708681496274622</v>
      </c>
      <c r="V43" s="226">
        <f t="shared" si="9"/>
        <v>10.185483046140313</v>
      </c>
      <c r="W43" s="226">
        <f t="shared" si="9"/>
        <v>10.3913750488015</v>
      </c>
      <c r="X43" s="226">
        <f t="shared" si="9"/>
        <v>9.6729810248480597</v>
      </c>
      <c r="Y43" s="226">
        <f t="shared" si="9"/>
        <v>8.6391669955805099</v>
      </c>
      <c r="Z43" s="226">
        <f t="shared" si="9"/>
        <v>9.2653229773557886</v>
      </c>
      <c r="AA43" s="226">
        <f t="shared" si="9"/>
        <v>8.3688101805657205</v>
      </c>
      <c r="AB43" s="226">
        <f t="shared" ref="AB43" si="14">IFERROR(AB12/AB$37*100,"--")</f>
        <v>3.7635310945015834</v>
      </c>
      <c r="AC43" s="226">
        <f t="shared" si="9"/>
        <v>8.1079323409881283</v>
      </c>
    </row>
    <row r="44" spans="1:29" x14ac:dyDescent="0.2">
      <c r="A44" s="51">
        <v>4</v>
      </c>
      <c r="B44" s="34">
        <v>630140</v>
      </c>
      <c r="C44" s="226">
        <f t="shared" ref="C44:J44" si="15">IFERROR(C13/C$37*100,"--")</f>
        <v>1.5411881331292747</v>
      </c>
      <c r="D44" s="226">
        <f t="shared" si="15"/>
        <v>2.2298185795548373</v>
      </c>
      <c r="E44" s="226">
        <f t="shared" si="15"/>
        <v>2.1892116381177282</v>
      </c>
      <c r="F44" s="226">
        <f t="shared" si="15"/>
        <v>1.8447933568407613</v>
      </c>
      <c r="G44" s="226">
        <f t="shared" si="15"/>
        <v>1.7382299934389656</v>
      </c>
      <c r="H44" s="226">
        <f t="shared" si="15"/>
        <v>2.7491423531820751</v>
      </c>
      <c r="I44" s="226">
        <f t="shared" si="15"/>
        <v>2.9697205475484165</v>
      </c>
      <c r="J44" s="226">
        <f t="shared" si="15"/>
        <v>5.2904799609117772</v>
      </c>
      <c r="K44" s="226">
        <f t="shared" si="11"/>
        <v>4.108285083779867</v>
      </c>
      <c r="L44" s="226">
        <f t="shared" si="11"/>
        <v>6.1976373606490798</v>
      </c>
      <c r="M44" s="226">
        <f t="shared" si="11"/>
        <v>6.3189630022160701</v>
      </c>
      <c r="N44" s="226">
        <f t="shared" si="9"/>
        <v>6.3161064888219665</v>
      </c>
      <c r="O44" s="226">
        <f t="shared" si="9"/>
        <v>5.9913792308920755</v>
      </c>
      <c r="P44" s="226">
        <f t="shared" si="9"/>
        <v>4.5500010596926881</v>
      </c>
      <c r="Q44" s="226">
        <f t="shared" si="9"/>
        <v>4.5347314080479526</v>
      </c>
      <c r="R44" s="226">
        <f t="shared" si="9"/>
        <v>4.3922472890661961</v>
      </c>
      <c r="S44" s="226">
        <f t="shared" si="9"/>
        <v>4.1916953867242039</v>
      </c>
      <c r="T44" s="226">
        <f t="shared" si="9"/>
        <v>4.3259850675179958</v>
      </c>
      <c r="U44" s="226">
        <f t="shared" si="9"/>
        <v>4.8220514131516952</v>
      </c>
      <c r="V44" s="226">
        <f t="shared" si="9"/>
        <v>5.5599185302688277</v>
      </c>
      <c r="W44" s="226">
        <f t="shared" si="9"/>
        <v>4.92524286858505</v>
      </c>
      <c r="X44" s="226">
        <f t="shared" si="9"/>
        <v>4.8077775421186555</v>
      </c>
      <c r="Y44" s="226">
        <f t="shared" si="9"/>
        <v>4.4978206770992584</v>
      </c>
      <c r="Z44" s="226">
        <f t="shared" si="9"/>
        <v>4.8216507915816429</v>
      </c>
      <c r="AA44" s="226">
        <f t="shared" si="9"/>
        <v>4.8217285623652764</v>
      </c>
      <c r="AB44" s="226">
        <f t="shared" ref="AB44" si="16">IFERROR(AB13/AB$37*100,"--")</f>
        <v>2.5735299427353922</v>
      </c>
      <c r="AC44" s="226">
        <f t="shared" si="9"/>
        <v>4.4613663851791392</v>
      </c>
    </row>
    <row r="45" spans="1:29" x14ac:dyDescent="0.2">
      <c r="A45" s="51">
        <v>5</v>
      </c>
      <c r="B45" s="34">
        <v>630260</v>
      </c>
      <c r="C45" s="226">
        <f t="shared" ref="C45:J45" si="17">IFERROR(C14/C$37*100,"--")</f>
        <v>11.112355959668632</v>
      </c>
      <c r="D45" s="226">
        <f t="shared" si="17"/>
        <v>9.4060083253093723</v>
      </c>
      <c r="E45" s="226">
        <f t="shared" si="17"/>
        <v>8.7248595059608967</v>
      </c>
      <c r="F45" s="226">
        <f t="shared" si="17"/>
        <v>8.3172254245777122</v>
      </c>
      <c r="G45" s="226">
        <f t="shared" si="17"/>
        <v>7.9511475714658175</v>
      </c>
      <c r="H45" s="226">
        <f t="shared" si="17"/>
        <v>9.6544028885407229</v>
      </c>
      <c r="I45" s="226">
        <f t="shared" si="17"/>
        <v>9.617366408175954</v>
      </c>
      <c r="J45" s="226">
        <f t="shared" si="17"/>
        <v>12.334819584854268</v>
      </c>
      <c r="K45" s="226">
        <f t="shared" si="11"/>
        <v>6.0889989753948734</v>
      </c>
      <c r="L45" s="226">
        <f t="shared" si="11"/>
        <v>7.4489161292349486</v>
      </c>
      <c r="M45" s="226">
        <f t="shared" si="11"/>
        <v>7.8770730183408677</v>
      </c>
      <c r="N45" s="226">
        <f t="shared" si="9"/>
        <v>7.6564549594404268</v>
      </c>
      <c r="O45" s="226">
        <f t="shared" si="9"/>
        <v>7.5988681762448484</v>
      </c>
      <c r="P45" s="226">
        <f t="shared" si="9"/>
        <v>5.895968414003173</v>
      </c>
      <c r="Q45" s="226">
        <f t="shared" si="9"/>
        <v>5.4606233989543735</v>
      </c>
      <c r="R45" s="226">
        <f t="shared" si="9"/>
        <v>5.5998705013264374</v>
      </c>
      <c r="S45" s="226">
        <f t="shared" si="9"/>
        <v>4.8790246637895569</v>
      </c>
      <c r="T45" s="226">
        <f t="shared" si="9"/>
        <v>4.6902221541268263</v>
      </c>
      <c r="U45" s="226">
        <f t="shared" si="9"/>
        <v>4.7372506683569018</v>
      </c>
      <c r="V45" s="226">
        <f t="shared" si="9"/>
        <v>4.3794614557870322</v>
      </c>
      <c r="W45" s="226">
        <f t="shared" si="9"/>
        <v>3.8412048590068326</v>
      </c>
      <c r="X45" s="226">
        <f t="shared" si="9"/>
        <v>4.5524883222629162</v>
      </c>
      <c r="Y45" s="226">
        <f t="shared" si="9"/>
        <v>3.8413163826889405</v>
      </c>
      <c r="Z45" s="226">
        <f t="shared" si="9"/>
        <v>4.2961769015440607</v>
      </c>
      <c r="AA45" s="226">
        <f t="shared" si="9"/>
        <v>3.528220073735465</v>
      </c>
      <c r="AB45" s="226">
        <f t="shared" ref="AB45" si="18">IFERROR(AB14/AB$37*100,"--")</f>
        <v>1.8739280423438716</v>
      </c>
      <c r="AC45" s="226">
        <f t="shared" si="9"/>
        <v>4.7544142323058898</v>
      </c>
    </row>
    <row r="46" spans="1:29" x14ac:dyDescent="0.2">
      <c r="A46" s="51">
        <v>6</v>
      </c>
      <c r="B46" s="34">
        <v>630392</v>
      </c>
      <c r="C46" s="226">
        <f t="shared" ref="C46:J46" si="19">IFERROR(C15/C$37*100,"--")</f>
        <v>0.28661647032772808</v>
      </c>
      <c r="D46" s="226">
        <f t="shared" si="19"/>
        <v>0.41847162841367436</v>
      </c>
      <c r="E46" s="226">
        <f t="shared" si="19"/>
        <v>0.53787619403074549</v>
      </c>
      <c r="F46" s="226">
        <f t="shared" si="19"/>
        <v>0.6496471383053628</v>
      </c>
      <c r="G46" s="226">
        <f t="shared" si="19"/>
        <v>0.66713857176111591</v>
      </c>
      <c r="H46" s="226">
        <f t="shared" si="19"/>
        <v>1.066383654696883</v>
      </c>
      <c r="I46" s="226">
        <f t="shared" si="19"/>
        <v>1.6441262420626594</v>
      </c>
      <c r="J46" s="226">
        <f t="shared" si="19"/>
        <v>3.4246052944430296</v>
      </c>
      <c r="K46" s="226">
        <f t="shared" si="11"/>
        <v>2.618426486384791</v>
      </c>
      <c r="L46" s="226">
        <f t="shared" si="11"/>
        <v>4.5730035313516</v>
      </c>
      <c r="M46" s="226">
        <f t="shared" si="11"/>
        <v>4.8670188002439652</v>
      </c>
      <c r="N46" s="226">
        <f t="shared" si="9"/>
        <v>4.8744619660027206</v>
      </c>
      <c r="O46" s="226">
        <f t="shared" si="9"/>
        <v>4.8479748462786576</v>
      </c>
      <c r="P46" s="226">
        <f t="shared" si="9"/>
        <v>3.3243596103565189</v>
      </c>
      <c r="Q46" s="226">
        <f t="shared" si="9"/>
        <v>3.500594209061255</v>
      </c>
      <c r="R46" s="226">
        <f t="shared" si="9"/>
        <v>3.6694038492739516</v>
      </c>
      <c r="S46" s="226">
        <f t="shared" si="9"/>
        <v>3.0971226283887257</v>
      </c>
      <c r="T46" s="226">
        <f t="shared" si="9"/>
        <v>2.9704594533667099</v>
      </c>
      <c r="U46" s="226">
        <f t="shared" si="9"/>
        <v>2.9762558448554599</v>
      </c>
      <c r="V46" s="226">
        <f t="shared" si="9"/>
        <v>3.0782437075966458</v>
      </c>
      <c r="W46" s="226">
        <f t="shared" si="9"/>
        <v>3.0820142408764561</v>
      </c>
      <c r="X46" s="226">
        <f t="shared" si="9"/>
        <v>3.1275177943717694</v>
      </c>
      <c r="Y46" s="226">
        <f t="shared" si="9"/>
        <v>2.8236459960530338</v>
      </c>
      <c r="Z46" s="226">
        <f t="shared" si="9"/>
        <v>3.2165633864107721</v>
      </c>
      <c r="AA46" s="226">
        <f t="shared" si="9"/>
        <v>3.3852925994945728</v>
      </c>
      <c r="AB46" s="226">
        <f t="shared" ref="AB46" si="20">IFERROR(AB15/AB$37*100,"--")</f>
        <v>2.2256137450235003</v>
      </c>
      <c r="AC46" s="226">
        <f t="shared" si="9"/>
        <v>3.0538282420106717</v>
      </c>
    </row>
    <row r="47" spans="1:29" x14ac:dyDescent="0.2">
      <c r="A47" s="51">
        <v>7</v>
      </c>
      <c r="B47" s="34">
        <v>420232</v>
      </c>
      <c r="C47" s="226">
        <f t="shared" ref="C47:J47" si="21">IFERROR(C16/C$37*100,"--")</f>
        <v>2.1740835752092567</v>
      </c>
      <c r="D47" s="226">
        <f t="shared" si="21"/>
        <v>1.673752228136141</v>
      </c>
      <c r="E47" s="226">
        <f t="shared" si="21"/>
        <v>1.7893915936408382</v>
      </c>
      <c r="F47" s="226">
        <f t="shared" si="21"/>
        <v>2.1946992820334454</v>
      </c>
      <c r="G47" s="226">
        <f t="shared" si="21"/>
        <v>2.20392590185216</v>
      </c>
      <c r="H47" s="226">
        <f t="shared" si="21"/>
        <v>2.6445649452664717</v>
      </c>
      <c r="I47" s="226">
        <f t="shared" si="21"/>
        <v>2.5401788454858054</v>
      </c>
      <c r="J47" s="226">
        <f t="shared" si="21"/>
        <v>1.7011560837925759</v>
      </c>
      <c r="K47" s="226">
        <f t="shared" si="11"/>
        <v>1.4624337463036234</v>
      </c>
      <c r="L47" s="226">
        <f t="shared" si="11"/>
        <v>2.0425643963919065</v>
      </c>
      <c r="M47" s="226">
        <f t="shared" si="11"/>
        <v>1.9951760450891178</v>
      </c>
      <c r="N47" s="226">
        <f t="shared" si="9"/>
        <v>2.0098758910108381</v>
      </c>
      <c r="O47" s="226">
        <f t="shared" si="9"/>
        <v>2.1909783606090758</v>
      </c>
      <c r="P47" s="226">
        <f t="shared" si="9"/>
        <v>1.8927803643522116</v>
      </c>
      <c r="Q47" s="226">
        <f t="shared" si="9"/>
        <v>2.1298924329657849</v>
      </c>
      <c r="R47" s="226">
        <f t="shared" si="9"/>
        <v>2.213375879660231</v>
      </c>
      <c r="S47" s="226">
        <f t="shared" si="9"/>
        <v>3.1394054963442732</v>
      </c>
      <c r="T47" s="226">
        <f t="shared" si="9"/>
        <v>3.2164074253729966</v>
      </c>
      <c r="U47" s="226">
        <f t="shared" si="9"/>
        <v>3.5820260773821251</v>
      </c>
      <c r="V47" s="226">
        <f t="shared" si="9"/>
        <v>3.4328823655480893</v>
      </c>
      <c r="W47" s="226">
        <f t="shared" si="9"/>
        <v>3.7140861403715677</v>
      </c>
      <c r="X47" s="226">
        <f t="shared" si="9"/>
        <v>3.9624000422742984</v>
      </c>
      <c r="Y47" s="226">
        <f t="shared" si="9"/>
        <v>3.243679837118159</v>
      </c>
      <c r="Z47" s="226">
        <f t="shared" si="9"/>
        <v>3.5494958518604069</v>
      </c>
      <c r="AA47" s="226">
        <f t="shared" si="9"/>
        <v>3.2968287091674693</v>
      </c>
      <c r="AB47" s="226">
        <f t="shared" ref="AB47" si="22">IFERROR(AB16/AB$37*100,"--")</f>
        <v>1.7536003665565225</v>
      </c>
      <c r="AC47" s="226">
        <f t="shared" si="9"/>
        <v>2.8884896939920042</v>
      </c>
    </row>
    <row r="48" spans="1:29" x14ac:dyDescent="0.2">
      <c r="A48" s="51">
        <v>8</v>
      </c>
      <c r="B48" s="34">
        <v>630232</v>
      </c>
      <c r="C48" s="226">
        <f t="shared" ref="C48:J48" si="23">IFERROR(C17/C$37*100,"--")</f>
        <v>1.0621912376884008</v>
      </c>
      <c r="D48" s="226">
        <f t="shared" si="23"/>
        <v>1.3219186146068331</v>
      </c>
      <c r="E48" s="226">
        <f t="shared" si="23"/>
        <v>1.3172260817078543</v>
      </c>
      <c r="F48" s="226">
        <f t="shared" si="23"/>
        <v>1.3116068425275285</v>
      </c>
      <c r="G48" s="226">
        <f t="shared" si="23"/>
        <v>1.5428512864013426</v>
      </c>
      <c r="H48" s="226">
        <f t="shared" si="23"/>
        <v>1.9333556140310806</v>
      </c>
      <c r="I48" s="226">
        <f t="shared" si="23"/>
        <v>1.8338112138222884</v>
      </c>
      <c r="J48" s="226">
        <f t="shared" si="23"/>
        <v>2.3485459240348376</v>
      </c>
      <c r="K48" s="226">
        <f t="shared" si="11"/>
        <v>1.2943754538485972</v>
      </c>
      <c r="L48" s="226">
        <f t="shared" si="11"/>
        <v>1.8480142395378312</v>
      </c>
      <c r="M48" s="226">
        <f t="shared" si="11"/>
        <v>2.5605155312019803</v>
      </c>
      <c r="N48" s="226">
        <f t="shared" si="9"/>
        <v>2.9955756562731817</v>
      </c>
      <c r="O48" s="226">
        <f t="shared" si="9"/>
        <v>2.7877353477016302</v>
      </c>
      <c r="P48" s="226">
        <f t="shared" si="9"/>
        <v>2.1282272809905218</v>
      </c>
      <c r="Q48" s="226">
        <f t="shared" si="9"/>
        <v>2.360232893294818</v>
      </c>
      <c r="R48" s="226">
        <f t="shared" si="9"/>
        <v>2.36715710048448</v>
      </c>
      <c r="S48" s="226">
        <f t="shared" si="9"/>
        <v>2.3744393401801083</v>
      </c>
      <c r="T48" s="226">
        <f t="shared" si="9"/>
        <v>2.6995507375494174</v>
      </c>
      <c r="U48" s="226">
        <f t="shared" si="9"/>
        <v>3.001427342287613</v>
      </c>
      <c r="V48" s="226">
        <f t="shared" si="9"/>
        <v>2.9072416630949407</v>
      </c>
      <c r="W48" s="226">
        <f t="shared" si="9"/>
        <v>2.5405657796054699</v>
      </c>
      <c r="X48" s="226">
        <f t="shared" si="9"/>
        <v>2.4984907708361459</v>
      </c>
      <c r="Y48" s="226">
        <f t="shared" si="9"/>
        <v>2.0826109458820916</v>
      </c>
      <c r="Z48" s="226">
        <f t="shared" si="9"/>
        <v>2.2931820995867875</v>
      </c>
      <c r="AA48" s="226">
        <f t="shared" si="9"/>
        <v>2.3122760557007966</v>
      </c>
      <c r="AB48" s="226">
        <f t="shared" ref="AB48" si="24">IFERROR(AB17/AB$37*100,"--")</f>
        <v>1.5174882147564632</v>
      </c>
      <c r="AC48" s="226">
        <f t="shared" si="9"/>
        <v>2.3135013787048591</v>
      </c>
    </row>
    <row r="49" spans="1:29" x14ac:dyDescent="0.2">
      <c r="A49" s="51">
        <v>9</v>
      </c>
      <c r="B49" s="34">
        <v>630231</v>
      </c>
      <c r="C49" s="226">
        <f t="shared" ref="C49:J49" si="25">IFERROR(C18/C$37*100,"--")</f>
        <v>7.2019563832390689</v>
      </c>
      <c r="D49" s="226">
        <f t="shared" si="25"/>
        <v>4.8674742309852927</v>
      </c>
      <c r="E49" s="226">
        <f t="shared" si="25"/>
        <v>5.4701405649860941</v>
      </c>
      <c r="F49" s="226">
        <f t="shared" si="25"/>
        <v>4.5163051120231703</v>
      </c>
      <c r="G49" s="226">
        <f t="shared" si="25"/>
        <v>4.7752728860691231</v>
      </c>
      <c r="H49" s="226">
        <f t="shared" si="25"/>
        <v>5.9800298860490697</v>
      </c>
      <c r="I49" s="226">
        <f t="shared" si="25"/>
        <v>5.8897308454753414</v>
      </c>
      <c r="J49" s="226">
        <f t="shared" si="25"/>
        <v>7.803192245843336</v>
      </c>
      <c r="K49" s="226">
        <f t="shared" si="11"/>
        <v>4.4285513169298056</v>
      </c>
      <c r="L49" s="226">
        <f t="shared" si="11"/>
        <v>5.0452621731044163</v>
      </c>
      <c r="M49" s="226">
        <f t="shared" si="11"/>
        <v>6.2245140506320888</v>
      </c>
      <c r="N49" s="226">
        <f t="shared" si="9"/>
        <v>5.6252339356048786</v>
      </c>
      <c r="O49" s="226">
        <f t="shared" si="9"/>
        <v>5.7213506011486324</v>
      </c>
      <c r="P49" s="226">
        <f t="shared" si="9"/>
        <v>4.2233602772467238</v>
      </c>
      <c r="Q49" s="226">
        <f t="shared" si="9"/>
        <v>3.4186783568038543</v>
      </c>
      <c r="R49" s="226">
        <f t="shared" si="9"/>
        <v>3.8848218454469792</v>
      </c>
      <c r="S49" s="226">
        <f t="shared" si="9"/>
        <v>2.3577463842987196</v>
      </c>
      <c r="T49" s="226">
        <f t="shared" si="9"/>
        <v>2.2563588822035983</v>
      </c>
      <c r="U49" s="226">
        <f t="shared" si="9"/>
        <v>2.3822795857339556</v>
      </c>
      <c r="V49" s="226">
        <f t="shared" si="9"/>
        <v>2.2692496963432776</v>
      </c>
      <c r="W49" s="226">
        <f t="shared" si="9"/>
        <v>1.9372901161679612</v>
      </c>
      <c r="X49" s="226">
        <f t="shared" si="9"/>
        <v>1.8965131454996187</v>
      </c>
      <c r="Y49" s="226">
        <f t="shared" si="9"/>
        <v>1.6585964366122801</v>
      </c>
      <c r="Z49" s="226">
        <f t="shared" si="9"/>
        <v>1.9611198878929561</v>
      </c>
      <c r="AA49" s="226">
        <f t="shared" si="9"/>
        <v>1.7698338193916408</v>
      </c>
      <c r="AB49" s="226">
        <f t="shared" ref="AB49" si="26">IFERROR(AB18/AB$37*100,"--")</f>
        <v>0.92342436020753094</v>
      </c>
      <c r="AC49" s="226">
        <f t="shared" si="9"/>
        <v>2.651714454100099</v>
      </c>
    </row>
    <row r="50" spans="1:29" x14ac:dyDescent="0.2">
      <c r="A50" s="51">
        <v>10</v>
      </c>
      <c r="B50" s="34">
        <v>570330</v>
      </c>
      <c r="C50" s="226">
        <f t="shared" ref="C50:J50" si="27">IFERROR(C19/C$37*100,"--")</f>
        <v>0.31727941262061049</v>
      </c>
      <c r="D50" s="226">
        <f t="shared" si="27"/>
        <v>0.27191591843172358</v>
      </c>
      <c r="E50" s="226">
        <f t="shared" si="27"/>
        <v>0.4710466211562751</v>
      </c>
      <c r="F50" s="226">
        <f t="shared" si="27"/>
        <v>0.64714106641440416</v>
      </c>
      <c r="G50" s="226">
        <f t="shared" si="27"/>
        <v>0.59836705768207521</v>
      </c>
      <c r="H50" s="226">
        <f t="shared" si="27"/>
        <v>0.74873494175093069</v>
      </c>
      <c r="I50" s="226">
        <f t="shared" si="27"/>
        <v>0.95783527273666391</v>
      </c>
      <c r="J50" s="226">
        <f t="shared" si="27"/>
        <v>0.76055603564077257</v>
      </c>
      <c r="K50" s="226">
        <f t="shared" si="11"/>
        <v>0.9120112303432224</v>
      </c>
      <c r="L50" s="226">
        <f t="shared" si="11"/>
        <v>1.430433743647552</v>
      </c>
      <c r="M50" s="226">
        <f t="shared" si="11"/>
        <v>1.4388213762971109</v>
      </c>
      <c r="N50" s="226">
        <f t="shared" si="9"/>
        <v>1.404141185614098</v>
      </c>
      <c r="O50" s="226">
        <f t="shared" si="9"/>
        <v>1.4428123788497311</v>
      </c>
      <c r="P50" s="226">
        <f t="shared" si="9"/>
        <v>1.0993268623390982</v>
      </c>
      <c r="Q50" s="226">
        <f t="shared" si="9"/>
        <v>1.0372103776596424</v>
      </c>
      <c r="R50" s="226">
        <f t="shared" si="9"/>
        <v>1.0001389723920249</v>
      </c>
      <c r="S50" s="226">
        <f t="shared" si="9"/>
        <v>1.134469494154414</v>
      </c>
      <c r="T50" s="226">
        <f t="shared" si="9"/>
        <v>1.3105471754443512</v>
      </c>
      <c r="U50" s="226">
        <f t="shared" si="9"/>
        <v>1.4097516852818412</v>
      </c>
      <c r="V50" s="226">
        <f t="shared" si="9"/>
        <v>1.5674392046568149</v>
      </c>
      <c r="W50" s="226">
        <f t="shared" si="9"/>
        <v>1.4990098890096017</v>
      </c>
      <c r="X50" s="226">
        <f t="shared" si="9"/>
        <v>1.6123267074210648</v>
      </c>
      <c r="Y50" s="226">
        <f t="shared" si="9"/>
        <v>1.4925785362870723</v>
      </c>
      <c r="Z50" s="226">
        <f t="shared" si="9"/>
        <v>1.8565672573514218</v>
      </c>
      <c r="AA50" s="226">
        <f t="shared" si="9"/>
        <v>1.7080722333382019</v>
      </c>
      <c r="AB50" s="226">
        <f t="shared" ref="AB50" si="28">IFERROR(AB19/AB$37*100,"--")</f>
        <v>1.0524007140195655</v>
      </c>
      <c r="AC50" s="226">
        <f t="shared" si="9"/>
        <v>1.3437677830063524</v>
      </c>
    </row>
    <row r="51" spans="1:29" x14ac:dyDescent="0.2">
      <c r="A51" s="51">
        <v>11</v>
      </c>
      <c r="B51" s="34">
        <v>570500</v>
      </c>
      <c r="C51" s="226">
        <f t="shared" ref="C51:J51" si="29">IFERROR(C20/C$37*100,"--")</f>
        <v>0.56737196436913251</v>
      </c>
      <c r="D51" s="226">
        <f t="shared" si="29"/>
        <v>0.28843405860118843</v>
      </c>
      <c r="E51" s="226">
        <f t="shared" si="29"/>
        <v>0.32451374834895402</v>
      </c>
      <c r="F51" s="226">
        <f t="shared" si="29"/>
        <v>0.39173706613067472</v>
      </c>
      <c r="G51" s="226">
        <f t="shared" si="29"/>
        <v>0.44739190828147468</v>
      </c>
      <c r="H51" s="226">
        <f t="shared" si="29"/>
        <v>0.78226270642890794</v>
      </c>
      <c r="I51" s="226">
        <f t="shared" si="29"/>
        <v>1.1084236758411246</v>
      </c>
      <c r="J51" s="226">
        <f t="shared" si="29"/>
        <v>0.92386823475929281</v>
      </c>
      <c r="K51" s="226">
        <f t="shared" si="11"/>
        <v>0.92666100623784942</v>
      </c>
      <c r="L51" s="226">
        <f t="shared" si="11"/>
        <v>1.3485674637298839</v>
      </c>
      <c r="M51" s="226">
        <f t="shared" si="11"/>
        <v>1.2391529753803294</v>
      </c>
      <c r="N51" s="226">
        <f t="shared" si="9"/>
        <v>1.2331133562428247</v>
      </c>
      <c r="O51" s="226">
        <f t="shared" si="9"/>
        <v>1.5696178030305104</v>
      </c>
      <c r="P51" s="226">
        <f t="shared" si="9"/>
        <v>1.3811752550630993</v>
      </c>
      <c r="Q51" s="226">
        <f t="shared" si="9"/>
        <v>1.4742858752101782</v>
      </c>
      <c r="R51" s="226">
        <f t="shared" si="9"/>
        <v>1.4651771676320811</v>
      </c>
      <c r="S51" s="226">
        <f t="shared" si="9"/>
        <v>1.649383565967524</v>
      </c>
      <c r="T51" s="226">
        <f t="shared" si="9"/>
        <v>1.4118967318877638</v>
      </c>
      <c r="U51" s="226">
        <f t="shared" si="9"/>
        <v>1.2217052317431785</v>
      </c>
      <c r="V51" s="226">
        <f t="shared" si="9"/>
        <v>1.1771338736488532</v>
      </c>
      <c r="W51" s="226">
        <f t="shared" si="9"/>
        <v>1.1177483136754851</v>
      </c>
      <c r="X51" s="226">
        <f t="shared" si="9"/>
        <v>1.2288718756715866</v>
      </c>
      <c r="Y51" s="226">
        <f t="shared" si="9"/>
        <v>1.1596247046724295</v>
      </c>
      <c r="Z51" s="226">
        <f t="shared" si="9"/>
        <v>1.3487953677631952</v>
      </c>
      <c r="AA51" s="226">
        <f t="shared" si="9"/>
        <v>1.4991222994871394</v>
      </c>
      <c r="AB51" s="226">
        <f t="shared" ref="AB51" si="30">IFERROR(AB20/AB$37*100,"--")</f>
        <v>1.057893812936999</v>
      </c>
      <c r="AC51" s="226">
        <f t="shared" si="9"/>
        <v>1.2531525937239285</v>
      </c>
    </row>
    <row r="52" spans="1:29" x14ac:dyDescent="0.2">
      <c r="A52" s="51">
        <v>12</v>
      </c>
      <c r="B52" s="34">
        <v>630533</v>
      </c>
      <c r="C52" s="226">
        <f t="shared" ref="C52:J52" si="31">IFERROR(C21/C$37*100,"--")</f>
        <v>0</v>
      </c>
      <c r="D52" s="226">
        <f t="shared" si="31"/>
        <v>2.5935888926783042</v>
      </c>
      <c r="E52" s="226">
        <f t="shared" si="31"/>
        <v>2.4304247211990733</v>
      </c>
      <c r="F52" s="226">
        <f t="shared" si="31"/>
        <v>2.3277307518931476</v>
      </c>
      <c r="G52" s="226">
        <f t="shared" si="31"/>
        <v>2.0379584321692534</v>
      </c>
      <c r="H52" s="226">
        <f t="shared" si="31"/>
        <v>2.503175873818241</v>
      </c>
      <c r="I52" s="226">
        <f t="shared" si="31"/>
        <v>2.3859210096457919</v>
      </c>
      <c r="J52" s="226">
        <f t="shared" si="31"/>
        <v>3.2014778526383214</v>
      </c>
      <c r="K52" s="226">
        <f t="shared" si="11"/>
        <v>1.8987214776398871</v>
      </c>
      <c r="L52" s="226">
        <f t="shared" si="11"/>
        <v>2.7792218549287893</v>
      </c>
      <c r="M52" s="226">
        <f t="shared" si="11"/>
        <v>2.8558424772461732</v>
      </c>
      <c r="N52" s="226">
        <f t="shared" si="9"/>
        <v>2.9121007348643686</v>
      </c>
      <c r="O52" s="226">
        <f t="shared" si="9"/>
        <v>2.8072160340113639</v>
      </c>
      <c r="P52" s="226">
        <f t="shared" si="9"/>
        <v>2.2281435940858976</v>
      </c>
      <c r="Q52" s="226">
        <f t="shared" si="9"/>
        <v>2.0410395660649345</v>
      </c>
      <c r="R52" s="226">
        <f t="shared" si="9"/>
        <v>2.245707959106213</v>
      </c>
      <c r="S52" s="226">
        <f t="shared" si="9"/>
        <v>1.7833938660737185</v>
      </c>
      <c r="T52" s="226">
        <f t="shared" si="9"/>
        <v>1.7147699853612475</v>
      </c>
      <c r="U52" s="226">
        <f t="shared" si="9"/>
        <v>1.7241482153337362</v>
      </c>
      <c r="V52" s="226">
        <f t="shared" si="9"/>
        <v>1.6086079461642304</v>
      </c>
      <c r="W52" s="226">
        <f t="shared" si="9"/>
        <v>1.6413329068838689</v>
      </c>
      <c r="X52" s="226">
        <f t="shared" si="9"/>
        <v>1.6419320093974505</v>
      </c>
      <c r="Y52" s="226">
        <f t="shared" si="9"/>
        <v>1.35401744308864</v>
      </c>
      <c r="Z52" s="226">
        <f t="shared" si="9"/>
        <v>1.4946425992089867</v>
      </c>
      <c r="AA52" s="226">
        <f t="shared" si="9"/>
        <v>1.3143834821342608</v>
      </c>
      <c r="AB52" s="226">
        <f t="shared" ref="AB52" si="32">IFERROR(AB21/AB$37*100,"--")</f>
        <v>0.74532513913869503</v>
      </c>
      <c r="AC52" s="226">
        <f t="shared" si="9"/>
        <v>1.6915503387475259</v>
      </c>
    </row>
    <row r="53" spans="1:29" x14ac:dyDescent="0.2">
      <c r="A53" s="51">
        <v>13</v>
      </c>
      <c r="B53" s="34">
        <v>630493</v>
      </c>
      <c r="C53" s="226">
        <f t="shared" ref="C53:J53" si="33">IFERROR(C22/C$37*100,"--")</f>
        <v>0.59034047083618901</v>
      </c>
      <c r="D53" s="226">
        <f t="shared" si="33"/>
        <v>0.47520588023520244</v>
      </c>
      <c r="E53" s="226">
        <f t="shared" si="33"/>
        <v>0.42714231899168764</v>
      </c>
      <c r="F53" s="226">
        <f t="shared" si="33"/>
        <v>0.50022961709517189</v>
      </c>
      <c r="G53" s="226">
        <f t="shared" si="33"/>
        <v>0.49449778512208203</v>
      </c>
      <c r="H53" s="226">
        <f t="shared" si="33"/>
        <v>0.60558146508016542</v>
      </c>
      <c r="I53" s="226">
        <f t="shared" si="33"/>
        <v>0.82322384458818654</v>
      </c>
      <c r="J53" s="226">
        <f t="shared" si="33"/>
        <v>1.5959832433361687</v>
      </c>
      <c r="K53" s="226">
        <f t="shared" si="11"/>
        <v>1.0937914992817346</v>
      </c>
      <c r="L53" s="226">
        <f t="shared" si="11"/>
        <v>1.7083134587622826</v>
      </c>
      <c r="M53" s="226">
        <f t="shared" si="11"/>
        <v>1.7157745379101002</v>
      </c>
      <c r="N53" s="226">
        <f t="shared" si="9"/>
        <v>1.7190996055182965</v>
      </c>
      <c r="O53" s="226">
        <f t="shared" si="9"/>
        <v>1.3998141975168654</v>
      </c>
      <c r="P53" s="226">
        <f t="shared" si="9"/>
        <v>1.076348328970397</v>
      </c>
      <c r="Q53" s="226">
        <f t="shared" si="9"/>
        <v>1.0392244303152767</v>
      </c>
      <c r="R53" s="226">
        <f t="shared" si="9"/>
        <v>1.0442148729809155</v>
      </c>
      <c r="S53" s="226">
        <f t="shared" si="9"/>
        <v>1.0469340158795946</v>
      </c>
      <c r="T53" s="226">
        <f t="shared" si="9"/>
        <v>1.087376852119355</v>
      </c>
      <c r="U53" s="226">
        <f t="shared" si="9"/>
        <v>1.1597938259346954</v>
      </c>
      <c r="V53" s="226">
        <f t="shared" si="9"/>
        <v>1.1719229349553471</v>
      </c>
      <c r="W53" s="226">
        <f t="shared" si="9"/>
        <v>1.2084290595699689</v>
      </c>
      <c r="X53" s="226">
        <f t="shared" si="9"/>
        <v>1.2152480553525937</v>
      </c>
      <c r="Y53" s="226">
        <f t="shared" si="9"/>
        <v>1.0922461934013397</v>
      </c>
      <c r="Z53" s="226">
        <f t="shared" si="9"/>
        <v>1.2196611947872529</v>
      </c>
      <c r="AA53" s="226">
        <f t="shared" si="9"/>
        <v>1.2103504147673967</v>
      </c>
      <c r="AB53" s="226">
        <f t="shared" ref="AB53" si="34">IFERROR(AB22/AB$37*100,"--")</f>
        <v>0.7884102609782907</v>
      </c>
      <c r="AC53" s="226">
        <f t="shared" si="9"/>
        <v>1.1141461391674803</v>
      </c>
    </row>
    <row r="54" spans="1:29" x14ac:dyDescent="0.2">
      <c r="A54" s="51">
        <v>14</v>
      </c>
      <c r="B54" s="34">
        <v>581092</v>
      </c>
      <c r="C54" s="226">
        <f t="shared" ref="C54:J54" si="35">IFERROR(C23/C$37*100,"--")</f>
        <v>0.31844329041716202</v>
      </c>
      <c r="D54" s="226">
        <f t="shared" si="35"/>
        <v>0.328580913043588</v>
      </c>
      <c r="E54" s="226">
        <f t="shared" si="35"/>
        <v>0.28094447383356758</v>
      </c>
      <c r="F54" s="226">
        <f t="shared" si="35"/>
        <v>0.31730752678094015</v>
      </c>
      <c r="G54" s="226">
        <f t="shared" si="35"/>
        <v>0.3271231418152597</v>
      </c>
      <c r="H54" s="226">
        <f t="shared" si="35"/>
        <v>0.41885621233411963</v>
      </c>
      <c r="I54" s="226">
        <f t="shared" si="35"/>
        <v>0.49087578590906344</v>
      </c>
      <c r="J54" s="226">
        <f t="shared" si="35"/>
        <v>0.47517314493177282</v>
      </c>
      <c r="K54" s="226">
        <f t="shared" si="11"/>
        <v>0.70829794550317859</v>
      </c>
      <c r="L54" s="226">
        <f t="shared" si="11"/>
        <v>1.6513485554923664</v>
      </c>
      <c r="M54" s="226">
        <f t="shared" si="11"/>
        <v>2.7728568705761591</v>
      </c>
      <c r="N54" s="226">
        <f t="shared" si="9"/>
        <v>4.5640162163014306</v>
      </c>
      <c r="O54" s="226">
        <f t="shared" si="9"/>
        <v>5.2808493313711073</v>
      </c>
      <c r="P54" s="226">
        <f t="shared" si="9"/>
        <v>3.0968552843115003</v>
      </c>
      <c r="Q54" s="226">
        <f t="shared" si="9"/>
        <v>2.106819895004425</v>
      </c>
      <c r="R54" s="226">
        <f t="shared" si="9"/>
        <v>2.920670697522656</v>
      </c>
      <c r="S54" s="226">
        <f t="shared" ref="N54:AC66" si="36">IFERROR(S23/S$37*100,"--")</f>
        <v>1.6178069332572251</v>
      </c>
      <c r="T54" s="226">
        <f t="shared" si="36"/>
        <v>3.3237888395524449</v>
      </c>
      <c r="U54" s="226">
        <f t="shared" si="36"/>
        <v>3.000055180404853</v>
      </c>
      <c r="V54" s="226">
        <f t="shared" si="36"/>
        <v>2.9140110722159092</v>
      </c>
      <c r="W54" s="226">
        <f t="shared" si="36"/>
        <v>1.1927384760177462</v>
      </c>
      <c r="X54" s="226">
        <f t="shared" si="36"/>
        <v>1.097327675671917</v>
      </c>
      <c r="Y54" s="226">
        <f t="shared" si="36"/>
        <v>0.98314385440698238</v>
      </c>
      <c r="Z54" s="226">
        <f t="shared" si="36"/>
        <v>1.082829172907299</v>
      </c>
      <c r="AA54" s="226">
        <f t="shared" si="36"/>
        <v>1.1713019987743452</v>
      </c>
      <c r="AB54" s="226">
        <f t="shared" si="36"/>
        <v>0.43420220165554735</v>
      </c>
      <c r="AC54" s="226">
        <f t="shared" si="36"/>
        <v>1.7976716497184762</v>
      </c>
    </row>
    <row r="55" spans="1:29" x14ac:dyDescent="0.2">
      <c r="A55" s="51">
        <v>15</v>
      </c>
      <c r="B55" s="34">
        <v>581092</v>
      </c>
      <c r="C55" s="226">
        <f t="shared" ref="C55:J55" si="37">IFERROR(C24/C$37*100,"--")</f>
        <v>6.1444042223412307E-2</v>
      </c>
      <c r="D55" s="226">
        <f t="shared" si="37"/>
        <v>0.328580913043588</v>
      </c>
      <c r="E55" s="226">
        <f t="shared" si="37"/>
        <v>0.28094447383356758</v>
      </c>
      <c r="F55" s="226">
        <f t="shared" si="37"/>
        <v>0.31730752678094015</v>
      </c>
      <c r="G55" s="226">
        <f t="shared" si="37"/>
        <v>0.3271231418152597</v>
      </c>
      <c r="H55" s="226">
        <f t="shared" si="37"/>
        <v>8.6511676435920379E-2</v>
      </c>
      <c r="I55" s="226">
        <f t="shared" si="37"/>
        <v>8.4325271424264409E-2</v>
      </c>
      <c r="J55" s="226">
        <f t="shared" si="37"/>
        <v>0.22859583447891388</v>
      </c>
      <c r="K55" s="226">
        <f t="shared" si="11"/>
        <v>0.70829794550317859</v>
      </c>
      <c r="L55" s="226">
        <f t="shared" si="11"/>
        <v>0.36841104961723925</v>
      </c>
      <c r="M55" s="226">
        <f t="shared" si="11"/>
        <v>0.73285268070425214</v>
      </c>
      <c r="N55" s="226">
        <f t="shared" si="36"/>
        <v>1.0440729880776487</v>
      </c>
      <c r="O55" s="226">
        <f t="shared" si="36"/>
        <v>0.88253858490292703</v>
      </c>
      <c r="P55" s="226" t="str">
        <f t="shared" si="36"/>
        <v>--</v>
      </c>
      <c r="Q55" s="226" t="str">
        <f t="shared" si="36"/>
        <v>--</v>
      </c>
      <c r="R55" s="226" t="str">
        <f t="shared" si="36"/>
        <v>--</v>
      </c>
      <c r="S55" s="226" t="str">
        <f t="shared" si="36"/>
        <v>--</v>
      </c>
      <c r="T55" s="226">
        <f t="shared" si="36"/>
        <v>0.19891659305290138</v>
      </c>
      <c r="U55" s="226">
        <f t="shared" si="36"/>
        <v>0.19263848607799183</v>
      </c>
      <c r="V55" s="226">
        <f t="shared" si="36"/>
        <v>0.17606662306055185</v>
      </c>
      <c r="W55" s="226">
        <f t="shared" si="36"/>
        <v>0.11709366440893969</v>
      </c>
      <c r="X55" s="226">
        <f t="shared" si="36"/>
        <v>0.12055229623403069</v>
      </c>
      <c r="Y55" s="226">
        <f t="shared" si="36"/>
        <v>0.98314385440698238</v>
      </c>
      <c r="Z55" s="226">
        <f t="shared" si="36"/>
        <v>1.082829172907299</v>
      </c>
      <c r="AA55" s="226">
        <f t="shared" si="36"/>
        <v>1.1713019987743452</v>
      </c>
      <c r="AB55" s="226">
        <f t="shared" si="36"/>
        <v>0.43420220165554735</v>
      </c>
      <c r="AC55" s="226">
        <f t="shared" si="36"/>
        <v>0.42889198122226357</v>
      </c>
    </row>
    <row r="56" spans="1:29" x14ac:dyDescent="0.2">
      <c r="A56" s="51">
        <v>16</v>
      </c>
      <c r="B56" s="34">
        <v>630222</v>
      </c>
      <c r="C56" s="226">
        <f t="shared" ref="C56:J56" si="38">IFERROR(C25/C$37*100,"--")</f>
        <v>1.597571536697203</v>
      </c>
      <c r="D56" s="226">
        <f t="shared" si="38"/>
        <v>1.2132483722989611</v>
      </c>
      <c r="E56" s="226">
        <f t="shared" si="38"/>
        <v>1.5896097341584858</v>
      </c>
      <c r="F56" s="226">
        <f t="shared" si="38"/>
        <v>1.1856421329704052</v>
      </c>
      <c r="G56" s="226">
        <f t="shared" si="38"/>
        <v>1.5242033327636095</v>
      </c>
      <c r="H56" s="226">
        <f t="shared" si="38"/>
        <v>1.6871189887027398</v>
      </c>
      <c r="I56" s="226">
        <f t="shared" si="38"/>
        <v>1.6300892764939785</v>
      </c>
      <c r="J56" s="226">
        <f t="shared" si="38"/>
        <v>1.5551236774720032</v>
      </c>
      <c r="K56" s="226">
        <f t="shared" si="11"/>
        <v>0.55115005080702206</v>
      </c>
      <c r="L56" s="226">
        <f t="shared" si="11"/>
        <v>0.61102884150079451</v>
      </c>
      <c r="M56" s="226">
        <f t="shared" si="11"/>
        <v>0.76752376780343723</v>
      </c>
      <c r="N56" s="226">
        <f t="shared" si="36"/>
        <v>0.74378763954826421</v>
      </c>
      <c r="O56" s="226">
        <f t="shared" si="36"/>
        <v>0.87035441155962245</v>
      </c>
      <c r="P56" s="226">
        <f t="shared" si="36"/>
        <v>0.69084608923028012</v>
      </c>
      <c r="Q56" s="226">
        <f t="shared" si="36"/>
        <v>0.81642941732626961</v>
      </c>
      <c r="R56" s="226">
        <f t="shared" si="36"/>
        <v>0.82767064690919234</v>
      </c>
      <c r="S56" s="226">
        <f t="shared" si="36"/>
        <v>1.1295555368047423</v>
      </c>
      <c r="T56" s="226">
        <f t="shared" si="36"/>
        <v>1.0956723990874444</v>
      </c>
      <c r="U56" s="226">
        <f t="shared" si="36"/>
        <v>1.1829425653591099</v>
      </c>
      <c r="V56" s="226">
        <f t="shared" si="36"/>
        <v>1.3220680994199119</v>
      </c>
      <c r="W56" s="226">
        <f t="shared" si="36"/>
        <v>1.2597954575190726</v>
      </c>
      <c r="X56" s="226">
        <f t="shared" si="36"/>
        <v>1.2237026572394143</v>
      </c>
      <c r="Y56" s="226">
        <f t="shared" si="36"/>
        <v>0.95932939933846639</v>
      </c>
      <c r="Z56" s="226">
        <f t="shared" si="36"/>
        <v>1.0307563252981657</v>
      </c>
      <c r="AA56" s="226">
        <f t="shared" si="36"/>
        <v>1.0821945963048922</v>
      </c>
      <c r="AB56" s="226">
        <f t="shared" si="36"/>
        <v>0.67742319034681375</v>
      </c>
      <c r="AC56" s="226">
        <f t="shared" si="36"/>
        <v>1.0283303180820971</v>
      </c>
    </row>
    <row r="57" spans="1:29" x14ac:dyDescent="0.2">
      <c r="A57" s="51">
        <v>17</v>
      </c>
      <c r="B57" s="34">
        <v>630253</v>
      </c>
      <c r="C57" s="226">
        <f t="shared" ref="C57:J57" si="39">IFERROR(C26/C$37*100,"--")</f>
        <v>0.36247474171523431</v>
      </c>
      <c r="D57" s="226">
        <f t="shared" si="39"/>
        <v>0.37614864614307852</v>
      </c>
      <c r="E57" s="226">
        <f t="shared" si="39"/>
        <v>0.54721503817288464</v>
      </c>
      <c r="F57" s="226">
        <f t="shared" si="39"/>
        <v>0.7343990270775137</v>
      </c>
      <c r="G57" s="226">
        <f t="shared" si="39"/>
        <v>0.94373786140054194</v>
      </c>
      <c r="H57" s="226">
        <f t="shared" si="39"/>
        <v>1.763769122563424</v>
      </c>
      <c r="I57" s="226">
        <f t="shared" si="39"/>
        <v>1.7899905350093182</v>
      </c>
      <c r="J57" s="226">
        <f t="shared" si="39"/>
        <v>2.0536502593305475</v>
      </c>
      <c r="K57" s="226">
        <f t="shared" si="11"/>
        <v>1.0355177378439011</v>
      </c>
      <c r="L57" s="226">
        <f t="shared" si="11"/>
        <v>1.6495630877942808</v>
      </c>
      <c r="M57" s="226">
        <f t="shared" si="11"/>
        <v>1.5336751221266782</v>
      </c>
      <c r="N57" s="226">
        <f t="shared" si="36"/>
        <v>1.5365872167230077</v>
      </c>
      <c r="O57" s="226">
        <f t="shared" si="36"/>
        <v>1.3286893364529822</v>
      </c>
      <c r="P57" s="226">
        <f t="shared" si="36"/>
        <v>1.1312004367260799</v>
      </c>
      <c r="Q57" s="226">
        <f t="shared" si="36"/>
        <v>1.1071636056665071</v>
      </c>
      <c r="R57" s="226">
        <f t="shared" si="36"/>
        <v>1.1034415440520173</v>
      </c>
      <c r="S57" s="226">
        <f t="shared" si="36"/>
        <v>0.97879822001093919</v>
      </c>
      <c r="T57" s="226">
        <f t="shared" si="36"/>
        <v>0.92288312824967078</v>
      </c>
      <c r="U57" s="226">
        <f t="shared" si="36"/>
        <v>0.91890942243552654</v>
      </c>
      <c r="V57" s="226">
        <f t="shared" si="36"/>
        <v>0.92797709988490895</v>
      </c>
      <c r="W57" s="226">
        <f t="shared" si="36"/>
        <v>0.84254885235992938</v>
      </c>
      <c r="X57" s="226">
        <f t="shared" si="36"/>
        <v>0.78269260022112241</v>
      </c>
      <c r="Y57" s="226">
        <f t="shared" si="36"/>
        <v>0.65481257331072629</v>
      </c>
      <c r="Z57" s="226">
        <f t="shared" si="36"/>
        <v>0.75095145962533405</v>
      </c>
      <c r="AA57" s="226">
        <f t="shared" si="36"/>
        <v>0.79918005401124781</v>
      </c>
      <c r="AB57" s="226">
        <f t="shared" si="36"/>
        <v>0.36950860404309782</v>
      </c>
      <c r="AC57" s="226">
        <f t="shared" si="36"/>
        <v>0.88577304262759271</v>
      </c>
    </row>
    <row r="58" spans="1:29" x14ac:dyDescent="0.2">
      <c r="A58" s="51">
        <v>18</v>
      </c>
      <c r="B58" s="34">
        <v>630532</v>
      </c>
      <c r="C58" s="226">
        <f t="shared" ref="C58:J58" si="40">IFERROR(C27/C$37*100,"--")</f>
        <v>0</v>
      </c>
      <c r="D58" s="226">
        <f t="shared" si="40"/>
        <v>0.42985351772953917</v>
      </c>
      <c r="E58" s="226">
        <f t="shared" si="40"/>
        <v>0.46939119415329728</v>
      </c>
      <c r="F58" s="226">
        <f t="shared" si="40"/>
        <v>0.43241076441280768</v>
      </c>
      <c r="G58" s="226">
        <f t="shared" si="40"/>
        <v>0.40710730440386572</v>
      </c>
      <c r="H58" s="226">
        <f t="shared" si="40"/>
        <v>0.52283161606287265</v>
      </c>
      <c r="I58" s="226">
        <f t="shared" si="40"/>
        <v>0.35623444402955406</v>
      </c>
      <c r="J58" s="226">
        <f t="shared" si="40"/>
        <v>0.48544149122468855</v>
      </c>
      <c r="K58" s="226">
        <f t="shared" si="11"/>
        <v>0.23491737303551358</v>
      </c>
      <c r="L58" s="226">
        <f t="shared" si="11"/>
        <v>0.34395686054436198</v>
      </c>
      <c r="M58" s="226">
        <f t="shared" si="11"/>
        <v>0.53940521446577305</v>
      </c>
      <c r="N58" s="226">
        <f t="shared" si="36"/>
        <v>0.6710595673738361</v>
      </c>
      <c r="O58" s="226">
        <f t="shared" si="36"/>
        <v>0.88316203128910675</v>
      </c>
      <c r="P58" s="226">
        <f t="shared" si="36"/>
        <v>0.84019275809180027</v>
      </c>
      <c r="Q58" s="226">
        <f t="shared" si="36"/>
        <v>0.73790879532470943</v>
      </c>
      <c r="R58" s="226">
        <f t="shared" si="36"/>
        <v>0.80245833522131305</v>
      </c>
      <c r="S58" s="226">
        <f t="shared" si="36"/>
        <v>0.97580102057356066</v>
      </c>
      <c r="T58" s="226">
        <f t="shared" si="36"/>
        <v>0.90320857431111023</v>
      </c>
      <c r="U58" s="226">
        <f t="shared" si="36"/>
        <v>0.8999377713827994</v>
      </c>
      <c r="V58" s="226">
        <f t="shared" si="36"/>
        <v>0.99607031834237825</v>
      </c>
      <c r="W58" s="226">
        <f t="shared" si="36"/>
        <v>0.96752758735131306</v>
      </c>
      <c r="X58" s="226">
        <f t="shared" si="36"/>
        <v>0.89978509458773015</v>
      </c>
      <c r="Y58" s="226">
        <f t="shared" si="36"/>
        <v>0.69381826444672978</v>
      </c>
      <c r="Z58" s="226">
        <f t="shared" si="36"/>
        <v>0.83745611876192783</v>
      </c>
      <c r="AA58" s="226">
        <f t="shared" si="36"/>
        <v>0.74241003167477781</v>
      </c>
      <c r="AB58" s="226">
        <f t="shared" si="36"/>
        <v>0.37967156584801443</v>
      </c>
      <c r="AC58" s="226">
        <f t="shared" si="36"/>
        <v>0.75428063239604459</v>
      </c>
    </row>
    <row r="59" spans="1:29" x14ac:dyDescent="0.2">
      <c r="A59" s="51">
        <v>19</v>
      </c>
      <c r="B59" s="34">
        <v>630491</v>
      </c>
      <c r="C59" s="226">
        <f t="shared" ref="C59:J59" si="41">IFERROR(C28/C$37*100,"--")</f>
        <v>0.35422748682214134</v>
      </c>
      <c r="D59" s="226">
        <f t="shared" si="41"/>
        <v>0.21087153868987496</v>
      </c>
      <c r="E59" s="226">
        <f t="shared" si="41"/>
        <v>0.14333565205424462</v>
      </c>
      <c r="F59" s="226">
        <f t="shared" si="41"/>
        <v>0.19923126113707557</v>
      </c>
      <c r="G59" s="226">
        <f t="shared" si="41"/>
        <v>0.21966228139843158</v>
      </c>
      <c r="H59" s="226">
        <f t="shared" si="41"/>
        <v>0.30056046805772813</v>
      </c>
      <c r="I59" s="226">
        <f t="shared" si="41"/>
        <v>0.38072297501214208</v>
      </c>
      <c r="J59" s="226">
        <f t="shared" si="41"/>
        <v>1.109181083791043</v>
      </c>
      <c r="K59" s="226">
        <f t="shared" si="11"/>
        <v>1.1068093898292473</v>
      </c>
      <c r="L59" s="226">
        <f t="shared" si="11"/>
        <v>2.3295453873460725</v>
      </c>
      <c r="M59" s="226">
        <f t="shared" si="11"/>
        <v>2.5651020051793885</v>
      </c>
      <c r="N59" s="226">
        <f t="shared" si="36"/>
        <v>2.6954109885803259</v>
      </c>
      <c r="O59" s="226">
        <f t="shared" si="36"/>
        <v>2.2324464080516369</v>
      </c>
      <c r="P59" s="226">
        <f t="shared" si="36"/>
        <v>1.4455203472818317</v>
      </c>
      <c r="Q59" s="226">
        <f t="shared" si="36"/>
        <v>1.5548436433669501</v>
      </c>
      <c r="R59" s="226">
        <f t="shared" si="36"/>
        <v>1.5596228346422552</v>
      </c>
      <c r="S59" s="226">
        <f t="shared" si="36"/>
        <v>1.0358921483984516</v>
      </c>
      <c r="T59" s="226">
        <f t="shared" si="36"/>
        <v>1.2401279286367608</v>
      </c>
      <c r="U59" s="226">
        <f t="shared" si="36"/>
        <v>1.3959813940952426</v>
      </c>
      <c r="V59" s="226">
        <f t="shared" si="36"/>
        <v>1.208424030528422</v>
      </c>
      <c r="W59" s="226">
        <f t="shared" si="36"/>
        <v>1.0078074094449285</v>
      </c>
      <c r="X59" s="226">
        <f t="shared" si="36"/>
        <v>0.89499840879632075</v>
      </c>
      <c r="Y59" s="226">
        <f t="shared" si="36"/>
        <v>0.69186024265502966</v>
      </c>
      <c r="Z59" s="226">
        <f t="shared" si="36"/>
        <v>0.70345290811349459</v>
      </c>
      <c r="AA59" s="226">
        <f t="shared" si="36"/>
        <v>0.72636420112712818</v>
      </c>
      <c r="AB59" s="226">
        <f t="shared" si="36"/>
        <v>0.44818499040137838</v>
      </c>
      <c r="AC59" s="226">
        <f t="shared" si="36"/>
        <v>1.059870264656269</v>
      </c>
    </row>
    <row r="60" spans="1:29" x14ac:dyDescent="0.2">
      <c r="A60" s="51">
        <v>20</v>
      </c>
      <c r="B60" s="34">
        <v>630221</v>
      </c>
      <c r="C60" s="226">
        <f t="shared" ref="C60:J60" si="42">IFERROR(C29/C$37*100,"--")</f>
        <v>2.9652929236938554</v>
      </c>
      <c r="D60" s="226">
        <f t="shared" si="42"/>
        <v>2.0144523285936078</v>
      </c>
      <c r="E60" s="226">
        <f t="shared" si="42"/>
        <v>1.3497039254727987</v>
      </c>
      <c r="F60" s="226">
        <f t="shared" si="42"/>
        <v>1.263198669129447</v>
      </c>
      <c r="G60" s="226">
        <f t="shared" si="42"/>
        <v>1.158497670615922</v>
      </c>
      <c r="H60" s="226">
        <f t="shared" si="42"/>
        <v>1.4956810061770809</v>
      </c>
      <c r="I60" s="226">
        <f t="shared" si="42"/>
        <v>1.5823393854292889</v>
      </c>
      <c r="J60" s="226">
        <f t="shared" si="42"/>
        <v>2.1912686299531261</v>
      </c>
      <c r="K60" s="226">
        <f t="shared" si="11"/>
        <v>1.042017700638338</v>
      </c>
      <c r="L60" s="226">
        <f t="shared" si="11"/>
        <v>1.2839555662040878</v>
      </c>
      <c r="M60" s="226">
        <f t="shared" si="11"/>
        <v>1.7653232540834882</v>
      </c>
      <c r="N60" s="226">
        <f t="shared" si="36"/>
        <v>1.4437701974531125</v>
      </c>
      <c r="O60" s="226">
        <f t="shared" si="36"/>
        <v>1.6055906772120505</v>
      </c>
      <c r="P60" s="226">
        <f t="shared" si="36"/>
        <v>1.6411949349914208</v>
      </c>
      <c r="Q60" s="226">
        <f t="shared" si="36"/>
        <v>1.7832594272560749</v>
      </c>
      <c r="R60" s="226">
        <f t="shared" si="36"/>
        <v>1.7560506276304571</v>
      </c>
      <c r="S60" s="226">
        <f t="shared" si="36"/>
        <v>1.4761318776885028</v>
      </c>
      <c r="T60" s="226">
        <f t="shared" si="36"/>
        <v>1.139955319875225</v>
      </c>
      <c r="U60" s="226">
        <f t="shared" si="36"/>
        <v>1.1077581512886214</v>
      </c>
      <c r="V60" s="226">
        <f t="shared" si="36"/>
        <v>1.3076417047281939</v>
      </c>
      <c r="W60" s="226">
        <f t="shared" si="36"/>
        <v>0.9320835134380917</v>
      </c>
      <c r="X60" s="226">
        <f t="shared" si="36"/>
        <v>0.83330779024167101</v>
      </c>
      <c r="Y60" s="226">
        <f t="shared" si="36"/>
        <v>0.58192466158934875</v>
      </c>
      <c r="Z60" s="226">
        <f t="shared" si="36"/>
        <v>0.52535345600316818</v>
      </c>
      <c r="AA60" s="226">
        <f t="shared" si="36"/>
        <v>0.4769136087905369</v>
      </c>
      <c r="AB60" s="226">
        <f t="shared" si="36"/>
        <v>0.30467937529177558</v>
      </c>
      <c r="AC60" s="226">
        <f t="shared" si="36"/>
        <v>1.0313071189727001</v>
      </c>
    </row>
    <row r="61" spans="1:29" x14ac:dyDescent="0.2">
      <c r="A61" s="51">
        <v>21</v>
      </c>
      <c r="B61" s="34">
        <v>630419</v>
      </c>
      <c r="C61" s="226">
        <f t="shared" ref="C61:J61" si="43">IFERROR(C30/C$37*100,"--")</f>
        <v>0.94750807975755946</v>
      </c>
      <c r="D61" s="226">
        <f t="shared" si="43"/>
        <v>0.83390568757680494</v>
      </c>
      <c r="E61" s="226">
        <f t="shared" si="43"/>
        <v>0.74570863619770034</v>
      </c>
      <c r="F61" s="226">
        <f t="shared" si="43"/>
        <v>0.99571274451184988</v>
      </c>
      <c r="G61" s="226">
        <f t="shared" si="43"/>
        <v>0.90885410861000593</v>
      </c>
      <c r="H61" s="226">
        <f t="shared" si="43"/>
        <v>1.1137896898964001</v>
      </c>
      <c r="I61" s="226">
        <f t="shared" si="43"/>
        <v>1.0220568299296846</v>
      </c>
      <c r="J61" s="226">
        <f t="shared" si="43"/>
        <v>1.7038296937257991</v>
      </c>
      <c r="K61" s="226">
        <f t="shared" si="11"/>
        <v>0.91240988690328462</v>
      </c>
      <c r="L61" s="226">
        <f t="shared" si="11"/>
        <v>1.0645723351272414</v>
      </c>
      <c r="M61" s="226">
        <f t="shared" si="11"/>
        <v>1.0064289429286721</v>
      </c>
      <c r="N61" s="226">
        <f t="shared" si="36"/>
        <v>1.0007463154073966</v>
      </c>
      <c r="O61" s="226">
        <f t="shared" si="36"/>
        <v>0.77350185175109865</v>
      </c>
      <c r="P61" s="226">
        <f t="shared" si="36"/>
        <v>0.59340760881053911</v>
      </c>
      <c r="Q61" s="226">
        <f t="shared" si="36"/>
        <v>0.53229277404387365</v>
      </c>
      <c r="R61" s="226">
        <f t="shared" si="36"/>
        <v>0.53676754199097365</v>
      </c>
      <c r="S61" s="226">
        <f t="shared" si="36"/>
        <v>0.45838288525125598</v>
      </c>
      <c r="T61" s="226">
        <f t="shared" si="36"/>
        <v>0.39384101243726871</v>
      </c>
      <c r="U61" s="226">
        <f t="shared" si="36"/>
        <v>0.41713074687130086</v>
      </c>
      <c r="V61" s="226">
        <f t="shared" si="36"/>
        <v>0.42394527496922424</v>
      </c>
      <c r="W61" s="226">
        <f t="shared" si="36"/>
        <v>0.35349848766950404</v>
      </c>
      <c r="X61" s="226">
        <f t="shared" si="36"/>
        <v>0.34855259283325146</v>
      </c>
      <c r="Y61" s="226">
        <f t="shared" si="36"/>
        <v>0.3321891083192039</v>
      </c>
      <c r="Z61" s="226">
        <f t="shared" si="36"/>
        <v>0.3571712430619966</v>
      </c>
      <c r="AA61" s="226">
        <f t="shared" si="36"/>
        <v>0.3247131800982872</v>
      </c>
      <c r="AB61" s="226">
        <f t="shared" si="36"/>
        <v>0.19146942422654845</v>
      </c>
      <c r="AC61" s="226">
        <f t="shared" si="36"/>
        <v>0.46654330435938535</v>
      </c>
    </row>
    <row r="62" spans="1:29" x14ac:dyDescent="0.2">
      <c r="A62" s="51">
        <v>22</v>
      </c>
      <c r="B62" s="34">
        <v>630130</v>
      </c>
      <c r="C62" s="226">
        <f t="shared" ref="C62:J62" si="44">IFERROR(C31/C$37*100,"--")</f>
        <v>2.2007592366894806</v>
      </c>
      <c r="D62" s="226">
        <f t="shared" si="44"/>
        <v>1.6520237955114383</v>
      </c>
      <c r="E62" s="226">
        <f t="shared" si="44"/>
        <v>1.2350825076694234</v>
      </c>
      <c r="F62" s="226">
        <f t="shared" si="44"/>
        <v>1.0446113169189459</v>
      </c>
      <c r="G62" s="226">
        <f t="shared" si="44"/>
        <v>0.96398155888768078</v>
      </c>
      <c r="H62" s="226">
        <f t="shared" si="44"/>
        <v>1.2475847075266775</v>
      </c>
      <c r="I62" s="226">
        <f t="shared" si="44"/>
        <v>1.3416379311264408</v>
      </c>
      <c r="J62" s="226">
        <f t="shared" si="44"/>
        <v>1.564218413052114</v>
      </c>
      <c r="K62" s="226">
        <f t="shared" si="11"/>
        <v>0.84584902965201358</v>
      </c>
      <c r="L62" s="226">
        <f t="shared" si="11"/>
        <v>0.89895676164809191</v>
      </c>
      <c r="M62" s="226">
        <f t="shared" si="11"/>
        <v>0.95216658010860011</v>
      </c>
      <c r="N62" s="226">
        <f t="shared" si="36"/>
        <v>0.7542296064274423</v>
      </c>
      <c r="O62" s="226">
        <f t="shared" si="36"/>
        <v>0.70387057619462545</v>
      </c>
      <c r="P62" s="226">
        <f t="shared" si="36"/>
        <v>0.69512227641294433</v>
      </c>
      <c r="Q62" s="226">
        <f t="shared" si="36"/>
        <v>0.78849321860339394</v>
      </c>
      <c r="R62" s="226">
        <f t="shared" si="36"/>
        <v>0.79641742090122292</v>
      </c>
      <c r="S62" s="226">
        <f t="shared" si="36"/>
        <v>0.62962606863223658</v>
      </c>
      <c r="T62" s="226">
        <f t="shared" si="36"/>
        <v>0.73678234041467816</v>
      </c>
      <c r="U62" s="226">
        <f t="shared" si="36"/>
        <v>0.55255285688933387</v>
      </c>
      <c r="V62" s="226">
        <f t="shared" si="36"/>
        <v>0.39908607539707408</v>
      </c>
      <c r="W62" s="226">
        <f t="shared" si="36"/>
        <v>0.26599705166667681</v>
      </c>
      <c r="X62" s="226">
        <f t="shared" si="36"/>
        <v>0.22525592296635394</v>
      </c>
      <c r="Y62" s="226">
        <f t="shared" si="36"/>
        <v>0.18299159462990242</v>
      </c>
      <c r="Z62" s="226">
        <f t="shared" si="36"/>
        <v>0.19403694015080369</v>
      </c>
      <c r="AA62" s="226">
        <f t="shared" si="36"/>
        <v>0.19697524700614086</v>
      </c>
      <c r="AB62" s="226">
        <f t="shared" si="36"/>
        <v>0.1355902826880595</v>
      </c>
      <c r="AC62" s="226">
        <f t="shared" si="36"/>
        <v>0.48181756436920053</v>
      </c>
    </row>
    <row r="63" spans="1:29" x14ac:dyDescent="0.2">
      <c r="A63" s="51">
        <v>23</v>
      </c>
      <c r="B63" s="34">
        <v>630291</v>
      </c>
      <c r="C63" s="226">
        <f t="shared" ref="C63:J63" si="45">IFERROR(C32/C$37*100,"--")</f>
        <v>0.94370094520484471</v>
      </c>
      <c r="D63" s="226">
        <f t="shared" si="45"/>
        <v>0.54593589418782262</v>
      </c>
      <c r="E63" s="226">
        <f t="shared" si="45"/>
        <v>0.55904278383496486</v>
      </c>
      <c r="F63" s="226">
        <f t="shared" si="45"/>
        <v>0.57717289881045863</v>
      </c>
      <c r="G63" s="226">
        <f t="shared" si="45"/>
        <v>0.59047316261587746</v>
      </c>
      <c r="H63" s="226">
        <f t="shared" si="45"/>
        <v>0.92361213974137912</v>
      </c>
      <c r="I63" s="226">
        <f t="shared" si="45"/>
        <v>1.1094143535437593</v>
      </c>
      <c r="J63" s="226">
        <f t="shared" si="45"/>
        <v>1.7932158376038578</v>
      </c>
      <c r="K63" s="226">
        <f t="shared" si="11"/>
        <v>1.0194525589515846</v>
      </c>
      <c r="L63" s="226">
        <f t="shared" si="11"/>
        <v>0.96329972090839711</v>
      </c>
      <c r="M63" s="226">
        <f t="shared" si="11"/>
        <v>0.75248896726058823</v>
      </c>
      <c r="N63" s="226">
        <f t="shared" si="36"/>
        <v>0.81615778795885252</v>
      </c>
      <c r="O63" s="226">
        <f t="shared" si="36"/>
        <v>0.75377172494048106</v>
      </c>
      <c r="P63" s="226">
        <f t="shared" si="36"/>
        <v>0.41126377852890089</v>
      </c>
      <c r="Q63" s="226">
        <f t="shared" si="36"/>
        <v>0.42474594928419218</v>
      </c>
      <c r="R63" s="226">
        <f t="shared" si="36"/>
        <v>0.43604158485936312</v>
      </c>
      <c r="S63" s="226">
        <f t="shared" si="36"/>
        <v>0.35131452278704445</v>
      </c>
      <c r="T63" s="226">
        <f t="shared" si="36"/>
        <v>0.37940545464126407</v>
      </c>
      <c r="U63" s="226">
        <f t="shared" si="36"/>
        <v>0.40782111150014144</v>
      </c>
      <c r="V63" s="226">
        <f t="shared" si="36"/>
        <v>0.47777315261978504</v>
      </c>
      <c r="W63" s="226">
        <f t="shared" si="36"/>
        <v>0.39715012927960686</v>
      </c>
      <c r="X63" s="226">
        <f t="shared" si="36"/>
        <v>0.30847662731361969</v>
      </c>
      <c r="Y63" s="226">
        <f t="shared" si="36"/>
        <v>0.19623699446868834</v>
      </c>
      <c r="Z63" s="226">
        <f t="shared" si="36"/>
        <v>0.17740191852289722</v>
      </c>
      <c r="AA63" s="226">
        <f t="shared" si="36"/>
        <v>0.16661122021301777</v>
      </c>
      <c r="AB63" s="226">
        <f t="shared" si="36"/>
        <v>8.6863781165143955E-2</v>
      </c>
      <c r="AC63" s="226">
        <f t="shared" si="36"/>
        <v>0.38351975860111975</v>
      </c>
    </row>
    <row r="64" spans="1:29" x14ac:dyDescent="0.2">
      <c r="A64" s="51">
        <v>24</v>
      </c>
      <c r="B64" s="34">
        <v>630251</v>
      </c>
      <c r="C64" s="226">
        <f t="shared" ref="C64:J64" si="46">IFERROR(C33/C$37*100,"--")</f>
        <v>4.831084739034524</v>
      </c>
      <c r="D64" s="226">
        <f t="shared" si="46"/>
        <v>2.8749312997150671</v>
      </c>
      <c r="E64" s="226">
        <f t="shared" si="46"/>
        <v>2.6679363915146714</v>
      </c>
      <c r="F64" s="226">
        <f t="shared" si="46"/>
        <v>2.4087916562313443</v>
      </c>
      <c r="G64" s="226">
        <f t="shared" si="46"/>
        <v>1.8035713302332093</v>
      </c>
      <c r="H64" s="226">
        <f t="shared" si="46"/>
        <v>1.5643681625291734</v>
      </c>
      <c r="I64" s="226">
        <f t="shared" si="46"/>
        <v>1.2221363713538627</v>
      </c>
      <c r="J64" s="226">
        <f t="shared" si="46"/>
        <v>1.655569854978002</v>
      </c>
      <c r="K64" s="226">
        <f t="shared" si="11"/>
        <v>1.0041413231442975</v>
      </c>
      <c r="L64" s="226">
        <f t="shared" si="11"/>
        <v>1.0325249216201671</v>
      </c>
      <c r="M64" s="226">
        <f t="shared" si="11"/>
        <v>0.88175922107749993</v>
      </c>
      <c r="N64" s="226">
        <f t="shared" si="36"/>
        <v>0.67655146805608557</v>
      </c>
      <c r="O64" s="226">
        <f t="shared" si="36"/>
        <v>0.59815291850668562</v>
      </c>
      <c r="P64" s="226">
        <f t="shared" si="36"/>
        <v>0.41373693484251584</v>
      </c>
      <c r="Q64" s="226">
        <f t="shared" si="36"/>
        <v>0.36584531418447352</v>
      </c>
      <c r="R64" s="226">
        <f t="shared" si="36"/>
        <v>0.36288346379415909</v>
      </c>
      <c r="S64" s="226">
        <f t="shared" si="36"/>
        <v>0.24060830682071169</v>
      </c>
      <c r="T64" s="226">
        <f t="shared" si="36"/>
        <v>0.36102537610758506</v>
      </c>
      <c r="U64" s="226">
        <f t="shared" si="36"/>
        <v>0.43849992331442378</v>
      </c>
      <c r="V64" s="226">
        <f t="shared" si="36"/>
        <v>0.19310372115756144</v>
      </c>
      <c r="W64" s="226">
        <f t="shared" si="36"/>
        <v>0.15734146703818477</v>
      </c>
      <c r="X64" s="226">
        <f t="shared" si="36"/>
        <v>0.14969783467661427</v>
      </c>
      <c r="Y64" s="226">
        <f t="shared" si="36"/>
        <v>0.12811833393556996</v>
      </c>
      <c r="Z64" s="226">
        <f t="shared" si="36"/>
        <v>0.13722393994276871</v>
      </c>
      <c r="AA64" s="226">
        <f t="shared" si="36"/>
        <v>0.1231500771951488</v>
      </c>
      <c r="AB64" s="226">
        <f t="shared" si="36"/>
        <v>5.5457435070344674E-2</v>
      </c>
      <c r="AC64" s="226">
        <f t="shared" si="36"/>
        <v>0.37990709701387559</v>
      </c>
    </row>
    <row r="65" spans="1:29" x14ac:dyDescent="0.2">
      <c r="A65" s="51">
        <v>25</v>
      </c>
      <c r="B65" s="34">
        <v>630391</v>
      </c>
      <c r="C65" s="226">
        <f t="shared" ref="C65:J65" si="47">IFERROR(C34/C$37*100,"--")</f>
        <v>0.60342227156511696</v>
      </c>
      <c r="D65" s="226">
        <f t="shared" si="47"/>
        <v>0.23806562845155371</v>
      </c>
      <c r="E65" s="226">
        <f t="shared" si="47"/>
        <v>0.17121953828966155</v>
      </c>
      <c r="F65" s="226">
        <f t="shared" si="47"/>
        <v>0.23997460093645595</v>
      </c>
      <c r="G65" s="226">
        <f t="shared" si="47"/>
        <v>0.39544552688818368</v>
      </c>
      <c r="H65" s="226">
        <f t="shared" si="47"/>
        <v>0.46226260718111423</v>
      </c>
      <c r="I65" s="226">
        <f t="shared" si="47"/>
        <v>0.67152604271966454</v>
      </c>
      <c r="J65" s="226">
        <f t="shared" si="47"/>
        <v>1.7674812494024159</v>
      </c>
      <c r="K65" s="226">
        <f t="shared" si="11"/>
        <v>1.2113369760277786</v>
      </c>
      <c r="L65" s="226">
        <f t="shared" si="11"/>
        <v>1.1678146885087419</v>
      </c>
      <c r="M65" s="226">
        <f t="shared" si="11"/>
        <v>1.015100314496211</v>
      </c>
      <c r="N65" s="226">
        <f t="shared" si="36"/>
        <v>1.1736202945728598</v>
      </c>
      <c r="O65" s="226">
        <f t="shared" si="36"/>
        <v>0.8848667345922856</v>
      </c>
      <c r="P65" s="226">
        <f t="shared" si="36"/>
        <v>0.49648154975216002</v>
      </c>
      <c r="Q65" s="226">
        <f t="shared" si="36"/>
        <v>0.4070243532129143</v>
      </c>
      <c r="R65" s="226">
        <f t="shared" si="36"/>
        <v>0.40359713177330458</v>
      </c>
      <c r="S65" s="226">
        <f t="shared" si="36"/>
        <v>0.24283828852483258</v>
      </c>
      <c r="T65" s="226">
        <f t="shared" si="36"/>
        <v>0.21371704753525403</v>
      </c>
      <c r="U65" s="226">
        <f t="shared" si="36"/>
        <v>0.20009219291083122</v>
      </c>
      <c r="V65" s="226">
        <f t="shared" si="36"/>
        <v>0.19349179977501749</v>
      </c>
      <c r="W65" s="226">
        <f t="shared" si="36"/>
        <v>0.14127029770059771</v>
      </c>
      <c r="X65" s="226">
        <f t="shared" si="36"/>
        <v>0.12750775716921631</v>
      </c>
      <c r="Y65" s="226">
        <f t="shared" si="36"/>
        <v>9.9205946854935098E-2</v>
      </c>
      <c r="Z65" s="226">
        <f t="shared" si="36"/>
        <v>0.1084904695216522</v>
      </c>
      <c r="AA65" s="226">
        <f t="shared" si="36"/>
        <v>9.4056861408285661E-2</v>
      </c>
      <c r="AB65" s="226">
        <f t="shared" si="36"/>
        <v>5.7190686539695654E-2</v>
      </c>
      <c r="AC65" s="226">
        <f t="shared" si="36"/>
        <v>0.28685883271173551</v>
      </c>
    </row>
    <row r="66" spans="1:29" x14ac:dyDescent="0.2">
      <c r="A66" s="51"/>
      <c r="B66" s="42" t="s">
        <v>19</v>
      </c>
      <c r="C66" s="226">
        <f t="shared" ref="C66:J66" si="48">IFERROR(C35/C$37*100,"--")</f>
        <v>78.524498306653797</v>
      </c>
      <c r="D66" s="226">
        <f t="shared" si="48"/>
        <v>66.963886505540998</v>
      </c>
      <c r="E66" s="226">
        <f t="shared" si="48"/>
        <v>69.079189537492752</v>
      </c>
      <c r="F66" s="226">
        <f t="shared" si="48"/>
        <v>69.66037424620751</v>
      </c>
      <c r="G66" s="226">
        <f t="shared" si="48"/>
        <v>69.497787748890687</v>
      </c>
      <c r="H66" s="226">
        <f t="shared" si="48"/>
        <v>86.178602977573675</v>
      </c>
      <c r="I66" s="226">
        <f t="shared" si="48"/>
        <v>86.349519414507469</v>
      </c>
      <c r="J66" s="226">
        <f t="shared" si="48"/>
        <v>87.03351199926604</v>
      </c>
      <c r="K66" s="226">
        <f t="shared" si="11"/>
        <v>66.100019287936945</v>
      </c>
      <c r="L66" s="226">
        <f t="shared" si="11"/>
        <v>87.800615190823478</v>
      </c>
      <c r="M66" s="226">
        <f t="shared" si="11"/>
        <v>88.519350182579444</v>
      </c>
      <c r="N66" s="226">
        <f t="shared" si="36"/>
        <v>89.500197190768517</v>
      </c>
      <c r="O66" s="226">
        <f t="shared" si="36"/>
        <v>90.242805885768547</v>
      </c>
      <c r="P66" s="226">
        <f t="shared" si="36"/>
        <v>68.909240659842013</v>
      </c>
      <c r="Q66" s="226">
        <f t="shared" si="36"/>
        <v>65.997688829768109</v>
      </c>
      <c r="R66" s="226">
        <f t="shared" si="36"/>
        <v>67.698964858145899</v>
      </c>
      <c r="S66" s="226">
        <f t="shared" si="36"/>
        <v>69.82865027057457</v>
      </c>
      <c r="T66" s="226">
        <f t="shared" si="36"/>
        <v>71.937996182874002</v>
      </c>
      <c r="U66" s="226">
        <f t="shared" si="36"/>
        <v>72.288878258233609</v>
      </c>
      <c r="V66" s="226">
        <f t="shared" si="36"/>
        <v>70.493564195847384</v>
      </c>
      <c r="W66" s="226">
        <f t="shared" si="36"/>
        <v>66.771862924380457</v>
      </c>
      <c r="X66" s="226">
        <f t="shared" si="36"/>
        <v>66.179807397430665</v>
      </c>
      <c r="Y66" s="226">
        <f t="shared" si="36"/>
        <v>59.166365076298753</v>
      </c>
      <c r="Z66" s="226">
        <f t="shared" si="36"/>
        <v>66.016626650405726</v>
      </c>
      <c r="AA66" s="226">
        <f t="shared" si="36"/>
        <v>64.73194757849565</v>
      </c>
      <c r="AB66" s="226">
        <f t="shared" si="36"/>
        <v>33.010380959603282</v>
      </c>
      <c r="AC66" s="226">
        <f t="shared" si="36"/>
        <v>65.502111073177034</v>
      </c>
    </row>
    <row r="67" spans="1:29" x14ac:dyDescent="0.2">
      <c r="A67" s="51"/>
      <c r="B67" s="42" t="s">
        <v>20</v>
      </c>
      <c r="C67" s="226">
        <f t="shared" ref="C67:J67" si="49">IFERROR(C36/C$37*100,"--")</f>
        <v>21.4755016933462</v>
      </c>
      <c r="D67" s="226">
        <f t="shared" si="49"/>
        <v>33.036113494459016</v>
      </c>
      <c r="E67" s="226">
        <f t="shared" si="49"/>
        <v>30.920810462507255</v>
      </c>
      <c r="F67" s="226">
        <f t="shared" si="49"/>
        <v>30.339625753792493</v>
      </c>
      <c r="G67" s="226">
        <f t="shared" si="49"/>
        <v>30.502212251109306</v>
      </c>
      <c r="H67" s="226">
        <f t="shared" si="49"/>
        <v>13.821397022426316</v>
      </c>
      <c r="I67" s="226">
        <f t="shared" si="49"/>
        <v>13.650480585492531</v>
      </c>
      <c r="J67" s="226">
        <f t="shared" si="49"/>
        <v>12.966488000733959</v>
      </c>
      <c r="K67" s="226">
        <f t="shared" si="11"/>
        <v>33.899980712063048</v>
      </c>
      <c r="L67" s="226">
        <f t="shared" si="11"/>
        <v>12.199384809176516</v>
      </c>
      <c r="M67" s="226">
        <f t="shared" si="11"/>
        <v>11.480649817420566</v>
      </c>
      <c r="N67" s="226">
        <f t="shared" ref="N67:AC68" si="50">IFERROR(N36/N$37*100,"--")</f>
        <v>10.499802809231479</v>
      </c>
      <c r="O67" s="226">
        <f t="shared" si="50"/>
        <v>9.7571941142314529</v>
      </c>
      <c r="P67" s="226">
        <f t="shared" si="50"/>
        <v>31.090759340157998</v>
      </c>
      <c r="Q67" s="226">
        <f t="shared" si="50"/>
        <v>34.002311170231899</v>
      </c>
      <c r="R67" s="226">
        <f t="shared" si="50"/>
        <v>32.301035141854101</v>
      </c>
      <c r="S67" s="226">
        <f t="shared" si="50"/>
        <v>30.171349729425433</v>
      </c>
      <c r="T67" s="226">
        <f t="shared" si="50"/>
        <v>28.062003817125998</v>
      </c>
      <c r="U67" s="226">
        <f t="shared" si="50"/>
        <v>27.711121741766387</v>
      </c>
      <c r="V67" s="226">
        <f t="shared" si="50"/>
        <v>29.506435804152613</v>
      </c>
      <c r="W67" s="226">
        <f t="shared" si="50"/>
        <v>33.228137075619543</v>
      </c>
      <c r="X67" s="226">
        <f t="shared" si="50"/>
        <v>33.820192602569335</v>
      </c>
      <c r="Y67" s="226">
        <f t="shared" si="50"/>
        <v>40.833634923701247</v>
      </c>
      <c r="Z67" s="226">
        <f t="shared" si="50"/>
        <v>33.983373349594274</v>
      </c>
      <c r="AA67" s="226">
        <f t="shared" si="50"/>
        <v>35.268052421504343</v>
      </c>
      <c r="AB67" s="226">
        <f t="shared" si="50"/>
        <v>66.989619040396718</v>
      </c>
      <c r="AC67" s="226">
        <f t="shared" si="50"/>
        <v>34.497888926822995</v>
      </c>
    </row>
    <row r="68" spans="1:29" x14ac:dyDescent="0.2">
      <c r="A68" s="51"/>
      <c r="B68" s="42" t="s">
        <v>11</v>
      </c>
      <c r="C68" s="226">
        <f t="shared" ref="C68:J68" si="51">IFERROR(C37/C$37*100,"--")</f>
        <v>100</v>
      </c>
      <c r="D68" s="226">
        <f t="shared" si="51"/>
        <v>100</v>
      </c>
      <c r="E68" s="226">
        <f t="shared" si="51"/>
        <v>100</v>
      </c>
      <c r="F68" s="226">
        <f t="shared" si="51"/>
        <v>100</v>
      </c>
      <c r="G68" s="226">
        <f t="shared" si="51"/>
        <v>100</v>
      </c>
      <c r="H68" s="226">
        <f t="shared" si="51"/>
        <v>100</v>
      </c>
      <c r="I68" s="226">
        <f t="shared" si="51"/>
        <v>100</v>
      </c>
      <c r="J68" s="226">
        <f t="shared" si="51"/>
        <v>100</v>
      </c>
      <c r="K68" s="226">
        <f t="shared" si="11"/>
        <v>100</v>
      </c>
      <c r="L68" s="226">
        <f t="shared" si="11"/>
        <v>100</v>
      </c>
      <c r="M68" s="226">
        <f t="shared" si="11"/>
        <v>100</v>
      </c>
      <c r="N68" s="226">
        <f t="shared" si="50"/>
        <v>100</v>
      </c>
      <c r="O68" s="226">
        <f t="shared" si="50"/>
        <v>100</v>
      </c>
      <c r="P68" s="226">
        <f t="shared" si="50"/>
        <v>100</v>
      </c>
      <c r="Q68" s="226">
        <f t="shared" si="50"/>
        <v>100</v>
      </c>
      <c r="R68" s="226">
        <f t="shared" si="50"/>
        <v>100</v>
      </c>
      <c r="S68" s="226">
        <f t="shared" si="50"/>
        <v>100</v>
      </c>
      <c r="T68" s="226">
        <f t="shared" si="50"/>
        <v>100</v>
      </c>
      <c r="U68" s="226">
        <f t="shared" si="50"/>
        <v>100</v>
      </c>
      <c r="V68" s="226">
        <f t="shared" si="50"/>
        <v>100</v>
      </c>
      <c r="W68" s="226">
        <f t="shared" si="50"/>
        <v>100</v>
      </c>
      <c r="X68" s="226">
        <f t="shared" si="50"/>
        <v>100</v>
      </c>
      <c r="Y68" s="226">
        <f t="shared" si="50"/>
        <v>100</v>
      </c>
      <c r="Z68" s="226">
        <f t="shared" si="50"/>
        <v>100</v>
      </c>
      <c r="AA68" s="226">
        <f t="shared" si="50"/>
        <v>100</v>
      </c>
      <c r="AB68" s="226">
        <f t="shared" si="50"/>
        <v>100</v>
      </c>
      <c r="AC68" s="226">
        <f t="shared" si="50"/>
        <v>100</v>
      </c>
    </row>
    <row r="69" spans="1:29" x14ac:dyDescent="0.2">
      <c r="A69" s="51"/>
      <c r="B69" s="42"/>
      <c r="C69" s="42"/>
      <c r="D69" s="224"/>
      <c r="E69" s="224"/>
      <c r="F69" s="224"/>
      <c r="G69" s="224"/>
      <c r="H69" s="44"/>
      <c r="I69" s="44"/>
      <c r="J69" s="44"/>
      <c r="K69" s="226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226"/>
      <c r="AA69" s="226"/>
      <c r="AB69" s="226"/>
      <c r="AC69" s="44"/>
    </row>
    <row r="70" spans="1:29" ht="13.5" thickBot="1" x14ac:dyDescent="0.25">
      <c r="A70" s="51"/>
      <c r="B70" s="42"/>
      <c r="C70" s="268" t="s">
        <v>16</v>
      </c>
      <c r="D70" s="268"/>
      <c r="E70" s="268"/>
      <c r="F70" s="268"/>
      <c r="G70" s="268"/>
      <c r="H70" s="268"/>
      <c r="I70" s="268"/>
      <c r="J70" s="268"/>
      <c r="K70" s="268"/>
      <c r="L70" s="268"/>
      <c r="M70" s="268"/>
      <c r="N70" s="268"/>
      <c r="O70" s="268"/>
      <c r="P70" s="268"/>
      <c r="Q70" s="268"/>
      <c r="R70" s="268"/>
      <c r="S70" s="268"/>
      <c r="T70" s="268"/>
      <c r="U70" s="268"/>
      <c r="V70" s="268"/>
      <c r="W70" s="268"/>
      <c r="X70" s="268"/>
      <c r="Y70" s="268"/>
      <c r="Z70" s="268"/>
      <c r="AA70" s="268"/>
      <c r="AB70" s="264"/>
      <c r="AC70" s="243"/>
    </row>
    <row r="71" spans="1:29" ht="13.5" thickTop="1" x14ac:dyDescent="0.2">
      <c r="A71" s="51"/>
      <c r="B71" s="42"/>
      <c r="C71" s="42"/>
      <c r="D71" s="224"/>
      <c r="E71" s="224"/>
      <c r="F71" s="224"/>
      <c r="G71" s="224"/>
      <c r="H71" s="44"/>
      <c r="I71" s="44"/>
      <c r="J71" s="44"/>
      <c r="K71" s="226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226"/>
      <c r="AA71" s="226"/>
      <c r="AB71" s="226"/>
      <c r="AC71" s="44"/>
    </row>
    <row r="72" spans="1:29" x14ac:dyDescent="0.2">
      <c r="A72" s="51">
        <v>1</v>
      </c>
      <c r="B72" s="34">
        <v>420212</v>
      </c>
      <c r="C72" s="35" t="s">
        <v>12</v>
      </c>
      <c r="D72" s="209">
        <f t="shared" ref="D72" si="52">IF(C10=0,"--",((D10/C10)*100-100))</f>
        <v>8.0479024074393095</v>
      </c>
      <c r="E72" s="209">
        <f t="shared" ref="E72" si="53">IF(D10=0,"--",((E10/D10)*100-100))</f>
        <v>25.201778744284113</v>
      </c>
      <c r="F72" s="209">
        <f t="shared" ref="F72" si="54">IF(E10=0,"--",((F10/E10)*100-100))</f>
        <v>6.2005367424569897</v>
      </c>
      <c r="G72" s="209">
        <f t="shared" ref="G72" si="55">IF(F10=0,"--",((G10/F10)*100-100))</f>
        <v>7.4075045093840544</v>
      </c>
      <c r="H72" s="209">
        <f t="shared" ref="H72" si="56">IF(G10=0,"--",((H10/G10)*100-100))</f>
        <v>9.4406189214519856</v>
      </c>
      <c r="I72" s="209">
        <f t="shared" ref="I72" si="57">IF(H10=0,"--",((I10/H10)*100-100))</f>
        <v>-0.22494820194023646</v>
      </c>
      <c r="J72" s="209">
        <f t="shared" ref="J72" si="58">IF(I10=0,"--",((J10/I10)*100-100))</f>
        <v>13.997090668647132</v>
      </c>
      <c r="K72" s="209">
        <f t="shared" ref="K72" si="59">IF(J10=0,"--",((K10/J10)*100-100))</f>
        <v>7.0266578247904761</v>
      </c>
      <c r="L72" s="209">
        <f t="shared" ref="L72" si="60">IF(K10=0,"--",((L10/K10)*100-100))</f>
        <v>29.820679805042147</v>
      </c>
      <c r="M72" s="209">
        <f t="shared" ref="M72" si="61">IF(L10=0,"--",((M10/L10)*100-100))</f>
        <v>9.7123166326278749</v>
      </c>
      <c r="N72" s="209">
        <f t="shared" ref="N72:AB87" si="62">IFERROR(((N10/M10)*100-100),"--")</f>
        <v>18.152505435956215</v>
      </c>
      <c r="O72" s="209">
        <f t="shared" si="62"/>
        <v>21.546259551356627</v>
      </c>
      <c r="P72" s="209">
        <f t="shared" si="62"/>
        <v>24.902361339893076</v>
      </c>
      <c r="Q72" s="209">
        <f t="shared" si="62"/>
        <v>-7.8122347625102009</v>
      </c>
      <c r="R72" s="209">
        <f t="shared" si="62"/>
        <v>2.2371104201368155</v>
      </c>
      <c r="S72" s="209">
        <f t="shared" si="62"/>
        <v>80.840245029979371</v>
      </c>
      <c r="T72" s="209">
        <f t="shared" si="62"/>
        <v>-5.8694396588796991</v>
      </c>
      <c r="U72" s="209">
        <f t="shared" si="62"/>
        <v>-5.255583222959018</v>
      </c>
      <c r="V72" s="209">
        <f t="shared" si="62"/>
        <v>-3.0520333297720583</v>
      </c>
      <c r="W72" s="209">
        <f t="shared" si="62"/>
        <v>0.28299987401629778</v>
      </c>
      <c r="X72" s="209">
        <f t="shared" si="62"/>
        <v>-3.3241562850836601</v>
      </c>
      <c r="Y72" s="209">
        <f t="shared" si="62"/>
        <v>2.9162823520771752</v>
      </c>
      <c r="Z72" s="209">
        <f t="shared" si="62"/>
        <v>-1.5549750855479942</v>
      </c>
      <c r="AA72" s="209">
        <f t="shared" si="62"/>
        <v>1.5903501762983581</v>
      </c>
      <c r="AB72" s="209">
        <f t="shared" si="62"/>
        <v>-40.271052397066143</v>
      </c>
      <c r="AC72" s="46">
        <f>IFERROR(POWER(AB10/C10,1/26)*100-100,"--")</f>
        <v>6.056684898095682</v>
      </c>
    </row>
    <row r="73" spans="1:29" x14ac:dyDescent="0.2">
      <c r="A73" s="51">
        <v>2</v>
      </c>
      <c r="B73" s="34">
        <v>420292</v>
      </c>
      <c r="C73" s="35" t="s">
        <v>12</v>
      </c>
      <c r="D73" s="209">
        <f t="shared" ref="D73:D99" si="63">IF(C11=0,"--",((D11/C11)*100-100))</f>
        <v>0.86638322725714545</v>
      </c>
      <c r="E73" s="209">
        <f t="shared" ref="E73:E99" si="64">IF(D11=0,"--",((E11/D11)*100-100))</f>
        <v>27.745020523977288</v>
      </c>
      <c r="F73" s="209">
        <f t="shared" ref="F73:F99" si="65">IF(E11=0,"--",((F11/E11)*100-100))</f>
        <v>1.6431352272101805</v>
      </c>
      <c r="G73" s="209">
        <f t="shared" ref="G73:G99" si="66">IF(F11=0,"--",((G11/F11)*100-100))</f>
        <v>2.7939279182440373</v>
      </c>
      <c r="H73" s="209">
        <f t="shared" ref="H73:H99" si="67">IF(G11=0,"--",((H11/G11)*100-100))</f>
        <v>34.970501214259542</v>
      </c>
      <c r="I73" s="209">
        <f t="shared" ref="I73:I99" si="68">IF(H11=0,"--",((I11/H11)*100-100))</f>
        <v>4.5000337490572946</v>
      </c>
      <c r="J73" s="209">
        <f t="shared" ref="J73:J99" si="69">IF(I11=0,"--",((J11/I11)*100-100))</f>
        <v>10.10959303037437</v>
      </c>
      <c r="K73" s="209">
        <f t="shared" ref="K73:K99" si="70">IF(J11=0,"--",((K11/J11)*100-100))</f>
        <v>22.958689279978643</v>
      </c>
      <c r="L73" s="209">
        <f t="shared" ref="L73:L99" si="71">IF(K11=0,"--",((L11/K11)*100-100))</f>
        <v>40.938715528579451</v>
      </c>
      <c r="M73" s="209">
        <f t="shared" ref="M73:M99" si="72">IF(L11=0,"--",((M11/L11)*100-100))</f>
        <v>21.605890788225395</v>
      </c>
      <c r="N73" s="209">
        <f t="shared" ref="N73:AB89" si="73">IFERROR(((N11/M11)*100-100),"--")</f>
        <v>15.325759413824585</v>
      </c>
      <c r="O73" s="209">
        <f t="shared" si="73"/>
        <v>35.650457011997617</v>
      </c>
      <c r="P73" s="209">
        <f t="shared" si="73"/>
        <v>31.168326114453833</v>
      </c>
      <c r="Q73" s="209">
        <f t="shared" si="73"/>
        <v>-2.5409397831779756E-2</v>
      </c>
      <c r="R73" s="209">
        <f t="shared" si="73"/>
        <v>2.3875013750275969</v>
      </c>
      <c r="S73" s="209">
        <f t="shared" si="73"/>
        <v>154.82658395100324</v>
      </c>
      <c r="T73" s="209">
        <f t="shared" si="73"/>
        <v>28.620888405555689</v>
      </c>
      <c r="U73" s="209">
        <f t="shared" si="73"/>
        <v>7.2061133554602179</v>
      </c>
      <c r="V73" s="209">
        <f t="shared" si="73"/>
        <v>-3.9966588517510644</v>
      </c>
      <c r="W73" s="209">
        <f t="shared" si="73"/>
        <v>11.525753166974866</v>
      </c>
      <c r="X73" s="209">
        <f t="shared" si="73"/>
        <v>-9.4734551679787131</v>
      </c>
      <c r="Y73" s="209">
        <f t="shared" si="73"/>
        <v>12.864309947168053</v>
      </c>
      <c r="Z73" s="209">
        <f t="shared" si="73"/>
        <v>21.168547423710152</v>
      </c>
      <c r="AA73" s="209">
        <f t="shared" si="73"/>
        <v>8.1779414615361219</v>
      </c>
      <c r="AB73" s="209">
        <f t="shared" si="62"/>
        <v>-5.7955658748617793</v>
      </c>
      <c r="AC73" s="209">
        <f t="shared" ref="AC73:AC82" si="74">IFERROR(POWER(AB11/C11,1/26)*100-100,"--")</f>
        <v>15.659801579958426</v>
      </c>
    </row>
    <row r="74" spans="1:29" x14ac:dyDescent="0.2">
      <c r="A74" s="51">
        <v>3</v>
      </c>
      <c r="B74" s="34">
        <v>420222</v>
      </c>
      <c r="C74" s="35" t="s">
        <v>12</v>
      </c>
      <c r="D74" s="209">
        <f t="shared" si="63"/>
        <v>-19.406219915922122</v>
      </c>
      <c r="E74" s="209">
        <f t="shared" si="64"/>
        <v>11.201494542315828</v>
      </c>
      <c r="F74" s="209">
        <f t="shared" si="65"/>
        <v>-2.9211110639294446</v>
      </c>
      <c r="G74" s="209">
        <f t="shared" si="66"/>
        <v>23.979925175825116</v>
      </c>
      <c r="H74" s="209">
        <f t="shared" si="67"/>
        <v>26.456996416287254</v>
      </c>
      <c r="I74" s="209">
        <f t="shared" si="68"/>
        <v>18.191943245263829</v>
      </c>
      <c r="J74" s="209">
        <f t="shared" si="69"/>
        <v>15.875702220230224</v>
      </c>
      <c r="K74" s="209">
        <f t="shared" si="70"/>
        <v>8.9155944544021963</v>
      </c>
      <c r="L74" s="209">
        <f t="shared" si="71"/>
        <v>44.637898580373275</v>
      </c>
      <c r="M74" s="209">
        <f t="shared" si="72"/>
        <v>34.633841412863632</v>
      </c>
      <c r="N74" s="209">
        <f t="shared" si="73"/>
        <v>18.032068569196014</v>
      </c>
      <c r="O74" s="209">
        <f t="shared" si="73"/>
        <v>27.324467415230671</v>
      </c>
      <c r="P74" s="209">
        <f t="shared" si="73"/>
        <v>34.361390134569746</v>
      </c>
      <c r="Q74" s="209">
        <f t="shared" si="73"/>
        <v>-9.6259699465178556</v>
      </c>
      <c r="R74" s="209">
        <f t="shared" si="73"/>
        <v>4.9411560212408148</v>
      </c>
      <c r="S74" s="209">
        <f t="shared" si="73"/>
        <v>68.842801051033945</v>
      </c>
      <c r="T74" s="209">
        <f t="shared" si="73"/>
        <v>23.470700696492358</v>
      </c>
      <c r="U74" s="209">
        <f t="shared" si="73"/>
        <v>27.028446021327881</v>
      </c>
      <c r="V74" s="209">
        <f t="shared" si="73"/>
        <v>-3.0516041249788799</v>
      </c>
      <c r="W74" s="209">
        <f t="shared" si="73"/>
        <v>2.9588162860874547</v>
      </c>
      <c r="X74" s="209">
        <f t="shared" si="73"/>
        <v>-10.773519662814891</v>
      </c>
      <c r="Y74" s="209">
        <f t="shared" si="73"/>
        <v>4.5138033734469332</v>
      </c>
      <c r="Z74" s="209">
        <f t="shared" si="73"/>
        <v>-0.28064948704520987</v>
      </c>
      <c r="AA74" s="209">
        <f t="shared" si="73"/>
        <v>-8.8114304041890676</v>
      </c>
      <c r="AB74" s="209">
        <f t="shared" si="62"/>
        <v>-27.769570650142569</v>
      </c>
      <c r="AC74" s="209">
        <f t="shared" si="74"/>
        <v>10.128304488677983</v>
      </c>
    </row>
    <row r="75" spans="1:29" x14ac:dyDescent="0.2">
      <c r="A75" s="51">
        <v>4</v>
      </c>
      <c r="B75" s="34">
        <v>630140</v>
      </c>
      <c r="C75" s="35" t="s">
        <v>12</v>
      </c>
      <c r="D75" s="209">
        <f t="shared" si="63"/>
        <v>75.987075266069951</v>
      </c>
      <c r="E75" s="209">
        <f t="shared" si="64"/>
        <v>10.851428359780343</v>
      </c>
      <c r="F75" s="209">
        <f t="shared" si="65"/>
        <v>-16.31041850218044</v>
      </c>
      <c r="G75" s="209">
        <f t="shared" si="66"/>
        <v>2.1742886672146255</v>
      </c>
      <c r="H75" s="209">
        <f t="shared" si="67"/>
        <v>46.764236068409247</v>
      </c>
      <c r="I75" s="209">
        <f t="shared" si="68"/>
        <v>13.892638664863171</v>
      </c>
      <c r="J75" s="209">
        <f t="shared" si="69"/>
        <v>193.4809098326001</v>
      </c>
      <c r="K75" s="209">
        <f t="shared" si="70"/>
        <v>-15.068916199322757</v>
      </c>
      <c r="L75" s="209">
        <f t="shared" si="71"/>
        <v>55.593792075240458</v>
      </c>
      <c r="M75" s="209">
        <f t="shared" si="72"/>
        <v>30.794540790765922</v>
      </c>
      <c r="N75" s="209">
        <f t="shared" si="73"/>
        <v>19.445355803398456</v>
      </c>
      <c r="O75" s="209">
        <f t="shared" si="73"/>
        <v>13.348759884880806</v>
      </c>
      <c r="P75" s="209">
        <f t="shared" si="73"/>
        <v>21.437099859940133</v>
      </c>
      <c r="Q75" s="209">
        <f t="shared" si="73"/>
        <v>-3.4978815482915024</v>
      </c>
      <c r="R75" s="209">
        <f t="shared" si="73"/>
        <v>-9.358947659666228E-2</v>
      </c>
      <c r="S75" s="209">
        <f t="shared" si="73"/>
        <v>44.388528915264573</v>
      </c>
      <c r="T75" s="209">
        <f t="shared" si="73"/>
        <v>9.0624176321502574</v>
      </c>
      <c r="U75" s="209">
        <f t="shared" si="73"/>
        <v>20.454483502772163</v>
      </c>
      <c r="V75" s="209">
        <f t="shared" si="73"/>
        <v>17.525360060179779</v>
      </c>
      <c r="W75" s="209">
        <f t="shared" si="73"/>
        <v>-10.601264854783281</v>
      </c>
      <c r="X75" s="209">
        <f t="shared" si="73"/>
        <v>-6.4329020876009224</v>
      </c>
      <c r="Y75" s="209">
        <f t="shared" si="73"/>
        <v>9.4762446519642225</v>
      </c>
      <c r="Z75" s="209">
        <f t="shared" si="73"/>
        <v>-0.32543152953763865</v>
      </c>
      <c r="AA75" s="209">
        <f t="shared" si="73"/>
        <v>0.95881715453758432</v>
      </c>
      <c r="AB75" s="209">
        <f t="shared" si="62"/>
        <v>-14.273543498194456</v>
      </c>
      <c r="AC75" s="209">
        <f t="shared" si="74"/>
        <v>15.186358888160953</v>
      </c>
    </row>
    <row r="76" spans="1:29" x14ac:dyDescent="0.2">
      <c r="A76" s="51">
        <v>5</v>
      </c>
      <c r="B76" s="34">
        <v>630260</v>
      </c>
      <c r="C76" s="35" t="s">
        <v>12</v>
      </c>
      <c r="D76" s="209">
        <f t="shared" si="63"/>
        <v>2.9594264345749224</v>
      </c>
      <c r="E76" s="209">
        <f t="shared" si="64"/>
        <v>4.7312190489089829</v>
      </c>
      <c r="F76" s="209">
        <f t="shared" si="65"/>
        <v>-5.3258426378078809</v>
      </c>
      <c r="G76" s="209">
        <f t="shared" si="66"/>
        <v>3.6653100368541516</v>
      </c>
      <c r="H76" s="209">
        <f t="shared" si="67"/>
        <v>12.674555564634943</v>
      </c>
      <c r="I76" s="209">
        <f t="shared" si="68"/>
        <v>5.0287129295333699</v>
      </c>
      <c r="J76" s="209">
        <f t="shared" si="69"/>
        <v>111.28905768186615</v>
      </c>
      <c r="K76" s="209">
        <f t="shared" si="70"/>
        <v>-46.009883269617482</v>
      </c>
      <c r="L76" s="209">
        <f t="shared" si="71"/>
        <v>26.175158954544614</v>
      </c>
      <c r="M76" s="209">
        <f t="shared" si="72"/>
        <v>35.656857614958653</v>
      </c>
      <c r="N76" s="209">
        <f t="shared" si="73"/>
        <v>16.152483013365583</v>
      </c>
      <c r="O76" s="209">
        <f t="shared" si="73"/>
        <v>18.593417810699847</v>
      </c>
      <c r="P76" s="209">
        <f t="shared" si="73"/>
        <v>24.071758163986928</v>
      </c>
      <c r="Q76" s="209">
        <f t="shared" si="73"/>
        <v>-10.322425461715468</v>
      </c>
      <c r="R76" s="209">
        <f t="shared" si="73"/>
        <v>5.777646369189398</v>
      </c>
      <c r="S76" s="209">
        <f t="shared" si="73"/>
        <v>31.821057107271656</v>
      </c>
      <c r="T76" s="209">
        <f t="shared" si="73"/>
        <v>1.5874875449290755</v>
      </c>
      <c r="U76" s="209">
        <f t="shared" si="73"/>
        <v>9.1463209241019712</v>
      </c>
      <c r="V76" s="209">
        <f t="shared" si="73"/>
        <v>-5.769967317817617</v>
      </c>
      <c r="W76" s="209">
        <f t="shared" si="73"/>
        <v>-11.484584477693033</v>
      </c>
      <c r="X76" s="209">
        <f t="shared" si="73"/>
        <v>13.602481170367923</v>
      </c>
      <c r="Y76" s="209">
        <f t="shared" si="73"/>
        <v>-1.2599466978768561</v>
      </c>
      <c r="Z76" s="209">
        <f t="shared" si="73"/>
        <v>3.9902984636879211</v>
      </c>
      <c r="AA76" s="209">
        <f t="shared" si="73"/>
        <v>-17.089266071665051</v>
      </c>
      <c r="AB76" s="209">
        <f t="shared" si="62"/>
        <v>-14.692807583386525</v>
      </c>
      <c r="AC76" s="209">
        <f t="shared" si="74"/>
        <v>5.4639092639106224</v>
      </c>
    </row>
    <row r="77" spans="1:29" x14ac:dyDescent="0.2">
      <c r="A77" s="51">
        <v>6</v>
      </c>
      <c r="B77" s="34">
        <v>630392</v>
      </c>
      <c r="C77" s="35" t="s">
        <v>12</v>
      </c>
      <c r="D77" s="209">
        <f t="shared" si="63"/>
        <v>77.595425873025476</v>
      </c>
      <c r="E77" s="209">
        <f t="shared" si="64"/>
        <v>45.124046488775804</v>
      </c>
      <c r="F77" s="209">
        <f t="shared" si="65"/>
        <v>19.951760077643229</v>
      </c>
      <c r="G77" s="209">
        <f t="shared" si="66"/>
        <v>11.357796972688703</v>
      </c>
      <c r="H77" s="209">
        <f t="shared" si="67"/>
        <v>48.329549612613619</v>
      </c>
      <c r="I77" s="209">
        <f t="shared" si="68"/>
        <v>62.554494190885237</v>
      </c>
      <c r="J77" s="209">
        <f t="shared" si="69"/>
        <v>243.14346271134855</v>
      </c>
      <c r="K77" s="209">
        <f t="shared" si="70"/>
        <v>-16.375982407528795</v>
      </c>
      <c r="L77" s="209">
        <f t="shared" si="71"/>
        <v>80.130738065409787</v>
      </c>
      <c r="M77" s="209">
        <f t="shared" si="72"/>
        <v>36.531057145720695</v>
      </c>
      <c r="N77" s="209">
        <f t="shared" si="73"/>
        <v>19.68212721943388</v>
      </c>
      <c r="O77" s="209">
        <f t="shared" si="73"/>
        <v>18.842855617722364</v>
      </c>
      <c r="P77" s="209">
        <f t="shared" si="73"/>
        <v>9.6514396551926183</v>
      </c>
      <c r="Q77" s="209">
        <f t="shared" si="73"/>
        <v>1.9601695490700166</v>
      </c>
      <c r="R77" s="209">
        <f t="shared" si="73"/>
        <v>8.121455497280607</v>
      </c>
      <c r="S77" s="209">
        <f t="shared" si="73"/>
        <v>27.700515240518556</v>
      </c>
      <c r="T77" s="209">
        <f t="shared" si="73"/>
        <v>1.3549693546683272</v>
      </c>
      <c r="U77" s="209">
        <f t="shared" si="73"/>
        <v>8.2736510880679077</v>
      </c>
      <c r="V77" s="209">
        <f t="shared" si="73"/>
        <v>5.4211472541266374</v>
      </c>
      <c r="W77" s="209">
        <f t="shared" si="73"/>
        <v>1.0424322925953078</v>
      </c>
      <c r="X77" s="209">
        <f t="shared" si="73"/>
        <v>-2.7316398455986644</v>
      </c>
      <c r="Y77" s="209">
        <f t="shared" si="73"/>
        <v>5.6507483758374093</v>
      </c>
      <c r="Z77" s="209">
        <f t="shared" si="73"/>
        <v>5.9186931601572468</v>
      </c>
      <c r="AA77" s="209">
        <f t="shared" si="73"/>
        <v>6.2530355969522873</v>
      </c>
      <c r="AB77" s="209">
        <f t="shared" si="62"/>
        <v>5.5946677905180735</v>
      </c>
      <c r="AC77" s="209">
        <f t="shared" si="74"/>
        <v>22.200552290616614</v>
      </c>
    </row>
    <row r="78" spans="1:29" x14ac:dyDescent="0.2">
      <c r="A78" s="51">
        <v>7</v>
      </c>
      <c r="B78" s="34">
        <v>420232</v>
      </c>
      <c r="C78" s="35" t="s">
        <v>12</v>
      </c>
      <c r="D78" s="209">
        <f t="shared" si="63"/>
        <v>-6.3555952360495667</v>
      </c>
      <c r="E78" s="209">
        <f t="shared" si="64"/>
        <v>20.708346172417635</v>
      </c>
      <c r="F78" s="209">
        <f t="shared" si="65"/>
        <v>21.809468196775939</v>
      </c>
      <c r="G78" s="209">
        <f t="shared" si="66"/>
        <v>8.8940315552652862</v>
      </c>
      <c r="H78" s="209">
        <f t="shared" si="67"/>
        <v>11.349301516282168</v>
      </c>
      <c r="I78" s="209">
        <f t="shared" si="68"/>
        <v>1.2715267929546314</v>
      </c>
      <c r="J78" s="209">
        <f t="shared" si="69"/>
        <v>10.326600049334459</v>
      </c>
      <c r="K78" s="209">
        <f t="shared" si="70"/>
        <v>-5.9771947634504272</v>
      </c>
      <c r="L78" s="209">
        <f t="shared" si="71"/>
        <v>44.054302707663652</v>
      </c>
      <c r="M78" s="209">
        <f t="shared" si="72"/>
        <v>25.307028160732074</v>
      </c>
      <c r="N78" s="209">
        <f t="shared" si="73"/>
        <v>20.379810787488211</v>
      </c>
      <c r="O78" s="209">
        <f t="shared" si="73"/>
        <v>30.25915436646153</v>
      </c>
      <c r="P78" s="209">
        <f t="shared" si="73"/>
        <v>38.142983860205305</v>
      </c>
      <c r="Q78" s="209">
        <f t="shared" si="73"/>
        <v>8.9567711528669207</v>
      </c>
      <c r="R78" s="209">
        <f t="shared" si="73"/>
        <v>7.1903387731010469</v>
      </c>
      <c r="S78" s="209">
        <f t="shared" si="73"/>
        <v>114.59618739979103</v>
      </c>
      <c r="T78" s="209">
        <f t="shared" si="73"/>
        <v>8.2688343472831889</v>
      </c>
      <c r="U78" s="209">
        <f t="shared" si="73"/>
        <v>20.346603089561171</v>
      </c>
      <c r="V78" s="209">
        <f t="shared" si="73"/>
        <v>-2.3156080380682909</v>
      </c>
      <c r="W78" s="209">
        <f t="shared" si="73"/>
        <v>9.1855589260798354</v>
      </c>
      <c r="X78" s="209">
        <f t="shared" si="73"/>
        <v>2.2616494490578845</v>
      </c>
      <c r="Y78" s="209">
        <f t="shared" si="73"/>
        <v>-4.2052339970800432</v>
      </c>
      <c r="Z78" s="209">
        <f t="shared" si="73"/>
        <v>1.7464907103552605</v>
      </c>
      <c r="AA78" s="209">
        <f t="shared" si="73"/>
        <v>-6.2293429228954977</v>
      </c>
      <c r="AB78" s="209">
        <f t="shared" si="62"/>
        <v>-14.567591639094729</v>
      </c>
      <c r="AC78" s="209">
        <f t="shared" si="74"/>
        <v>12.007335595692425</v>
      </c>
    </row>
    <row r="79" spans="1:29" x14ac:dyDescent="0.2">
      <c r="A79" s="51">
        <v>8</v>
      </c>
      <c r="B79" s="34">
        <v>630232</v>
      </c>
      <c r="C79" s="35" t="s">
        <v>12</v>
      </c>
      <c r="D79" s="209">
        <f t="shared" si="63"/>
        <v>51.380140510630213</v>
      </c>
      <c r="E79" s="209">
        <f t="shared" si="64"/>
        <v>12.506775642291828</v>
      </c>
      <c r="F79" s="209">
        <f t="shared" si="65"/>
        <v>-1.1094549410695151</v>
      </c>
      <c r="G79" s="209">
        <f t="shared" si="66"/>
        <v>27.556473124999698</v>
      </c>
      <c r="H79" s="209">
        <f t="shared" si="67"/>
        <v>16.283454760548977</v>
      </c>
      <c r="I79" s="209">
        <f t="shared" si="68"/>
        <v>4.6466833108809169E-3</v>
      </c>
      <c r="J79" s="209">
        <f t="shared" si="69"/>
        <v>110.98170599457379</v>
      </c>
      <c r="K79" s="209">
        <f t="shared" si="70"/>
        <v>-39.721508026041072</v>
      </c>
      <c r="L79" s="209">
        <f t="shared" si="71"/>
        <v>47.255566863903113</v>
      </c>
      <c r="M79" s="209">
        <f t="shared" si="72"/>
        <v>77.742820327439034</v>
      </c>
      <c r="N79" s="209">
        <f t="shared" si="73"/>
        <v>39.803651763455832</v>
      </c>
      <c r="O79" s="209">
        <f t="shared" si="73"/>
        <v>11.201502738203374</v>
      </c>
      <c r="P79" s="209">
        <f t="shared" si="73"/>
        <v>22.076807376789873</v>
      </c>
      <c r="Q79" s="209">
        <f t="shared" si="73"/>
        <v>7.3825292037220009</v>
      </c>
      <c r="R79" s="209">
        <f t="shared" si="73"/>
        <v>3.4499688424904491</v>
      </c>
      <c r="S79" s="209">
        <f t="shared" si="73"/>
        <v>51.762250457544013</v>
      </c>
      <c r="T79" s="209">
        <f t="shared" si="73"/>
        <v>20.146253972419402</v>
      </c>
      <c r="U79" s="209">
        <f t="shared" si="73"/>
        <v>20.146877769743952</v>
      </c>
      <c r="V79" s="209">
        <f t="shared" si="73"/>
        <v>-1.2701906640640033</v>
      </c>
      <c r="W79" s="209">
        <f t="shared" si="73"/>
        <v>-11.809569723848441</v>
      </c>
      <c r="X79" s="209">
        <f t="shared" si="73"/>
        <v>-5.7342881502918317</v>
      </c>
      <c r="Y79" s="209">
        <f t="shared" si="73"/>
        <v>-2.4578067810916622</v>
      </c>
      <c r="Z79" s="209">
        <f t="shared" si="73"/>
        <v>2.381418815186052</v>
      </c>
      <c r="AA79" s="209">
        <f t="shared" si="73"/>
        <v>1.7977989088287671</v>
      </c>
      <c r="AB79" s="209">
        <f t="shared" si="62"/>
        <v>5.4081157813275098</v>
      </c>
      <c r="AC79" s="209">
        <f t="shared" si="74"/>
        <v>14.497299630163042</v>
      </c>
    </row>
    <row r="80" spans="1:29" x14ac:dyDescent="0.2">
      <c r="A80" s="51">
        <v>9</v>
      </c>
      <c r="B80" s="34">
        <v>630231</v>
      </c>
      <c r="C80" s="35" t="s">
        <v>12</v>
      </c>
      <c r="D80" s="209">
        <f t="shared" si="63"/>
        <v>-17.790865780780578</v>
      </c>
      <c r="E80" s="209">
        <f t="shared" si="64"/>
        <v>26.887225295734993</v>
      </c>
      <c r="F80" s="209">
        <f t="shared" si="65"/>
        <v>-18.003331758386949</v>
      </c>
      <c r="G80" s="209">
        <f t="shared" si="66"/>
        <v>14.656064245565645</v>
      </c>
      <c r="H80" s="209">
        <f t="shared" si="67"/>
        <v>16.207834681558282</v>
      </c>
      <c r="I80" s="209">
        <f t="shared" si="68"/>
        <v>3.8411271428793441</v>
      </c>
      <c r="J80" s="209">
        <f t="shared" si="69"/>
        <v>118.26154503696537</v>
      </c>
      <c r="K80" s="209">
        <f t="shared" si="70"/>
        <v>-37.928742763127566</v>
      </c>
      <c r="L80" s="209">
        <f t="shared" si="71"/>
        <v>17.502940390252306</v>
      </c>
      <c r="M80" s="209">
        <f t="shared" si="72"/>
        <v>58.267476769210134</v>
      </c>
      <c r="N80" s="209">
        <f t="shared" si="73"/>
        <v>7.9942851187003896</v>
      </c>
      <c r="O80" s="209">
        <f t="shared" si="73"/>
        <v>21.533884947684598</v>
      </c>
      <c r="P80" s="209">
        <f t="shared" si="73"/>
        <v>18.039202781847251</v>
      </c>
      <c r="Q80" s="209">
        <f t="shared" si="73"/>
        <v>-21.621510815839542</v>
      </c>
      <c r="R80" s="209">
        <f t="shared" si="73"/>
        <v>17.211711080009806</v>
      </c>
      <c r="S80" s="209">
        <f t="shared" si="73"/>
        <v>-8.1760986638902438</v>
      </c>
      <c r="T80" s="209">
        <f t="shared" si="73"/>
        <v>1.1325385558712782</v>
      </c>
      <c r="U80" s="209">
        <f t="shared" si="73"/>
        <v>14.09344704750967</v>
      </c>
      <c r="V80" s="209">
        <f t="shared" si="73"/>
        <v>-2.9077521466083311</v>
      </c>
      <c r="W80" s="209">
        <f t="shared" si="73"/>
        <v>-13.844198294065976</v>
      </c>
      <c r="X80" s="209">
        <f t="shared" si="73"/>
        <v>-6.1643988730112937</v>
      </c>
      <c r="Y80" s="209">
        <f t="shared" si="73"/>
        <v>2.3403716941093222</v>
      </c>
      <c r="Z80" s="209">
        <f t="shared" si="73"/>
        <v>9.9396027311208854</v>
      </c>
      <c r="AA80" s="209">
        <f t="shared" si="73"/>
        <v>-8.8900948420931343</v>
      </c>
      <c r="AB80" s="209">
        <f t="shared" si="62"/>
        <v>-16.197448282821441</v>
      </c>
      <c r="AC80" s="209">
        <f t="shared" si="74"/>
        <v>4.3583248107191821</v>
      </c>
    </row>
    <row r="81" spans="1:29" x14ac:dyDescent="0.2">
      <c r="A81" s="51">
        <v>10</v>
      </c>
      <c r="B81" s="34">
        <v>570330</v>
      </c>
      <c r="C81" s="35" t="s">
        <v>12</v>
      </c>
      <c r="D81" s="209">
        <f t="shared" si="63"/>
        <v>4.246057712025177</v>
      </c>
      <c r="E81" s="209">
        <f t="shared" si="64"/>
        <v>95.592561971380434</v>
      </c>
      <c r="F81" s="209">
        <f t="shared" si="65"/>
        <v>36.441500111285137</v>
      </c>
      <c r="G81" s="209">
        <f t="shared" si="66"/>
        <v>0.26533869161772827</v>
      </c>
      <c r="H81" s="209">
        <f t="shared" si="67"/>
        <v>16.115627729949836</v>
      </c>
      <c r="I81" s="209">
        <f t="shared" si="68"/>
        <v>34.877660544486844</v>
      </c>
      <c r="J81" s="209">
        <f t="shared" si="69"/>
        <v>30.80994347661948</v>
      </c>
      <c r="K81" s="209">
        <f t="shared" si="70"/>
        <v>31.150556022825782</v>
      </c>
      <c r="L81" s="209">
        <f t="shared" si="71"/>
        <v>61.768603892392775</v>
      </c>
      <c r="M81" s="209">
        <f t="shared" si="72"/>
        <v>29.035467846332097</v>
      </c>
      <c r="N81" s="209">
        <f t="shared" si="73"/>
        <v>16.619059355553389</v>
      </c>
      <c r="O81" s="209">
        <f t="shared" si="73"/>
        <v>22.783070174651172</v>
      </c>
      <c r="P81" s="209">
        <f t="shared" si="73"/>
        <v>21.838257488812914</v>
      </c>
      <c r="Q81" s="209">
        <f t="shared" si="73"/>
        <v>-8.6440602688767569</v>
      </c>
      <c r="R81" s="209">
        <f t="shared" si="73"/>
        <v>-0.53927088905470555</v>
      </c>
      <c r="S81" s="209">
        <f t="shared" si="73"/>
        <v>71.617761100133549</v>
      </c>
      <c r="T81" s="209">
        <f t="shared" si="73"/>
        <v>22.078632521985526</v>
      </c>
      <c r="U81" s="209">
        <f t="shared" si="73"/>
        <v>16.242813487329343</v>
      </c>
      <c r="V81" s="209">
        <f t="shared" si="73"/>
        <v>13.329528451287814</v>
      </c>
      <c r="W81" s="209">
        <f t="shared" si="73"/>
        <v>-3.4869714010438742</v>
      </c>
      <c r="X81" s="209">
        <f t="shared" si="73"/>
        <v>3.0991289172160208</v>
      </c>
      <c r="Y81" s="209">
        <f t="shared" si="73"/>
        <v>8.3293814614401498</v>
      </c>
      <c r="Z81" s="209">
        <f t="shared" si="73"/>
        <v>15.654954538951912</v>
      </c>
      <c r="AA81" s="209">
        <f t="shared" si="73"/>
        <v>-7.1177355925590291</v>
      </c>
      <c r="AB81" s="209">
        <f t="shared" si="62"/>
        <v>-1.0391751532676068</v>
      </c>
      <c r="AC81" s="209">
        <f t="shared" si="74"/>
        <v>18.267417737335606</v>
      </c>
    </row>
    <row r="82" spans="1:29" x14ac:dyDescent="0.2">
      <c r="A82" s="51">
        <v>11</v>
      </c>
      <c r="B82" s="34">
        <v>570500</v>
      </c>
      <c r="C82" s="35" t="s">
        <v>12</v>
      </c>
      <c r="D82" s="209">
        <f t="shared" si="63"/>
        <v>-38.163404733445674</v>
      </c>
      <c r="E82" s="209">
        <f t="shared" si="64"/>
        <v>27.030976017434853</v>
      </c>
      <c r="F82" s="209">
        <f t="shared" si="65"/>
        <v>19.887245994893661</v>
      </c>
      <c r="G82" s="209">
        <f t="shared" si="66"/>
        <v>23.84417033046175</v>
      </c>
      <c r="H82" s="209">
        <f t="shared" si="67"/>
        <v>62.253752776265856</v>
      </c>
      <c r="I82" s="209">
        <f t="shared" si="68"/>
        <v>49.393075164734995</v>
      </c>
      <c r="J82" s="209">
        <f t="shared" si="69"/>
        <v>37.310771817350599</v>
      </c>
      <c r="K82" s="209">
        <f t="shared" si="70"/>
        <v>9.7013622065240952</v>
      </c>
      <c r="L82" s="209">
        <f t="shared" si="71"/>
        <v>50.099230644056803</v>
      </c>
      <c r="M82" s="209">
        <f t="shared" si="72"/>
        <v>17.875137523626265</v>
      </c>
      <c r="N82" s="209">
        <f t="shared" si="73"/>
        <v>18.916937234651911</v>
      </c>
      <c r="O82" s="209">
        <f t="shared" si="73"/>
        <v>52.100387727825336</v>
      </c>
      <c r="P82" s="209">
        <f t="shared" si="73"/>
        <v>40.708901243820662</v>
      </c>
      <c r="Q82" s="209">
        <f t="shared" si="73"/>
        <v>3.3545717529313208</v>
      </c>
      <c r="R82" s="209">
        <f t="shared" si="73"/>
        <v>2.5100815010655992</v>
      </c>
      <c r="S82" s="209">
        <f t="shared" si="73"/>
        <v>70.318287297915901</v>
      </c>
      <c r="T82" s="209">
        <f t="shared" si="73"/>
        <v>-9.5390614727893706</v>
      </c>
      <c r="U82" s="209">
        <f t="shared" si="73"/>
        <v>-6.4939632342346698</v>
      </c>
      <c r="V82" s="209">
        <f t="shared" si="73"/>
        <v>-1.7902913425299545</v>
      </c>
      <c r="W82" s="209">
        <f t="shared" si="73"/>
        <v>-4.1724648898906338</v>
      </c>
      <c r="X82" s="209">
        <f t="shared" si="73"/>
        <v>5.3826286985785998</v>
      </c>
      <c r="Y82" s="209">
        <f t="shared" si="73"/>
        <v>10.42641508987991</v>
      </c>
      <c r="Z82" s="209">
        <f t="shared" si="73"/>
        <v>8.1482145967175796</v>
      </c>
      <c r="AA82" s="209">
        <f t="shared" si="73"/>
        <v>12.209143499658808</v>
      </c>
      <c r="AB82" s="209">
        <f t="shared" si="62"/>
        <v>13.342664523554944</v>
      </c>
      <c r="AC82" s="209">
        <f t="shared" si="74"/>
        <v>15.676031891136518</v>
      </c>
    </row>
    <row r="83" spans="1:29" x14ac:dyDescent="0.2">
      <c r="A83" s="51">
        <v>12</v>
      </c>
      <c r="B83" s="34">
        <v>630533</v>
      </c>
      <c r="C83" s="35" t="s">
        <v>12</v>
      </c>
      <c r="D83" s="209" t="str">
        <f t="shared" si="63"/>
        <v>--</v>
      </c>
      <c r="E83" s="209">
        <f t="shared" si="64"/>
        <v>5.8044932539479674</v>
      </c>
      <c r="F83" s="209">
        <f t="shared" si="65"/>
        <v>-4.8821580339029111</v>
      </c>
      <c r="G83" s="209">
        <f t="shared" si="66"/>
        <v>-5.0609925921421421</v>
      </c>
      <c r="H83" s="209">
        <f t="shared" si="67"/>
        <v>13.979380455100141</v>
      </c>
      <c r="I83" s="209">
        <f t="shared" si="68"/>
        <v>0.49443125265497656</v>
      </c>
      <c r="J83" s="209">
        <f t="shared" si="69"/>
        <v>121.05218255904364</v>
      </c>
      <c r="K83" s="209">
        <f t="shared" si="70"/>
        <v>-35.134775077706308</v>
      </c>
      <c r="L83" s="209">
        <f t="shared" si="71"/>
        <v>50.969296187731828</v>
      </c>
      <c r="M83" s="209">
        <f t="shared" si="72"/>
        <v>31.819906270261072</v>
      </c>
      <c r="N83" s="209">
        <f t="shared" si="73"/>
        <v>21.853436739752283</v>
      </c>
      <c r="O83" s="209">
        <f t="shared" si="73"/>
        <v>15.188427305220117</v>
      </c>
      <c r="P83" s="209">
        <f t="shared" si="73"/>
        <v>26.921161763096578</v>
      </c>
      <c r="Q83" s="209">
        <f t="shared" si="73"/>
        <v>-11.303797905023188</v>
      </c>
      <c r="R83" s="209">
        <f t="shared" si="73"/>
        <v>13.490627088181611</v>
      </c>
      <c r="S83" s="209">
        <f t="shared" si="73"/>
        <v>20.149993276278337</v>
      </c>
      <c r="T83" s="209">
        <f t="shared" si="73"/>
        <v>1.6104615115243917</v>
      </c>
      <c r="U83" s="209">
        <f t="shared" si="73"/>
        <v>8.6537883046453885</v>
      </c>
      <c r="V83" s="209">
        <f t="shared" si="73"/>
        <v>-4.9021689604477245</v>
      </c>
      <c r="W83" s="209">
        <f t="shared" si="73"/>
        <v>2.971874401031485</v>
      </c>
      <c r="X83" s="209">
        <f t="shared" si="73"/>
        <v>-4.1118502196763274</v>
      </c>
      <c r="Y83" s="209">
        <f t="shared" si="73"/>
        <v>-3.49913439013838</v>
      </c>
      <c r="Z83" s="209">
        <f t="shared" si="73"/>
        <v>2.6369751322383053</v>
      </c>
      <c r="AA83" s="209">
        <f t="shared" si="73"/>
        <v>-11.218600762955177</v>
      </c>
      <c r="AB83" s="209">
        <f t="shared" si="62"/>
        <v>-8.9222942070897631</v>
      </c>
      <c r="AC83" s="209">
        <f>IFERROR(POWER(AB21/D21,1/25)*100-100,"--")</f>
        <v>7.1236245489009207</v>
      </c>
    </row>
    <row r="84" spans="1:29" x14ac:dyDescent="0.2">
      <c r="A84" s="51">
        <v>13</v>
      </c>
      <c r="B84" s="34">
        <v>630493</v>
      </c>
      <c r="C84" s="35" t="s">
        <v>12</v>
      </c>
      <c r="D84" s="209">
        <f t="shared" si="63"/>
        <v>-2.0856942352069865</v>
      </c>
      <c r="E84" s="209">
        <f t="shared" si="64"/>
        <v>1.4878074900186959</v>
      </c>
      <c r="F84" s="209">
        <f t="shared" si="65"/>
        <v>16.307633316638245</v>
      </c>
      <c r="G84" s="209">
        <f t="shared" si="66"/>
        <v>7.1956244950991675</v>
      </c>
      <c r="H84" s="209">
        <f t="shared" si="67"/>
        <v>13.641896510079448</v>
      </c>
      <c r="I84" s="209">
        <f t="shared" si="68"/>
        <v>43.32523628979007</v>
      </c>
      <c r="J84" s="209">
        <f t="shared" si="69"/>
        <v>219.38223298191724</v>
      </c>
      <c r="K84" s="209">
        <f t="shared" si="70"/>
        <v>-25.043830659954949</v>
      </c>
      <c r="L84" s="209">
        <f t="shared" si="71"/>
        <v>61.086704098384359</v>
      </c>
      <c r="M84" s="209">
        <f t="shared" si="72"/>
        <v>28.843532104936486</v>
      </c>
      <c r="N84" s="209">
        <f t="shared" si="73"/>
        <v>19.730958577100893</v>
      </c>
      <c r="O84" s="209">
        <f t="shared" si="73"/>
        <v>-2.7009140806092091</v>
      </c>
      <c r="P84" s="209">
        <f t="shared" si="73"/>
        <v>22.955835613822302</v>
      </c>
      <c r="Q84" s="209">
        <f t="shared" si="73"/>
        <v>-6.5125566850207264</v>
      </c>
      <c r="R84" s="209">
        <f t="shared" si="73"/>
        <v>3.6426880480061214</v>
      </c>
      <c r="S84" s="209">
        <f t="shared" si="73"/>
        <v>51.690784181167515</v>
      </c>
      <c r="T84" s="209">
        <f t="shared" si="73"/>
        <v>9.7591138862510149</v>
      </c>
      <c r="U84" s="209">
        <f t="shared" si="73"/>
        <v>15.259533663098495</v>
      </c>
      <c r="V84" s="209">
        <f t="shared" si="73"/>
        <v>2.9943165884140939</v>
      </c>
      <c r="W84" s="209">
        <f t="shared" si="73"/>
        <v>4.0625006783389779</v>
      </c>
      <c r="X84" s="209">
        <f t="shared" si="73"/>
        <v>-3.6059515997833245</v>
      </c>
      <c r="Y84" s="209">
        <f t="shared" si="73"/>
        <v>5.1762601962288528</v>
      </c>
      <c r="Z84" s="209">
        <f t="shared" si="73"/>
        <v>3.8267868228255111</v>
      </c>
      <c r="AA84" s="209">
        <f t="shared" si="73"/>
        <v>0.18649098555066246</v>
      </c>
      <c r="AB84" s="209">
        <f t="shared" si="62"/>
        <v>4.6235735401117779</v>
      </c>
      <c r="AC84" s="209">
        <f>IFERROR(POWER(AB22/C22,1/26)*100-100,"--")</f>
        <v>14.200857078421294</v>
      </c>
    </row>
    <row r="85" spans="1:29" x14ac:dyDescent="0.2">
      <c r="A85" s="51">
        <v>14</v>
      </c>
      <c r="B85" s="34">
        <v>581092</v>
      </c>
      <c r="C85" s="35" t="s">
        <v>12</v>
      </c>
      <c r="D85" s="209">
        <f t="shared" si="63"/>
        <v>25.509653228207043</v>
      </c>
      <c r="E85" s="209">
        <f t="shared" si="64"/>
        <v>-3.4613465202670994</v>
      </c>
      <c r="F85" s="209">
        <f t="shared" si="65"/>
        <v>12.168599737185716</v>
      </c>
      <c r="G85" s="209">
        <f t="shared" si="66"/>
        <v>11.792586431301473</v>
      </c>
      <c r="H85" s="209">
        <f t="shared" si="67"/>
        <v>18.818466140416263</v>
      </c>
      <c r="I85" s="209">
        <f t="shared" si="68"/>
        <v>23.561720817339477</v>
      </c>
      <c r="J85" s="209">
        <f t="shared" si="69"/>
        <v>59.470606243513885</v>
      </c>
      <c r="K85" s="209">
        <f t="shared" si="70"/>
        <v>63.029148901383991</v>
      </c>
      <c r="L85" s="209">
        <f t="shared" si="71"/>
        <v>140.46365605792323</v>
      </c>
      <c r="M85" s="209">
        <f t="shared" si="72"/>
        <v>115.40643228944685</v>
      </c>
      <c r="N85" s="209">
        <f t="shared" si="73"/>
        <v>96.691396389466007</v>
      </c>
      <c r="O85" s="209">
        <f t="shared" si="73"/>
        <v>38.259825644334057</v>
      </c>
      <c r="P85" s="209">
        <f t="shared" si="73"/>
        <v>-6.2256994957729574</v>
      </c>
      <c r="Q85" s="209">
        <f t="shared" si="73"/>
        <v>-34.127632033987283</v>
      </c>
      <c r="R85" s="209">
        <f t="shared" si="73"/>
        <v>42.992521305489333</v>
      </c>
      <c r="S85" s="209">
        <f t="shared" si="73"/>
        <v>-16.194241854736433</v>
      </c>
      <c r="T85" s="209">
        <f t="shared" si="73"/>
        <v>117.11336189929241</v>
      </c>
      <c r="U85" s="209">
        <f t="shared" si="73"/>
        <v>-2.4624220986829215</v>
      </c>
      <c r="V85" s="209">
        <f t="shared" si="73"/>
        <v>-0.99503972793864648</v>
      </c>
      <c r="W85" s="209">
        <f t="shared" si="73"/>
        <v>-58.692759533382855</v>
      </c>
      <c r="X85" s="209">
        <f t="shared" si="73"/>
        <v>-11.814425322389795</v>
      </c>
      <c r="Y85" s="209">
        <f t="shared" si="73"/>
        <v>4.843824655936956</v>
      </c>
      <c r="Z85" s="209">
        <f t="shared" si="73"/>
        <v>2.4079391015803253</v>
      </c>
      <c r="AA85" s="209">
        <f t="shared" si="73"/>
        <v>9.2059208887504553</v>
      </c>
      <c r="AB85" s="209">
        <f t="shared" si="62"/>
        <v>-40.459628224044089</v>
      </c>
      <c r="AC85" s="209">
        <f t="shared" ref="AC85:AC88" si="75">IFERROR(POWER(AB23/C23,1/26)*100-100,"--")</f>
        <v>14.292020329043226</v>
      </c>
    </row>
    <row r="86" spans="1:29" x14ac:dyDescent="0.2">
      <c r="A86" s="51">
        <v>15</v>
      </c>
      <c r="B86" s="34">
        <v>581092</v>
      </c>
      <c r="C86" s="35" t="s">
        <v>12</v>
      </c>
      <c r="D86" s="209">
        <f t="shared" si="63"/>
        <v>550.47326814507915</v>
      </c>
      <c r="E86" s="209">
        <f t="shared" si="64"/>
        <v>-3.4613465202670994</v>
      </c>
      <c r="F86" s="209">
        <f t="shared" si="65"/>
        <v>12.168599737185716</v>
      </c>
      <c r="G86" s="209">
        <f t="shared" si="66"/>
        <v>11.792586431301473</v>
      </c>
      <c r="H86" s="209">
        <f t="shared" si="67"/>
        <v>-75.458917894352737</v>
      </c>
      <c r="I86" s="209">
        <f t="shared" si="68"/>
        <v>2.7685713976273121</v>
      </c>
      <c r="J86" s="209">
        <f t="shared" si="69"/>
        <v>346.59199218638366</v>
      </c>
      <c r="K86" s="209">
        <f t="shared" si="70"/>
        <v>238.88226168078592</v>
      </c>
      <c r="L86" s="209">
        <f t="shared" si="71"/>
        <v>-46.353259202334506</v>
      </c>
      <c r="M86" s="209">
        <f t="shared" si="72"/>
        <v>155.18432822090347</v>
      </c>
      <c r="N86" s="209">
        <f t="shared" si="73"/>
        <v>70.247136770588327</v>
      </c>
      <c r="O86" s="209">
        <f t="shared" si="73"/>
        <v>1.0048548697306501</v>
      </c>
      <c r="P86" s="209" t="str">
        <f t="shared" si="73"/>
        <v>--</v>
      </c>
      <c r="Q86" s="209" t="str">
        <f t="shared" si="73"/>
        <v>--</v>
      </c>
      <c r="R86" s="209" t="str">
        <f t="shared" si="73"/>
        <v>--</v>
      </c>
      <c r="S86" s="209" t="str">
        <f t="shared" si="73"/>
        <v>--</v>
      </c>
      <c r="T86" s="209" t="str">
        <f t="shared" si="73"/>
        <v>--</v>
      </c>
      <c r="U86" s="209">
        <f t="shared" si="73"/>
        <v>4.652159268870264</v>
      </c>
      <c r="V86" s="209">
        <f t="shared" si="73"/>
        <v>-6.8401078408196412</v>
      </c>
      <c r="W86" s="209">
        <f t="shared" si="73"/>
        <v>-32.883621585995897</v>
      </c>
      <c r="X86" s="209">
        <f t="shared" si="73"/>
        <v>-1.3155930174062291</v>
      </c>
      <c r="Y86" s="209">
        <f t="shared" si="73"/>
        <v>854.34126111466333</v>
      </c>
      <c r="Z86" s="209">
        <f t="shared" si="73"/>
        <v>2.4079391015803253</v>
      </c>
      <c r="AA86" s="209">
        <f t="shared" si="73"/>
        <v>9.2059208887504553</v>
      </c>
      <c r="AB86" s="209">
        <f t="shared" si="62"/>
        <v>-40.459628224044089</v>
      </c>
      <c r="AC86" s="209">
        <f t="shared" si="75"/>
        <v>21.7583324205564</v>
      </c>
    </row>
    <row r="87" spans="1:29" x14ac:dyDescent="0.2">
      <c r="A87" s="51">
        <v>16</v>
      </c>
      <c r="B87" s="34">
        <v>630222</v>
      </c>
      <c r="C87" s="35" t="s">
        <v>12</v>
      </c>
      <c r="D87" s="209">
        <f t="shared" si="63"/>
        <v>-7.6246060763017312</v>
      </c>
      <c r="E87" s="209">
        <f t="shared" si="64"/>
        <v>47.932593540925723</v>
      </c>
      <c r="F87" s="209">
        <f t="shared" si="65"/>
        <v>-25.924510721112739</v>
      </c>
      <c r="G87" s="209">
        <f t="shared" si="66"/>
        <v>39.402766420266175</v>
      </c>
      <c r="H87" s="209">
        <f t="shared" si="67"/>
        <v>2.7148073164456008</v>
      </c>
      <c r="I87" s="209">
        <f t="shared" si="68"/>
        <v>1.8692189802392392</v>
      </c>
      <c r="J87" s="209">
        <f t="shared" si="69"/>
        <v>57.164302784839322</v>
      </c>
      <c r="K87" s="209">
        <f t="shared" si="70"/>
        <v>-61.238008215412485</v>
      </c>
      <c r="L87" s="209">
        <f t="shared" si="71"/>
        <v>14.34535717980134</v>
      </c>
      <c r="M87" s="209">
        <f t="shared" si="72"/>
        <v>61.138786540471898</v>
      </c>
      <c r="N87" s="209">
        <f t="shared" si="73"/>
        <v>15.803786833021775</v>
      </c>
      <c r="O87" s="209">
        <f t="shared" si="73"/>
        <v>39.825565698767264</v>
      </c>
      <c r="P87" s="209">
        <f t="shared" si="73"/>
        <v>26.926372190786225</v>
      </c>
      <c r="Q87" s="209">
        <f t="shared" si="73"/>
        <v>14.42847691612144</v>
      </c>
      <c r="R87" s="209">
        <f t="shared" si="73"/>
        <v>4.5675782129438289</v>
      </c>
      <c r="S87" s="209">
        <f t="shared" si="73"/>
        <v>106.48085783414518</v>
      </c>
      <c r="T87" s="209">
        <f t="shared" si="73"/>
        <v>2.506865133423247</v>
      </c>
      <c r="U87" s="209">
        <f t="shared" si="73"/>
        <v>16.669970157151369</v>
      </c>
      <c r="V87" s="209">
        <f t="shared" si="73"/>
        <v>13.916115190441985</v>
      </c>
      <c r="W87" s="209">
        <f t="shared" si="73"/>
        <v>-3.8347061031981156</v>
      </c>
      <c r="X87" s="209">
        <f t="shared" si="73"/>
        <v>-6.8930048252093599</v>
      </c>
      <c r="Y87" s="209">
        <f t="shared" si="73"/>
        <v>-8.261006687646173</v>
      </c>
      <c r="Z87" s="209">
        <f t="shared" si="73"/>
        <v>-9.6891405777583373E-2</v>
      </c>
      <c r="AA87" s="209">
        <f t="shared" si="73"/>
        <v>5.9952982673793258</v>
      </c>
      <c r="AB87" s="209">
        <f t="shared" si="62"/>
        <v>0.54097766967049665</v>
      </c>
      <c r="AC87" s="209">
        <f t="shared" si="75"/>
        <v>9.2712479697462129</v>
      </c>
    </row>
    <row r="88" spans="1:29" x14ac:dyDescent="0.2">
      <c r="A88" s="51">
        <v>17</v>
      </c>
      <c r="B88" s="34">
        <v>630253</v>
      </c>
      <c r="C88" s="35" t="s">
        <v>12</v>
      </c>
      <c r="D88" s="209">
        <f t="shared" si="63"/>
        <v>26.22595184075351</v>
      </c>
      <c r="E88" s="209">
        <f t="shared" si="64"/>
        <v>64.256133641737136</v>
      </c>
      <c r="F88" s="209">
        <f t="shared" si="65"/>
        <v>33.286292358013355</v>
      </c>
      <c r="G88" s="209">
        <f t="shared" si="66"/>
        <v>39.348210288766154</v>
      </c>
      <c r="H88" s="209">
        <f t="shared" si="67"/>
        <v>73.428555126304161</v>
      </c>
      <c r="I88" s="209">
        <f t="shared" si="68"/>
        <v>7.0006211286660118</v>
      </c>
      <c r="J88" s="209">
        <f t="shared" si="69"/>
        <v>89.006228765881644</v>
      </c>
      <c r="K88" s="209">
        <f t="shared" si="70"/>
        <v>-44.851687826423756</v>
      </c>
      <c r="L88" s="209">
        <f t="shared" si="71"/>
        <v>64.300189546408063</v>
      </c>
      <c r="M88" s="209">
        <f t="shared" si="72"/>
        <v>19.270875973618516</v>
      </c>
      <c r="N88" s="209">
        <f t="shared" si="73"/>
        <v>19.726277687701298</v>
      </c>
      <c r="O88" s="209">
        <f t="shared" si="73"/>
        <v>3.3250539302997879</v>
      </c>
      <c r="P88" s="209">
        <f t="shared" si="73"/>
        <v>36.139080597684512</v>
      </c>
      <c r="Q88" s="209">
        <f t="shared" si="73"/>
        <v>-5.2304074635191142</v>
      </c>
      <c r="R88" s="209">
        <f t="shared" si="73"/>
        <v>2.8006050457801734</v>
      </c>
      <c r="S88" s="209">
        <f t="shared" si="73"/>
        <v>34.206515451140746</v>
      </c>
      <c r="T88" s="209">
        <f t="shared" si="73"/>
        <v>-0.3600835097172137</v>
      </c>
      <c r="U88" s="209">
        <f t="shared" si="73"/>
        <v>7.5974917675556242</v>
      </c>
      <c r="V88" s="209">
        <f t="shared" si="73"/>
        <v>2.9341667709814345</v>
      </c>
      <c r="W88" s="209">
        <f t="shared" si="73"/>
        <v>-8.3716252042991783</v>
      </c>
      <c r="X88" s="209">
        <f t="shared" si="73"/>
        <v>-10.956426157830265</v>
      </c>
      <c r="Y88" s="209">
        <f t="shared" si="73"/>
        <v>-2.0988256594659731</v>
      </c>
      <c r="Z88" s="209">
        <f t="shared" si="73"/>
        <v>6.6315208031064543</v>
      </c>
      <c r="AA88" s="209">
        <f t="shared" si="73"/>
        <v>7.4409944036710272</v>
      </c>
      <c r="AB88" s="209">
        <f t="shared" si="73"/>
        <v>-25.737712190092395</v>
      </c>
      <c r="AC88" s="209">
        <f t="shared" si="75"/>
        <v>13.02062722334594</v>
      </c>
    </row>
    <row r="89" spans="1:29" x14ac:dyDescent="0.2">
      <c r="A89" s="51">
        <v>18</v>
      </c>
      <c r="B89" s="34">
        <v>630532</v>
      </c>
      <c r="C89" s="35" t="s">
        <v>12</v>
      </c>
      <c r="D89" s="209" t="str">
        <f t="shared" si="63"/>
        <v>--</v>
      </c>
      <c r="E89" s="209">
        <f t="shared" si="64"/>
        <v>23.292746702027898</v>
      </c>
      <c r="F89" s="209">
        <f t="shared" si="65"/>
        <v>-8.5101370324324819</v>
      </c>
      <c r="G89" s="209">
        <f t="shared" si="66"/>
        <v>2.0926571683440756</v>
      </c>
      <c r="H89" s="209">
        <f t="shared" si="67"/>
        <v>19.174461007769963</v>
      </c>
      <c r="I89" s="209">
        <f t="shared" si="68"/>
        <v>-28.162474147642968</v>
      </c>
      <c r="J89" s="209">
        <f t="shared" si="69"/>
        <v>124.49224930933426</v>
      </c>
      <c r="K89" s="209">
        <f t="shared" si="70"/>
        <v>-47.072740230177921</v>
      </c>
      <c r="L89" s="209">
        <f t="shared" si="71"/>
        <v>51.013411156735827</v>
      </c>
      <c r="M89" s="209">
        <f t="shared" si="72"/>
        <v>101.17829819929608</v>
      </c>
      <c r="N89" s="209">
        <f t="shared" si="73"/>
        <v>48.665970227078759</v>
      </c>
      <c r="O89" s="209">
        <f t="shared" si="73"/>
        <v>57.260163954877839</v>
      </c>
      <c r="P89" s="209">
        <f t="shared" si="73"/>
        <v>52.126629404133809</v>
      </c>
      <c r="Q89" s="209">
        <f t="shared" si="73"/>
        <v>-14.960533080185328</v>
      </c>
      <c r="R89" s="209">
        <f t="shared" ref="N89:AB99" si="76">IFERROR(((R27/Q27)*100-100),"--")</f>
        <v>12.170316901671924</v>
      </c>
      <c r="S89" s="209">
        <f t="shared" si="76"/>
        <v>83.97911947418558</v>
      </c>
      <c r="T89" s="209">
        <f t="shared" si="76"/>
        <v>-2.1847423839565465</v>
      </c>
      <c r="U89" s="209">
        <f t="shared" si="76"/>
        <v>7.6714539072778081</v>
      </c>
      <c r="V89" s="209">
        <f t="shared" si="76"/>
        <v>12.816472927030148</v>
      </c>
      <c r="W89" s="209">
        <f t="shared" si="76"/>
        <v>-1.9730456703765782</v>
      </c>
      <c r="X89" s="209">
        <f t="shared" si="76"/>
        <v>-10.858100625267625</v>
      </c>
      <c r="Y89" s="209">
        <f t="shared" si="76"/>
        <v>-9.7662403359001502</v>
      </c>
      <c r="Z89" s="209">
        <f t="shared" si="76"/>
        <v>12.229513197077679</v>
      </c>
      <c r="AA89" s="209">
        <f t="shared" si="76"/>
        <v>-10.500827409854736</v>
      </c>
      <c r="AB89" s="209">
        <f t="shared" si="73"/>
        <v>-17.860387995588837</v>
      </c>
      <c r="AC89" s="209">
        <f>IFERROR(POWER(AB27/D27,1/25)*100-100,"--")</f>
        <v>12.044611976055577</v>
      </c>
    </row>
    <row r="90" spans="1:29" x14ac:dyDescent="0.2">
      <c r="A90" s="51">
        <v>19</v>
      </c>
      <c r="B90" s="34">
        <v>630491</v>
      </c>
      <c r="C90" s="35" t="s">
        <v>12</v>
      </c>
      <c r="D90" s="209">
        <f t="shared" si="63"/>
        <v>-27.589322743287809</v>
      </c>
      <c r="E90" s="209">
        <f t="shared" si="64"/>
        <v>-23.253366440077514</v>
      </c>
      <c r="F90" s="209">
        <f t="shared" si="65"/>
        <v>38.043091211465594</v>
      </c>
      <c r="G90" s="209">
        <f t="shared" si="66"/>
        <v>19.55840572269301</v>
      </c>
      <c r="H90" s="209">
        <f t="shared" si="67"/>
        <v>26.971607446609028</v>
      </c>
      <c r="I90" s="209">
        <f t="shared" si="68"/>
        <v>33.553270174648475</v>
      </c>
      <c r="J90" s="209">
        <f t="shared" si="69"/>
        <v>379.94750232300322</v>
      </c>
      <c r="K90" s="209">
        <f t="shared" si="70"/>
        <v>9.136883415320483</v>
      </c>
      <c r="L90" s="209">
        <f t="shared" si="71"/>
        <v>117.08260205295846</v>
      </c>
      <c r="M90" s="209">
        <f t="shared" si="72"/>
        <v>41.254869955312046</v>
      </c>
      <c r="N90" s="209">
        <f t="shared" si="76"/>
        <v>25.570028219073905</v>
      </c>
      <c r="O90" s="209">
        <f t="shared" si="76"/>
        <v>-1.0318494729670249</v>
      </c>
      <c r="P90" s="209">
        <f t="shared" si="76"/>
        <v>3.5404065510873153</v>
      </c>
      <c r="Q90" s="209">
        <f t="shared" si="76"/>
        <v>4.1500036225146459</v>
      </c>
      <c r="R90" s="209">
        <f t="shared" si="76"/>
        <v>3.4644143610106823</v>
      </c>
      <c r="S90" s="209">
        <f t="shared" si="76"/>
        <v>0.49043279579299792</v>
      </c>
      <c r="T90" s="209">
        <f t="shared" si="76"/>
        <v>26.51201304334873</v>
      </c>
      <c r="U90" s="209">
        <f t="shared" si="76"/>
        <v>21.643607409760435</v>
      </c>
      <c r="V90" s="209">
        <f t="shared" si="76"/>
        <v>-11.766253121196797</v>
      </c>
      <c r="W90" s="209">
        <f t="shared" si="76"/>
        <v>-15.835229163273993</v>
      </c>
      <c r="X90" s="209">
        <f t="shared" si="76"/>
        <v>-14.876168740932542</v>
      </c>
      <c r="Y90" s="209">
        <f t="shared" si="76"/>
        <v>-9.5396568307318859</v>
      </c>
      <c r="Z90" s="209">
        <f t="shared" si="76"/>
        <v>-5.4617841554448034</v>
      </c>
      <c r="AA90" s="209">
        <f t="shared" si="76"/>
        <v>4.2453402643484424</v>
      </c>
      <c r="AB90" s="209">
        <f t="shared" si="76"/>
        <v>-0.89597768986470783</v>
      </c>
      <c r="AC90" s="209">
        <f>IFERROR(POWER(AB28/C28,1/26)*100-100,"--")</f>
        <v>13.963687126736104</v>
      </c>
    </row>
    <row r="91" spans="1:29" x14ac:dyDescent="0.2">
      <c r="A91" s="51">
        <v>20</v>
      </c>
      <c r="B91" s="34">
        <v>630221</v>
      </c>
      <c r="C91" s="35" t="s">
        <v>12</v>
      </c>
      <c r="D91" s="209">
        <f t="shared" si="63"/>
        <v>-17.366472305191394</v>
      </c>
      <c r="E91" s="209">
        <f t="shared" si="64"/>
        <v>-24.350756099508828</v>
      </c>
      <c r="F91" s="209">
        <f t="shared" si="65"/>
        <v>-7.0510331694336088</v>
      </c>
      <c r="G91" s="209">
        <f t="shared" si="66"/>
        <v>-0.54981052704977174</v>
      </c>
      <c r="H91" s="209">
        <f t="shared" si="67"/>
        <v>19.804757067645411</v>
      </c>
      <c r="I91" s="209">
        <f t="shared" si="68"/>
        <v>11.541879737416693</v>
      </c>
      <c r="J91" s="209">
        <f t="shared" si="69"/>
        <v>128.13732779983235</v>
      </c>
      <c r="K91" s="209">
        <f t="shared" si="70"/>
        <v>-47.990743897384306</v>
      </c>
      <c r="L91" s="209">
        <f t="shared" si="71"/>
        <v>27.087130877430184</v>
      </c>
      <c r="M91" s="209">
        <f t="shared" si="72"/>
        <v>76.377918712219184</v>
      </c>
      <c r="N91" s="209">
        <f t="shared" si="76"/>
        <v>-2.2673964831924849</v>
      </c>
      <c r="O91" s="209">
        <f t="shared" si="76"/>
        <v>32.885064621397106</v>
      </c>
      <c r="P91" s="209">
        <f t="shared" si="76"/>
        <v>63.452673675581082</v>
      </c>
      <c r="Q91" s="209">
        <f t="shared" si="76"/>
        <v>5.2085746195413662</v>
      </c>
      <c r="R91" s="209">
        <f t="shared" si="76"/>
        <v>1.5735532506520258</v>
      </c>
      <c r="S91" s="209">
        <f t="shared" si="76"/>
        <v>27.179726571947825</v>
      </c>
      <c r="T91" s="209">
        <f t="shared" si="76"/>
        <v>-18.390166869118218</v>
      </c>
      <c r="U91" s="209">
        <f t="shared" si="76"/>
        <v>5.0106324088039571</v>
      </c>
      <c r="V91" s="209">
        <f t="shared" si="76"/>
        <v>20.320272759435355</v>
      </c>
      <c r="W91" s="209">
        <f t="shared" si="76"/>
        <v>-28.06533681711538</v>
      </c>
      <c r="X91" s="209">
        <f t="shared" si="76"/>
        <v>-14.304688549672022</v>
      </c>
      <c r="Y91" s="209">
        <f t="shared" si="76"/>
        <v>-18.280925371532177</v>
      </c>
      <c r="Z91" s="209">
        <f t="shared" si="76"/>
        <v>-16.058721764602325</v>
      </c>
      <c r="AA91" s="209">
        <f t="shared" si="76"/>
        <v>-8.351498067296248</v>
      </c>
      <c r="AB91" s="209">
        <f t="shared" si="76"/>
        <v>2.6104864361090563</v>
      </c>
      <c r="AC91" s="209">
        <f t="shared" ref="AC91:AC99" si="77">IFERROR(POWER(AB29/C29,1/26)*100-100,"--")</f>
        <v>3.4732394456068079</v>
      </c>
    </row>
    <row r="92" spans="1:29" x14ac:dyDescent="0.2">
      <c r="A92" s="51">
        <v>21</v>
      </c>
      <c r="B92" s="34">
        <v>630419</v>
      </c>
      <c r="C92" s="35" t="s">
        <v>12</v>
      </c>
      <c r="D92" s="209">
        <f t="shared" si="63"/>
        <v>7.0535107355256201</v>
      </c>
      <c r="E92" s="209">
        <f t="shared" si="64"/>
        <v>0.96603741409475674</v>
      </c>
      <c r="F92" s="209">
        <f t="shared" si="65"/>
        <v>32.610011097562165</v>
      </c>
      <c r="G92" s="209">
        <f t="shared" si="66"/>
        <v>-1.0211922041592203</v>
      </c>
      <c r="H92" s="209">
        <f t="shared" si="67"/>
        <v>13.72063282767202</v>
      </c>
      <c r="I92" s="209">
        <f t="shared" si="68"/>
        <v>-3.2504060742317478</v>
      </c>
      <c r="J92" s="209">
        <f t="shared" si="69"/>
        <v>174.63223095254966</v>
      </c>
      <c r="K92" s="209">
        <f t="shared" si="70"/>
        <v>-41.431383258009944</v>
      </c>
      <c r="L92" s="209">
        <f t="shared" si="71"/>
        <v>20.340516321920816</v>
      </c>
      <c r="M92" s="209">
        <f t="shared" si="72"/>
        <v>21.276849810902291</v>
      </c>
      <c r="N92" s="209">
        <f t="shared" si="76"/>
        <v>18.824643365959304</v>
      </c>
      <c r="O92" s="209">
        <f t="shared" si="76"/>
        <v>-7.6415225409793806</v>
      </c>
      <c r="P92" s="209">
        <f t="shared" si="76"/>
        <v>22.675673688066937</v>
      </c>
      <c r="Q92" s="209">
        <f t="shared" si="76"/>
        <v>-13.145117700383338</v>
      </c>
      <c r="R92" s="209">
        <f t="shared" si="76"/>
        <v>4.0144835428522754</v>
      </c>
      <c r="S92" s="209">
        <f t="shared" si="76"/>
        <v>29.20279477361953</v>
      </c>
      <c r="T92" s="209">
        <f t="shared" si="76"/>
        <v>-9.2028191064818259</v>
      </c>
      <c r="U92" s="209">
        <f t="shared" si="76"/>
        <v>14.453061224795078</v>
      </c>
      <c r="V92" s="209">
        <f t="shared" si="76"/>
        <v>3.5935212110692447</v>
      </c>
      <c r="W92" s="209">
        <f t="shared" si="76"/>
        <v>-15.850815375063021</v>
      </c>
      <c r="X92" s="209">
        <f t="shared" si="76"/>
        <v>-5.487945590636528</v>
      </c>
      <c r="Y92" s="209">
        <f t="shared" si="76"/>
        <v>11.526786933678324</v>
      </c>
      <c r="Z92" s="209">
        <f t="shared" si="76"/>
        <v>-2.7202781539116927E-2</v>
      </c>
      <c r="AA92" s="209">
        <f t="shared" si="76"/>
        <v>-8.2173314485417137</v>
      </c>
      <c r="AB92" s="209">
        <f t="shared" si="76"/>
        <v>-5.2917265169330392</v>
      </c>
      <c r="AC92" s="209">
        <f t="shared" si="77"/>
        <v>6.2003085774307891</v>
      </c>
    </row>
    <row r="93" spans="1:29" x14ac:dyDescent="0.2">
      <c r="A93" s="51">
        <v>22</v>
      </c>
      <c r="B93" s="34">
        <v>630130</v>
      </c>
      <c r="C93" s="35" t="s">
        <v>12</v>
      </c>
      <c r="D93" s="209">
        <f t="shared" si="63"/>
        <v>-8.6916141049942013</v>
      </c>
      <c r="E93" s="209">
        <f t="shared" si="64"/>
        <v>-15.588280432503311</v>
      </c>
      <c r="F93" s="209">
        <f t="shared" si="65"/>
        <v>-16.001762427483911</v>
      </c>
      <c r="G93" s="209">
        <f t="shared" si="66"/>
        <v>6.8204816194736395E-2</v>
      </c>
      <c r="H93" s="209">
        <f t="shared" si="67"/>
        <v>20.09683603946435</v>
      </c>
      <c r="I93" s="209">
        <f t="shared" si="68"/>
        <v>13.381600992372867</v>
      </c>
      <c r="J93" s="209">
        <f t="shared" si="69"/>
        <v>92.071280843571941</v>
      </c>
      <c r="K93" s="209">
        <f t="shared" si="70"/>
        <v>-40.857915325084527</v>
      </c>
      <c r="L93" s="209">
        <f t="shared" si="71"/>
        <v>9.6156655449349842</v>
      </c>
      <c r="M93" s="209">
        <f t="shared" si="72"/>
        <v>35.876420276103772</v>
      </c>
      <c r="N93" s="209">
        <f t="shared" si="76"/>
        <v>-5.3422277098932938</v>
      </c>
      <c r="O93" s="209">
        <f t="shared" si="76"/>
        <v>11.513806762112196</v>
      </c>
      <c r="P93" s="209">
        <f t="shared" si="76"/>
        <v>57.919257857176234</v>
      </c>
      <c r="Q93" s="209">
        <f t="shared" si="76"/>
        <v>9.8331735052930753</v>
      </c>
      <c r="R93" s="209">
        <f t="shared" si="76"/>
        <v>4.1839765758090266</v>
      </c>
      <c r="S93" s="209">
        <f t="shared" si="76"/>
        <v>19.61116219105476</v>
      </c>
      <c r="T93" s="209">
        <f t="shared" si="76"/>
        <v>23.662017120089288</v>
      </c>
      <c r="U93" s="209">
        <f t="shared" si="76"/>
        <v>-18.957884352389058</v>
      </c>
      <c r="V93" s="209">
        <f t="shared" si="76"/>
        <v>-26.381367606295797</v>
      </c>
      <c r="W93" s="209">
        <f t="shared" si="76"/>
        <v>-32.736045040991897</v>
      </c>
      <c r="X93" s="209">
        <f t="shared" si="76"/>
        <v>-18.828075575597097</v>
      </c>
      <c r="Y93" s="209">
        <f t="shared" si="76"/>
        <v>-4.9357903939930026</v>
      </c>
      <c r="Z93" s="209">
        <f t="shared" si="76"/>
        <v>-1.407467311479806</v>
      </c>
      <c r="AA93" s="209">
        <f t="shared" si="76"/>
        <v>2.4859863220997767</v>
      </c>
      <c r="AB93" s="209">
        <f t="shared" si="76"/>
        <v>10.561855256899051</v>
      </c>
      <c r="AC93" s="209">
        <f t="shared" si="77"/>
        <v>1.4576949198186355</v>
      </c>
    </row>
    <row r="94" spans="1:29" x14ac:dyDescent="0.2">
      <c r="A94" s="51">
        <v>23</v>
      </c>
      <c r="B94" s="34">
        <v>630291</v>
      </c>
      <c r="C94" s="35" t="s">
        <v>12</v>
      </c>
      <c r="D94" s="209">
        <f t="shared" si="63"/>
        <v>-29.632169827616934</v>
      </c>
      <c r="E94" s="209">
        <f t="shared" si="64"/>
        <v>15.618271353638221</v>
      </c>
      <c r="F94" s="209">
        <f t="shared" si="65"/>
        <v>2.5350394712502293</v>
      </c>
      <c r="G94" s="209">
        <f t="shared" si="66"/>
        <v>10.936980826484728</v>
      </c>
      <c r="H94" s="209">
        <f t="shared" si="67"/>
        <v>45.150895097133173</v>
      </c>
      <c r="I94" s="209">
        <f t="shared" si="68"/>
        <v>26.643075124522994</v>
      </c>
      <c r="J94" s="209">
        <f t="shared" si="69"/>
        <v>166.2803703779382</v>
      </c>
      <c r="K94" s="209">
        <f t="shared" si="70"/>
        <v>-37.822161343891693</v>
      </c>
      <c r="L94" s="209">
        <f t="shared" si="71"/>
        <v>-2.5411929118299525</v>
      </c>
      <c r="M94" s="209">
        <f t="shared" si="72"/>
        <v>0.20944762706669451</v>
      </c>
      <c r="N94" s="209">
        <f t="shared" si="76"/>
        <v>29.610333991339473</v>
      </c>
      <c r="O94" s="209">
        <f t="shared" si="76"/>
        <v>10.358330091109337</v>
      </c>
      <c r="P94" s="209">
        <f t="shared" si="76"/>
        <v>-12.753639837477024</v>
      </c>
      <c r="Q94" s="209">
        <f t="shared" si="76"/>
        <v>1.2803825511156219E-3</v>
      </c>
      <c r="R94" s="209">
        <f t="shared" si="76"/>
        <v>5.8904526789384448</v>
      </c>
      <c r="S94" s="209">
        <f t="shared" si="76"/>
        <v>21.898385671251845</v>
      </c>
      <c r="T94" s="209">
        <f t="shared" si="76"/>
        <v>14.126707024846908</v>
      </c>
      <c r="U94" s="209">
        <f t="shared" si="76"/>
        <v>16.156169766241987</v>
      </c>
      <c r="V94" s="209">
        <f t="shared" si="76"/>
        <v>19.411742839459293</v>
      </c>
      <c r="W94" s="209">
        <f t="shared" si="76"/>
        <v>-16.11098064162509</v>
      </c>
      <c r="X94" s="209">
        <f t="shared" si="76"/>
        <v>-25.548405785667256</v>
      </c>
      <c r="Y94" s="209">
        <f t="shared" si="76"/>
        <v>-25.557536096026226</v>
      </c>
      <c r="Z94" s="209">
        <f t="shared" si="76"/>
        <v>-15.944105159443396</v>
      </c>
      <c r="AA94" s="209">
        <f t="shared" si="76"/>
        <v>-5.1836612046020036</v>
      </c>
      <c r="AB94" s="209">
        <f t="shared" si="76"/>
        <v>-16.261940919157482</v>
      </c>
      <c r="AC94" s="209">
        <f t="shared" si="77"/>
        <v>3.0364044592133865</v>
      </c>
    </row>
    <row r="95" spans="1:29" x14ac:dyDescent="0.2">
      <c r="A95" s="51">
        <v>24</v>
      </c>
      <c r="B95" s="34">
        <v>630251</v>
      </c>
      <c r="C95" s="35" t="s">
        <v>12</v>
      </c>
      <c r="D95" s="209">
        <f t="shared" si="63"/>
        <v>-27.614810413559596</v>
      </c>
      <c r="E95" s="209">
        <f t="shared" si="64"/>
        <v>4.7782341671671986</v>
      </c>
      <c r="F95" s="209">
        <f t="shared" si="65"/>
        <v>-10.332474394806908</v>
      </c>
      <c r="G95" s="209">
        <f t="shared" si="66"/>
        <v>-18.807447582265041</v>
      </c>
      <c r="H95" s="209">
        <f t="shared" si="67"/>
        <v>-19.511118028707656</v>
      </c>
      <c r="I95" s="209">
        <f t="shared" si="68"/>
        <v>-17.632098815713292</v>
      </c>
      <c r="J95" s="209">
        <f t="shared" si="69"/>
        <v>123.16609179339989</v>
      </c>
      <c r="K95" s="209">
        <f t="shared" si="70"/>
        <v>-33.664119673735499</v>
      </c>
      <c r="L95" s="209">
        <f t="shared" si="71"/>
        <v>6.0553008107401496</v>
      </c>
      <c r="M95" s="209">
        <f t="shared" si="72"/>
        <v>9.5517786558348092</v>
      </c>
      <c r="N95" s="209">
        <f t="shared" si="76"/>
        <v>-8.3111621335363992</v>
      </c>
      <c r="O95" s="209">
        <f t="shared" si="76"/>
        <v>5.6454487673582889</v>
      </c>
      <c r="P95" s="209">
        <f t="shared" si="76"/>
        <v>10.606020043950437</v>
      </c>
      <c r="Q95" s="209">
        <f t="shared" si="76"/>
        <v>-14.381033666428934</v>
      </c>
      <c r="R95" s="209">
        <f t="shared" si="76"/>
        <v>2.3122940752290191</v>
      </c>
      <c r="S95" s="209">
        <f t="shared" si="76"/>
        <v>0.31669118719301537</v>
      </c>
      <c r="T95" s="209">
        <f t="shared" si="76"/>
        <v>58.564853795124634</v>
      </c>
      <c r="U95" s="209">
        <f t="shared" si="76"/>
        <v>31.252608067618667</v>
      </c>
      <c r="V95" s="209">
        <f t="shared" si="76"/>
        <v>-55.11346100563236</v>
      </c>
      <c r="W95" s="209">
        <f t="shared" si="76"/>
        <v>-17.771057773870439</v>
      </c>
      <c r="X95" s="209">
        <f t="shared" si="76"/>
        <v>-8.8033743773701616</v>
      </c>
      <c r="Y95" s="209">
        <f t="shared" si="76"/>
        <v>0.15159800633864506</v>
      </c>
      <c r="Z95" s="209">
        <f t="shared" si="76"/>
        <v>-0.41146367724667243</v>
      </c>
      <c r="AA95" s="209">
        <f t="shared" si="76"/>
        <v>-9.3971096067201074</v>
      </c>
      <c r="AB95" s="209">
        <f t="shared" si="76"/>
        <v>-27.670827539004577</v>
      </c>
      <c r="AC95" s="209">
        <f t="shared" si="77"/>
        <v>-4.8917845205922958</v>
      </c>
    </row>
    <row r="96" spans="1:29" x14ac:dyDescent="0.2">
      <c r="A96" s="51">
        <v>25</v>
      </c>
      <c r="B96" s="34">
        <v>630391</v>
      </c>
      <c r="C96" s="35" t="s">
        <v>12</v>
      </c>
      <c r="D96" s="209">
        <f t="shared" si="63"/>
        <v>-52.010937904782153</v>
      </c>
      <c r="E96" s="209">
        <f t="shared" si="64"/>
        <v>-18.795574246133086</v>
      </c>
      <c r="F96" s="209">
        <f t="shared" si="65"/>
        <v>39.194916511068811</v>
      </c>
      <c r="G96" s="209">
        <f t="shared" si="66"/>
        <v>78.691337133194992</v>
      </c>
      <c r="H96" s="209">
        <f t="shared" si="67"/>
        <v>8.4756712585524383</v>
      </c>
      <c r="I96" s="209">
        <f t="shared" si="68"/>
        <v>53.162129163557637</v>
      </c>
      <c r="J96" s="209">
        <f t="shared" si="69"/>
        <v>333.60304387104838</v>
      </c>
      <c r="K96" s="209">
        <f t="shared" si="70"/>
        <v>-25.043150210177473</v>
      </c>
      <c r="L96" s="209">
        <f t="shared" si="71"/>
        <v>-0.56583381309924619</v>
      </c>
      <c r="M96" s="209">
        <f t="shared" si="72"/>
        <v>11.507735121240415</v>
      </c>
      <c r="N96" s="209">
        <f t="shared" si="76"/>
        <v>38.160623978992362</v>
      </c>
      <c r="O96" s="209">
        <f t="shared" si="76"/>
        <v>-9.9072870882844342</v>
      </c>
      <c r="P96" s="209">
        <f t="shared" si="76"/>
        <v>-10.279446544914094</v>
      </c>
      <c r="Q96" s="209">
        <f t="shared" si="76"/>
        <v>-20.619458507665499</v>
      </c>
      <c r="R96" s="209">
        <f t="shared" si="76"/>
        <v>2.2788455900665241</v>
      </c>
      <c r="S96" s="209">
        <f t="shared" si="76"/>
        <v>-8.967000526655994</v>
      </c>
      <c r="T96" s="209">
        <f t="shared" si="76"/>
        <v>-6.9959583976824433</v>
      </c>
      <c r="U96" s="209">
        <f t="shared" si="76"/>
        <v>1.1735822343709117</v>
      </c>
      <c r="V96" s="209">
        <f t="shared" si="76"/>
        <v>-1.4339348598184216</v>
      </c>
      <c r="W96" s="209">
        <f t="shared" si="76"/>
        <v>-26.318162585220293</v>
      </c>
      <c r="X96" s="209">
        <f t="shared" si="76"/>
        <v>-13.484844589244972</v>
      </c>
      <c r="Y96" s="209">
        <f t="shared" si="76"/>
        <v>-8.9535075916604541</v>
      </c>
      <c r="Z96" s="209">
        <f t="shared" si="76"/>
        <v>1.6821287111978194</v>
      </c>
      <c r="AA96" s="209">
        <f t="shared" si="76"/>
        <v>-12.474189172330668</v>
      </c>
      <c r="AB96" s="209">
        <f t="shared" si="76"/>
        <v>-2.3385354814372192</v>
      </c>
      <c r="AC96" s="209">
        <f t="shared" si="77"/>
        <v>3.1523538584904003</v>
      </c>
    </row>
    <row r="97" spans="1:29" x14ac:dyDescent="0.2">
      <c r="A97" s="51"/>
      <c r="B97" s="42" t="s">
        <v>19</v>
      </c>
      <c r="C97" s="35" t="s">
        <v>12</v>
      </c>
      <c r="D97" s="209">
        <f t="shared" si="63"/>
        <v>3.7295231999174376</v>
      </c>
      <c r="E97" s="209">
        <f t="shared" si="64"/>
        <v>16.474178779407495</v>
      </c>
      <c r="F97" s="209">
        <f t="shared" si="65"/>
        <v>0.14977732952077361</v>
      </c>
      <c r="G97" s="209">
        <f t="shared" si="66"/>
        <v>8.1850590448636353</v>
      </c>
      <c r="H97" s="209">
        <f t="shared" si="67"/>
        <v>15.069100552246908</v>
      </c>
      <c r="I97" s="209">
        <f t="shared" si="68"/>
        <v>5.6422822106272577</v>
      </c>
      <c r="J97" s="209">
        <f t="shared" si="69"/>
        <v>66.045439013413187</v>
      </c>
      <c r="K97" s="209">
        <f t="shared" si="70"/>
        <v>-16.935348998389244</v>
      </c>
      <c r="L97" s="209">
        <f t="shared" si="71"/>
        <v>37.000656976414177</v>
      </c>
      <c r="M97" s="209">
        <f t="shared" si="72"/>
        <v>29.333378964302682</v>
      </c>
      <c r="N97" s="209">
        <f t="shared" si="76"/>
        <v>20.823500097171049</v>
      </c>
      <c r="O97" s="209">
        <f t="shared" si="76"/>
        <v>20.483619250957986</v>
      </c>
      <c r="P97" s="209">
        <f t="shared" si="76"/>
        <v>22.104472784240798</v>
      </c>
      <c r="Q97" s="209">
        <f t="shared" si="76"/>
        <v>-7.2640683974483125</v>
      </c>
      <c r="R97" s="209">
        <f t="shared" si="76"/>
        <v>5.8062791911304146</v>
      </c>
      <c r="S97" s="209">
        <f t="shared" si="76"/>
        <v>56.0563265838056</v>
      </c>
      <c r="T97" s="209">
        <f t="shared" si="76"/>
        <v>8.8690687880810088</v>
      </c>
      <c r="U97" s="209">
        <f t="shared" si="76"/>
        <v>8.5898662895307609</v>
      </c>
      <c r="V97" s="209">
        <f t="shared" si="76"/>
        <v>-0.60306728576124158</v>
      </c>
      <c r="W97" s="209">
        <f t="shared" si="76"/>
        <v>-4.409182636001745</v>
      </c>
      <c r="X97" s="209">
        <f t="shared" si="76"/>
        <v>-4.9967523596505572</v>
      </c>
      <c r="Y97" s="209">
        <f t="shared" si="76"/>
        <v>4.6192276019359895</v>
      </c>
      <c r="Z97" s="209">
        <f t="shared" si="76"/>
        <v>3.7454806735216692</v>
      </c>
      <c r="AA97" s="209">
        <f t="shared" si="76"/>
        <v>-1.0074312718776923</v>
      </c>
      <c r="AB97" s="209">
        <f t="shared" si="76"/>
        <v>-18.093141730647872</v>
      </c>
      <c r="AC97" s="209">
        <f t="shared" si="77"/>
        <v>9.2349222504544173</v>
      </c>
    </row>
    <row r="98" spans="1:29" x14ac:dyDescent="0.2">
      <c r="A98" s="51"/>
      <c r="B98" s="42" t="s">
        <v>20</v>
      </c>
      <c r="C98" s="35" t="s">
        <v>12</v>
      </c>
      <c r="D98" s="209">
        <f t="shared" si="63"/>
        <v>87.116692203968881</v>
      </c>
      <c r="E98" s="209">
        <f t="shared" si="64"/>
        <v>5.6780994798244251</v>
      </c>
      <c r="F98" s="209">
        <f t="shared" si="65"/>
        <v>-2.5524849267447109</v>
      </c>
      <c r="G98" s="209">
        <f t="shared" si="66"/>
        <v>9.0192597673592729</v>
      </c>
      <c r="H98" s="209">
        <f t="shared" si="67"/>
        <v>-57.951466600044171</v>
      </c>
      <c r="I98" s="209">
        <f t="shared" si="68"/>
        <v>4.129383899033428</v>
      </c>
      <c r="J98" s="209">
        <f t="shared" si="69"/>
        <v>56.485747148404187</v>
      </c>
      <c r="K98" s="209">
        <f t="shared" si="70"/>
        <v>185.9422009929504</v>
      </c>
      <c r="L98" s="209">
        <f t="shared" si="71"/>
        <v>-62.883658952309808</v>
      </c>
      <c r="M98" s="209">
        <f t="shared" si="72"/>
        <v>20.72535900248991</v>
      </c>
      <c r="N98" s="209">
        <f t="shared" si="76"/>
        <v>9.289970836837341</v>
      </c>
      <c r="O98" s="209">
        <f t="shared" si="76"/>
        <v>11.040960350965648</v>
      </c>
      <c r="P98" s="209">
        <f t="shared" si="76"/>
        <v>409.53389902230748</v>
      </c>
      <c r="Q98" s="209">
        <f t="shared" si="76"/>
        <v>5.894617139892631</v>
      </c>
      <c r="R98" s="209">
        <f t="shared" si="76"/>
        <v>-2.0135228526289524</v>
      </c>
      <c r="S98" s="209">
        <f t="shared" si="76"/>
        <v>41.321441670922127</v>
      </c>
      <c r="T98" s="209">
        <f t="shared" si="76"/>
        <v>-1.7112618180697723</v>
      </c>
      <c r="U98" s="209">
        <f t="shared" si="76"/>
        <v>6.7115863661934156</v>
      </c>
      <c r="V98" s="209">
        <f t="shared" si="76"/>
        <v>8.531959807859522</v>
      </c>
      <c r="W98" s="209">
        <f t="shared" si="76"/>
        <v>13.6478939582789</v>
      </c>
      <c r="X98" s="209">
        <f t="shared" si="76"/>
        <v>-2.4389357742504956</v>
      </c>
      <c r="Y98" s="209">
        <f t="shared" si="76"/>
        <v>41.287611839158274</v>
      </c>
      <c r="Z98" s="209">
        <f t="shared" si="76"/>
        <v>-22.618135003081434</v>
      </c>
      <c r="AA98" s="209">
        <f t="shared" si="76"/>
        <v>4.7736900368151964</v>
      </c>
      <c r="AB98" s="209">
        <f t="shared" si="76"/>
        <v>205.08049026393837</v>
      </c>
      <c r="AC98" s="209">
        <f t="shared" si="77"/>
        <v>17.988356291460917</v>
      </c>
    </row>
    <row r="99" spans="1:29" x14ac:dyDescent="0.2">
      <c r="A99" s="51"/>
      <c r="B99" s="42" t="s">
        <v>11</v>
      </c>
      <c r="C99" s="35" t="s">
        <v>12</v>
      </c>
      <c r="D99" s="209">
        <f t="shared" si="63"/>
        <v>21.63733609141596</v>
      </c>
      <c r="E99" s="209">
        <f t="shared" si="64"/>
        <v>12.907573769045428</v>
      </c>
      <c r="F99" s="209">
        <f t="shared" si="65"/>
        <v>-0.68578406093894273</v>
      </c>
      <c r="G99" s="209">
        <f t="shared" si="66"/>
        <v>8.4381524221042383</v>
      </c>
      <c r="H99" s="209">
        <f t="shared" si="67"/>
        <v>-7.2037878275087195</v>
      </c>
      <c r="I99" s="209">
        <f t="shared" si="68"/>
        <v>5.4331785284362724</v>
      </c>
      <c r="J99" s="209">
        <f t="shared" si="69"/>
        <v>64.740495131347217</v>
      </c>
      <c r="K99" s="209">
        <f t="shared" si="70"/>
        <v>9.3707441774208462</v>
      </c>
      <c r="L99" s="209">
        <f t="shared" si="71"/>
        <v>3.13989314220062</v>
      </c>
      <c r="M99" s="209">
        <f t="shared" si="72"/>
        <v>28.2832534847104</v>
      </c>
      <c r="N99" s="209">
        <f t="shared" si="76"/>
        <v>19.499375991202399</v>
      </c>
      <c r="O99" s="209">
        <f t="shared" si="76"/>
        <v>19.492158686510436</v>
      </c>
      <c r="P99" s="209">
        <f t="shared" si="76"/>
        <v>59.906713957942145</v>
      </c>
      <c r="Q99" s="209">
        <f t="shared" si="76"/>
        <v>-3.1729331447054534</v>
      </c>
      <c r="R99" s="209">
        <f t="shared" si="76"/>
        <v>3.1473657673152076</v>
      </c>
      <c r="S99" s="209">
        <f t="shared" si="76"/>
        <v>51.296806229983332</v>
      </c>
      <c r="T99" s="209">
        <f t="shared" si="76"/>
        <v>5.676840238369806</v>
      </c>
      <c r="U99" s="209">
        <f t="shared" si="76"/>
        <v>8.06278330574753</v>
      </c>
      <c r="V99" s="209">
        <f t="shared" si="76"/>
        <v>1.9283511932953559</v>
      </c>
      <c r="W99" s="209">
        <f t="shared" si="76"/>
        <v>0.91881707739634066</v>
      </c>
      <c r="X99" s="209">
        <f t="shared" si="76"/>
        <v>-4.1468375585108959</v>
      </c>
      <c r="Y99" s="209">
        <f t="shared" si="76"/>
        <v>17.020545775214742</v>
      </c>
      <c r="Z99" s="209">
        <f t="shared" si="76"/>
        <v>-7.0197419045501164</v>
      </c>
      <c r="AA99" s="209">
        <f t="shared" si="76"/>
        <v>0.9571887662483789</v>
      </c>
      <c r="AB99" s="209">
        <f t="shared" si="76"/>
        <v>60.615851792178006</v>
      </c>
      <c r="AC99" s="209">
        <f t="shared" si="77"/>
        <v>12.937113107642588</v>
      </c>
    </row>
    <row r="100" spans="1:29" ht="13.5" thickBot="1" x14ac:dyDescent="0.25">
      <c r="A100" s="17"/>
      <c r="B100" s="23"/>
      <c r="C100" s="23"/>
      <c r="D100" s="220"/>
      <c r="E100" s="220"/>
      <c r="F100" s="220"/>
      <c r="G100" s="220"/>
      <c r="H100" s="24"/>
      <c r="I100" s="24"/>
      <c r="J100" s="24"/>
      <c r="K100" s="221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1"/>
      <c r="AA100" s="221"/>
      <c r="AB100" s="221"/>
      <c r="AC100" s="24"/>
    </row>
    <row r="101" spans="1:29" ht="13.5" thickTop="1" x14ac:dyDescent="0.2">
      <c r="A101" s="222" t="s">
        <v>1049</v>
      </c>
      <c r="B101" s="44"/>
      <c r="C101" s="44"/>
      <c r="D101" s="226"/>
      <c r="E101" s="226"/>
      <c r="F101" s="226"/>
      <c r="G101" s="226"/>
      <c r="H101" s="44"/>
      <c r="I101" s="44"/>
      <c r="J101" s="44"/>
      <c r="K101" s="226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226"/>
      <c r="AA101" s="226"/>
      <c r="AB101" s="226"/>
      <c r="AC101" s="16"/>
    </row>
    <row r="102" spans="1:29" x14ac:dyDescent="0.2">
      <c r="A102" s="63"/>
      <c r="B102" s="42"/>
      <c r="C102" s="42"/>
      <c r="D102" s="224"/>
      <c r="E102" s="224"/>
      <c r="F102" s="224"/>
      <c r="G102" s="224"/>
      <c r="H102" s="44"/>
      <c r="I102" s="44"/>
      <c r="J102" s="44"/>
      <c r="K102" s="226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226"/>
      <c r="AA102" s="226"/>
      <c r="AB102" s="226"/>
      <c r="AC102" s="44"/>
    </row>
    <row r="103" spans="1:29" x14ac:dyDescent="0.2">
      <c r="B103" s="42"/>
      <c r="C103" s="42"/>
      <c r="D103" s="224"/>
      <c r="E103" s="224"/>
      <c r="F103" s="224"/>
      <c r="G103" s="224"/>
      <c r="H103" s="44"/>
      <c r="I103" s="44"/>
      <c r="J103" s="44"/>
      <c r="K103" s="226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226"/>
      <c r="AA103" s="226"/>
      <c r="AB103" s="226"/>
      <c r="AC103" s="44"/>
    </row>
    <row r="104" spans="1:29" x14ac:dyDescent="0.2">
      <c r="A104" s="9"/>
      <c r="B104" s="42"/>
      <c r="C104" s="42"/>
      <c r="D104" s="224"/>
      <c r="E104" s="224"/>
      <c r="F104" s="224"/>
      <c r="G104" s="224"/>
      <c r="H104" s="44"/>
      <c r="I104" s="44"/>
      <c r="J104" s="44"/>
      <c r="K104" s="226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226"/>
      <c r="AA104" s="226"/>
      <c r="AB104" s="226"/>
      <c r="AC104" s="44"/>
    </row>
    <row r="105" spans="1:29" x14ac:dyDescent="0.2">
      <c r="A105" s="51"/>
      <c r="B105" s="42"/>
      <c r="C105" s="42"/>
      <c r="D105" s="224"/>
      <c r="E105" s="224"/>
      <c r="F105" s="224"/>
      <c r="G105" s="224"/>
      <c r="H105" s="44"/>
      <c r="I105" s="44"/>
      <c r="J105" s="44"/>
      <c r="K105" s="226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226"/>
      <c r="AA105" s="226"/>
      <c r="AB105" s="226"/>
      <c r="AC105" s="44"/>
    </row>
  </sheetData>
  <sortState ref="B10:AA34">
    <sortCondition descending="1" ref="AA10:AA34"/>
  </sortState>
  <mergeCells count="5">
    <mergeCell ref="A2:AC2"/>
    <mergeCell ref="A4:AC4"/>
    <mergeCell ref="H8:AC8"/>
    <mergeCell ref="C39:AA39"/>
    <mergeCell ref="C70:AA70"/>
  </mergeCells>
  <phoneticPr fontId="0" type="noConversion"/>
  <hyperlinks>
    <hyperlink ref="A1" location="ÍNDICE!A1" display="INDICE"/>
  </hyperlinks>
  <pageMargins left="0.75" right="0.75" top="1" bottom="1" header="0" footer="0"/>
  <ignoredErrors>
    <ignoredError sqref="AC10:AC37" formulaRange="1"/>
    <ignoredError sqref="AC89 AC83" formula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105"/>
  <sheetViews>
    <sheetView zoomScaleNormal="100" workbookViewId="0"/>
  </sheetViews>
  <sheetFormatPr baseColWidth="10" defaultColWidth="11.42578125" defaultRowHeight="12.75" x14ac:dyDescent="0.2"/>
  <cols>
    <col min="1" max="1" width="4.85546875" style="41" customWidth="1"/>
    <col min="2" max="2" width="8.85546875" style="41" customWidth="1"/>
    <col min="3" max="3" width="11.42578125" style="41"/>
    <col min="4" max="7" width="11.42578125" style="223"/>
    <col min="8" max="10" width="11.42578125" style="41"/>
    <col min="11" max="11" width="11.42578125" style="223"/>
    <col min="12" max="25" width="11.42578125" style="41"/>
    <col min="26" max="28" width="11.42578125" style="223"/>
    <col min="29" max="29" width="12.85546875" style="41" bestFit="1" customWidth="1"/>
    <col min="30" max="16384" width="11.42578125" style="41"/>
  </cols>
  <sheetData>
    <row r="1" spans="1:29" x14ac:dyDescent="0.2">
      <c r="A1" s="9" t="s">
        <v>59</v>
      </c>
    </row>
    <row r="2" spans="1:29" x14ac:dyDescent="0.2">
      <c r="A2" s="267" t="s">
        <v>35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7"/>
      <c r="U2" s="267"/>
      <c r="V2" s="267"/>
      <c r="W2" s="267"/>
      <c r="X2" s="267"/>
      <c r="Y2" s="267"/>
      <c r="Z2" s="267"/>
      <c r="AA2" s="267"/>
      <c r="AB2" s="267"/>
      <c r="AC2" s="267"/>
    </row>
    <row r="3" spans="1:29" x14ac:dyDescent="0.2">
      <c r="A3" s="51"/>
      <c r="B3" s="51"/>
      <c r="C3" s="51"/>
      <c r="D3" s="260"/>
      <c r="E3" s="260"/>
      <c r="F3" s="260"/>
      <c r="G3" s="260"/>
      <c r="H3" s="51"/>
      <c r="I3" s="51"/>
      <c r="J3" s="51"/>
      <c r="K3" s="259"/>
      <c r="L3" s="51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217"/>
      <c r="AA3" s="217"/>
      <c r="AB3" s="217"/>
      <c r="AC3" s="16"/>
    </row>
    <row r="4" spans="1:29" x14ac:dyDescent="0.2">
      <c r="A4" s="267" t="s">
        <v>1051</v>
      </c>
      <c r="B4" s="267"/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267"/>
      <c r="U4" s="267"/>
      <c r="V4" s="267"/>
      <c r="W4" s="267"/>
      <c r="X4" s="267"/>
      <c r="Y4" s="267"/>
      <c r="Z4" s="267"/>
      <c r="AA4" s="267"/>
      <c r="AB4" s="267"/>
      <c r="AC4" s="267"/>
    </row>
    <row r="5" spans="1:29" x14ac:dyDescent="0.2">
      <c r="A5" s="51"/>
      <c r="B5" s="51"/>
      <c r="C5" s="51"/>
      <c r="D5" s="260"/>
      <c r="E5" s="260"/>
      <c r="F5" s="260"/>
      <c r="G5" s="260"/>
      <c r="H5" s="51"/>
      <c r="I5" s="51"/>
      <c r="J5" s="51"/>
      <c r="K5" s="259"/>
      <c r="L5" s="51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217"/>
      <c r="AA5" s="217"/>
      <c r="AB5" s="217"/>
      <c r="AC5" s="16"/>
    </row>
    <row r="6" spans="1:29" ht="13.5" thickBot="1" x14ac:dyDescent="0.25">
      <c r="A6" s="17"/>
      <c r="B6" s="18"/>
      <c r="C6" s="18"/>
      <c r="D6" s="219"/>
      <c r="E6" s="219"/>
      <c r="F6" s="219"/>
      <c r="G6" s="219"/>
      <c r="H6" s="18"/>
      <c r="I6" s="18"/>
      <c r="J6" s="18"/>
      <c r="K6" s="219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219"/>
      <c r="AA6" s="219"/>
      <c r="AB6" s="219"/>
      <c r="AC6" s="18"/>
    </row>
    <row r="7" spans="1:29" ht="13.5" thickTop="1" x14ac:dyDescent="0.2">
      <c r="A7" s="19"/>
      <c r="C7" s="19">
        <v>1995</v>
      </c>
      <c r="D7" s="89">
        <v>1996</v>
      </c>
      <c r="E7" s="89">
        <v>1997</v>
      </c>
      <c r="F7" s="89">
        <v>1998</v>
      </c>
      <c r="G7" s="89">
        <v>1999</v>
      </c>
      <c r="H7" s="89">
        <v>2000</v>
      </c>
      <c r="I7" s="89">
        <v>2001</v>
      </c>
      <c r="J7" s="19">
        <v>2002</v>
      </c>
      <c r="K7" s="89">
        <v>2003</v>
      </c>
      <c r="L7" s="19">
        <v>2004</v>
      </c>
      <c r="M7" s="19">
        <v>2005</v>
      </c>
      <c r="N7" s="19">
        <v>2006</v>
      </c>
      <c r="O7" s="19">
        <v>2007</v>
      </c>
      <c r="P7" s="19">
        <v>2008</v>
      </c>
      <c r="Q7" s="19">
        <v>2009</v>
      </c>
      <c r="R7" s="19">
        <v>2010</v>
      </c>
      <c r="S7" s="19">
        <v>2011</v>
      </c>
      <c r="T7" s="19">
        <v>2012</v>
      </c>
      <c r="U7" s="19">
        <v>2013</v>
      </c>
      <c r="V7" s="19">
        <v>2014</v>
      </c>
      <c r="W7" s="19">
        <v>2015</v>
      </c>
      <c r="X7" s="19">
        <v>2016</v>
      </c>
      <c r="Y7" s="89">
        <v>2017</v>
      </c>
      <c r="Z7" s="89">
        <v>2018</v>
      </c>
      <c r="AA7" s="89">
        <v>2019</v>
      </c>
      <c r="AB7" s="89">
        <v>2020</v>
      </c>
      <c r="AC7" s="10" t="s">
        <v>1028</v>
      </c>
    </row>
    <row r="8" spans="1:29" ht="13.5" thickBot="1" x14ac:dyDescent="0.25">
      <c r="A8" s="19"/>
      <c r="C8" s="52"/>
      <c r="D8" s="261"/>
      <c r="E8" s="261"/>
      <c r="F8" s="261"/>
      <c r="G8" s="261"/>
      <c r="H8" s="268" t="s">
        <v>14</v>
      </c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68"/>
      <c r="W8" s="268"/>
      <c r="X8" s="268"/>
      <c r="Y8" s="268"/>
      <c r="Z8" s="268"/>
      <c r="AA8" s="268"/>
      <c r="AB8" s="268"/>
      <c r="AC8" s="268"/>
    </row>
    <row r="9" spans="1:29" ht="13.5" thickTop="1" x14ac:dyDescent="0.2">
      <c r="A9" s="19"/>
      <c r="H9" s="51"/>
      <c r="I9" s="51"/>
      <c r="J9" s="51"/>
      <c r="K9" s="259"/>
      <c r="L9" s="51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217"/>
      <c r="AA9" s="217"/>
      <c r="AB9" s="217"/>
      <c r="AC9" s="16"/>
    </row>
    <row r="10" spans="1:29" x14ac:dyDescent="0.2">
      <c r="A10" s="51">
        <v>1</v>
      </c>
      <c r="B10" s="34">
        <v>420222</v>
      </c>
      <c r="C10" s="11">
        <v>0.28649999999999998</v>
      </c>
      <c r="D10" s="11">
        <v>0.34846899999999997</v>
      </c>
      <c r="E10" s="11">
        <v>0.31873800000000002</v>
      </c>
      <c r="F10" s="11">
        <v>0.49444100000000002</v>
      </c>
      <c r="G10" s="11">
        <v>0.809419</v>
      </c>
      <c r="H10" s="11">
        <v>119.18284</v>
      </c>
      <c r="I10" s="11">
        <v>106.92537799999999</v>
      </c>
      <c r="J10" s="11">
        <v>110.853251</v>
      </c>
      <c r="K10" s="11">
        <v>105.218754</v>
      </c>
      <c r="L10" s="11">
        <v>136.32065499999999</v>
      </c>
      <c r="M10" s="11">
        <v>152.92285000000001</v>
      </c>
      <c r="N10" s="11">
        <v>148.310228</v>
      </c>
      <c r="O10" s="11">
        <v>139.192792</v>
      </c>
      <c r="P10" s="11">
        <v>96.696898000000004</v>
      </c>
      <c r="Q10" s="11">
        <v>389.84985</v>
      </c>
      <c r="R10" s="11">
        <v>159.9828</v>
      </c>
      <c r="S10" s="11">
        <v>376.509298</v>
      </c>
      <c r="T10" s="11">
        <v>286.26892500000002</v>
      </c>
      <c r="U10" s="31">
        <v>234.133747</v>
      </c>
      <c r="V10" s="31">
        <v>241.23542599999999</v>
      </c>
      <c r="W10" s="31">
        <v>232.04405700000001</v>
      </c>
      <c r="X10" s="31">
        <v>255.15811600000001</v>
      </c>
      <c r="Y10" s="107">
        <v>303.11260299999998</v>
      </c>
      <c r="Z10" s="107">
        <v>473.03772199999997</v>
      </c>
      <c r="AA10" s="107">
        <v>694.36873800000023</v>
      </c>
      <c r="AB10" s="107">
        <v>1307.6223169999992</v>
      </c>
      <c r="AC10" s="11">
        <f>SUM(C10:AB10)</f>
        <v>6071.2048119999999</v>
      </c>
    </row>
    <row r="11" spans="1:29" x14ac:dyDescent="0.2">
      <c r="A11" s="51">
        <v>2</v>
      </c>
      <c r="B11" s="34">
        <v>420292</v>
      </c>
      <c r="C11" s="11">
        <v>2.0074480000000001</v>
      </c>
      <c r="D11" s="11">
        <v>1.0141640000000001</v>
      </c>
      <c r="E11" s="11">
        <v>1.6964710000000001</v>
      </c>
      <c r="F11" s="11">
        <v>2.9931570000000001</v>
      </c>
      <c r="G11" s="11">
        <v>7.6644059999999996</v>
      </c>
      <c r="H11" s="11">
        <v>10.224545000000001</v>
      </c>
      <c r="I11" s="11">
        <v>9.9274830000000005</v>
      </c>
      <c r="J11" s="11">
        <v>9.6683400000000006</v>
      </c>
      <c r="K11" s="11">
        <v>10.509593000000001</v>
      </c>
      <c r="L11" s="11">
        <v>21.766553999999999</v>
      </c>
      <c r="M11" s="11">
        <v>33.187885000000001</v>
      </c>
      <c r="N11" s="11">
        <v>39.234563000000001</v>
      </c>
      <c r="O11" s="11">
        <v>56.315897999999997</v>
      </c>
      <c r="P11" s="11">
        <v>14.36473</v>
      </c>
      <c r="Q11" s="11">
        <v>121.67805799999999</v>
      </c>
      <c r="R11" s="11">
        <v>49.283299999999997</v>
      </c>
      <c r="S11" s="11">
        <v>106.42701700000001</v>
      </c>
      <c r="T11" s="11">
        <v>104.41705</v>
      </c>
      <c r="U11" s="31">
        <v>117.418453</v>
      </c>
      <c r="V11" s="31">
        <v>108.287987</v>
      </c>
      <c r="W11" s="31">
        <v>111.215002</v>
      </c>
      <c r="X11" s="31">
        <v>150.776871</v>
      </c>
      <c r="Y11" s="107">
        <v>206.293769</v>
      </c>
      <c r="Z11" s="107">
        <v>253.003896</v>
      </c>
      <c r="AA11" s="107">
        <v>340.39506900000026</v>
      </c>
      <c r="AB11" s="107">
        <v>406.88602800000001</v>
      </c>
      <c r="AC11" s="11">
        <f t="shared" ref="AC11:AC37" si="0">SUM(C11:AB11)</f>
        <v>2296.6577370000005</v>
      </c>
    </row>
    <row r="12" spans="1:29" x14ac:dyDescent="0.2">
      <c r="A12" s="109">
        <v>3</v>
      </c>
      <c r="B12" s="34">
        <v>420212</v>
      </c>
      <c r="C12" s="11">
        <v>2.1691780000000001</v>
      </c>
      <c r="D12" s="11">
        <v>2.567666</v>
      </c>
      <c r="E12" s="11">
        <v>2.364303</v>
      </c>
      <c r="F12" s="11">
        <v>2.3273230000000003</v>
      </c>
      <c r="G12" s="11">
        <v>4.7143740000000003</v>
      </c>
      <c r="H12" s="11">
        <v>1.7965679999999999</v>
      </c>
      <c r="I12" s="11">
        <v>1.56569</v>
      </c>
      <c r="J12" s="11">
        <v>1.9124490000000001</v>
      </c>
      <c r="K12" s="11">
        <v>5.0588699999999998</v>
      </c>
      <c r="L12" s="11">
        <v>13.331882999999999</v>
      </c>
      <c r="M12" s="11">
        <v>17.165431000000002</v>
      </c>
      <c r="N12" s="11">
        <v>26.664524</v>
      </c>
      <c r="O12" s="11">
        <v>37.957920000000001</v>
      </c>
      <c r="P12" s="11">
        <v>91.008349999999993</v>
      </c>
      <c r="Q12" s="11">
        <v>100.43256</v>
      </c>
      <c r="R12" s="11">
        <v>50.830399999999997</v>
      </c>
      <c r="S12" s="11">
        <v>104.37293699999999</v>
      </c>
      <c r="T12" s="11">
        <v>112.33274299999999</v>
      </c>
      <c r="U12" s="32">
        <v>108.87635400000001</v>
      </c>
      <c r="V12" s="32">
        <v>136.59445099999999</v>
      </c>
      <c r="W12" s="31">
        <v>164.45325199999999</v>
      </c>
      <c r="X12" s="31">
        <v>171.62068400000001</v>
      </c>
      <c r="Y12" s="107">
        <v>193.62795399999999</v>
      </c>
      <c r="Z12" s="107">
        <v>236.52222</v>
      </c>
      <c r="AA12" s="107">
        <v>246.94858499999998</v>
      </c>
      <c r="AB12" s="107">
        <v>159.928369</v>
      </c>
      <c r="AC12" s="11">
        <f t="shared" si="0"/>
        <v>1997.1450379999999</v>
      </c>
    </row>
    <row r="13" spans="1:29" x14ac:dyDescent="0.2">
      <c r="A13" s="109">
        <v>4</v>
      </c>
      <c r="B13" s="34">
        <v>630790</v>
      </c>
      <c r="C13" s="11">
        <v>88.614185000000006</v>
      </c>
      <c r="D13" s="11">
        <v>18.450921000000001</v>
      </c>
      <c r="E13" s="11">
        <v>14.809449000000001</v>
      </c>
      <c r="F13" s="11">
        <v>13.671499000000001</v>
      </c>
      <c r="G13" s="11">
        <v>12.035546999999999</v>
      </c>
      <c r="H13" s="11">
        <v>50.787739000000002</v>
      </c>
      <c r="I13" s="11">
        <v>53.665894999999999</v>
      </c>
      <c r="J13" s="11">
        <v>45.648451000000001</v>
      </c>
      <c r="K13" s="11">
        <v>23.256086</v>
      </c>
      <c r="L13" s="11">
        <v>56.356194000000002</v>
      </c>
      <c r="M13" s="11">
        <v>54.369833999999997</v>
      </c>
      <c r="N13" s="11">
        <v>54.215294999999998</v>
      </c>
      <c r="O13" s="11">
        <v>50.739009000000003</v>
      </c>
      <c r="P13" s="11">
        <v>59.467213999999998</v>
      </c>
      <c r="Q13" s="11">
        <v>131.495026</v>
      </c>
      <c r="R13" s="11">
        <v>68.192040000000006</v>
      </c>
      <c r="S13" s="11">
        <v>71.151589999999999</v>
      </c>
      <c r="T13" s="11">
        <v>74.823607999999993</v>
      </c>
      <c r="U13" s="31">
        <v>107.42941500000001</v>
      </c>
      <c r="V13" s="31">
        <v>130.98097100000001</v>
      </c>
      <c r="W13" s="31">
        <v>124.479226</v>
      </c>
      <c r="X13" s="31">
        <v>128.57323500000001</v>
      </c>
      <c r="Y13" s="107">
        <v>161.30894599999999</v>
      </c>
      <c r="Z13" s="107">
        <v>194.20663999999999</v>
      </c>
      <c r="AA13" s="107">
        <v>213.56713099999985</v>
      </c>
      <c r="AB13" s="107">
        <v>1227.9218949999993</v>
      </c>
      <c r="AC13" s="11">
        <f t="shared" si="0"/>
        <v>3230.217040999999</v>
      </c>
    </row>
    <row r="14" spans="1:29" x14ac:dyDescent="0.2">
      <c r="A14" s="109">
        <v>5</v>
      </c>
      <c r="B14" s="34">
        <v>640610</v>
      </c>
      <c r="C14" s="11">
        <v>9.2183250000000001</v>
      </c>
      <c r="D14" s="11">
        <v>35.411475000000003</v>
      </c>
      <c r="E14" s="11">
        <v>29.373922</v>
      </c>
      <c r="F14" s="11">
        <v>20.693532000000001</v>
      </c>
      <c r="G14" s="11">
        <v>12.809521</v>
      </c>
      <c r="H14" s="11">
        <v>12.445833</v>
      </c>
      <c r="I14" s="11">
        <v>11.832262</v>
      </c>
      <c r="J14" s="11">
        <v>12.589937000000001</v>
      </c>
      <c r="K14" s="11">
        <v>27.620103</v>
      </c>
      <c r="L14" s="11">
        <v>16.509018999999999</v>
      </c>
      <c r="M14" s="11">
        <v>17.695713000000001</v>
      </c>
      <c r="N14" s="11">
        <v>17.867221000000001</v>
      </c>
      <c r="O14" s="11">
        <v>19.502371</v>
      </c>
      <c r="P14" s="11">
        <v>112.42242400000001</v>
      </c>
      <c r="Q14" s="11">
        <v>84.914522000000005</v>
      </c>
      <c r="R14" s="11">
        <v>27.540320000000001</v>
      </c>
      <c r="S14" s="11">
        <v>35.786090999999999</v>
      </c>
      <c r="T14" s="11">
        <v>43.230117999999997</v>
      </c>
      <c r="U14" s="31">
        <v>50.987136</v>
      </c>
      <c r="V14" s="31">
        <v>67.408139000000006</v>
      </c>
      <c r="W14" s="31">
        <v>75.912125000000003</v>
      </c>
      <c r="X14" s="31">
        <v>130.43231599999999</v>
      </c>
      <c r="Y14" s="107">
        <v>171.52947</v>
      </c>
      <c r="Z14" s="107">
        <v>184.22583499999999</v>
      </c>
      <c r="AA14" s="107">
        <v>207.59551500000003</v>
      </c>
      <c r="AB14" s="107">
        <v>118.54884299999998</v>
      </c>
      <c r="AC14" s="11">
        <f t="shared" si="0"/>
        <v>1554.1020880000001</v>
      </c>
    </row>
    <row r="15" spans="1:29" x14ac:dyDescent="0.2">
      <c r="A15" s="109">
        <v>6</v>
      </c>
      <c r="B15" s="34">
        <v>560394</v>
      </c>
      <c r="C15" s="11">
        <v>0</v>
      </c>
      <c r="D15" s="11">
        <v>12.933332</v>
      </c>
      <c r="E15" s="11">
        <v>13.045269999999999</v>
      </c>
      <c r="F15" s="11">
        <v>16.431844999999999</v>
      </c>
      <c r="G15" s="11">
        <v>21.087788</v>
      </c>
      <c r="H15" s="11">
        <v>29.532634999999999</v>
      </c>
      <c r="I15" s="11">
        <v>32.762546999999998</v>
      </c>
      <c r="J15" s="11">
        <v>44.911825</v>
      </c>
      <c r="K15" s="11">
        <v>55.963282</v>
      </c>
      <c r="L15" s="11">
        <v>65.107629000000003</v>
      </c>
      <c r="M15" s="11">
        <v>64.965384999999998</v>
      </c>
      <c r="N15" s="11">
        <v>79.197529000000003</v>
      </c>
      <c r="O15" s="11">
        <v>98.538573</v>
      </c>
      <c r="P15" s="11">
        <v>120.016138</v>
      </c>
      <c r="Q15" s="11">
        <v>199.759558</v>
      </c>
      <c r="R15" s="11">
        <v>65.898700000000005</v>
      </c>
      <c r="S15" s="11">
        <v>126.81412899999999</v>
      </c>
      <c r="T15" s="11">
        <v>223.06161399999999</v>
      </c>
      <c r="U15" s="31">
        <v>214.73593600000001</v>
      </c>
      <c r="V15" s="31">
        <v>254.80162799999999</v>
      </c>
      <c r="W15" s="31">
        <v>126.03703</v>
      </c>
      <c r="X15" s="31">
        <v>149.70253</v>
      </c>
      <c r="Y15" s="107">
        <v>155.07007200000001</v>
      </c>
      <c r="Z15" s="107">
        <v>159.88423700000001</v>
      </c>
      <c r="AA15" s="107">
        <v>143.49809900000005</v>
      </c>
      <c r="AB15" s="107">
        <v>155.7839780000001</v>
      </c>
      <c r="AC15" s="11">
        <f t="shared" si="0"/>
        <v>2629.5412890000002</v>
      </c>
    </row>
    <row r="16" spans="1:29" x14ac:dyDescent="0.2">
      <c r="A16" s="109">
        <v>7</v>
      </c>
      <c r="B16" s="34">
        <v>420232</v>
      </c>
      <c r="C16" s="11">
        <v>11.581626</v>
      </c>
      <c r="D16" s="11">
        <v>1.1782589999999999</v>
      </c>
      <c r="E16" s="11">
        <v>2.3595790000000001</v>
      </c>
      <c r="F16" s="11">
        <v>3.3772180000000001</v>
      </c>
      <c r="G16" s="11">
        <v>2.328913</v>
      </c>
      <c r="H16" s="11">
        <v>13.997939000000001</v>
      </c>
      <c r="I16" s="11">
        <v>12.406397</v>
      </c>
      <c r="J16" s="11">
        <v>13.569551000000001</v>
      </c>
      <c r="K16" s="11">
        <v>2.7967870000000001</v>
      </c>
      <c r="L16" s="11">
        <v>15.31528</v>
      </c>
      <c r="M16" s="11">
        <v>18.114025000000002</v>
      </c>
      <c r="N16" s="11">
        <v>21.528364</v>
      </c>
      <c r="O16" s="11">
        <v>26.912768</v>
      </c>
      <c r="P16" s="11">
        <v>0.34356599999999998</v>
      </c>
      <c r="Q16" s="11">
        <v>102.660292</v>
      </c>
      <c r="R16" s="11">
        <v>38.738399999999999</v>
      </c>
      <c r="S16" s="11">
        <v>98.849780999999993</v>
      </c>
      <c r="T16" s="11">
        <v>94.288667000000004</v>
      </c>
      <c r="U16" s="32">
        <v>98.617624000000006</v>
      </c>
      <c r="V16" s="32">
        <v>71.312905000000001</v>
      </c>
      <c r="W16" s="31">
        <v>86.067745000000002</v>
      </c>
      <c r="X16" s="31">
        <v>81.695616000000001</v>
      </c>
      <c r="Y16" s="107">
        <v>101.694507</v>
      </c>
      <c r="Z16" s="107">
        <v>115.78579999999999</v>
      </c>
      <c r="AA16" s="107">
        <v>117.88985600000001</v>
      </c>
      <c r="AB16" s="107">
        <v>109.36471599999997</v>
      </c>
      <c r="AC16" s="11">
        <f t="shared" si="0"/>
        <v>1262.776181</v>
      </c>
    </row>
    <row r="17" spans="1:29" x14ac:dyDescent="0.2">
      <c r="A17" s="109">
        <v>8</v>
      </c>
      <c r="B17" s="34">
        <v>940490</v>
      </c>
      <c r="C17" s="11">
        <v>8.6526669999999992</v>
      </c>
      <c r="D17" s="11">
        <v>1.3542380000000001</v>
      </c>
      <c r="E17" s="11">
        <v>6.1648990000000001</v>
      </c>
      <c r="F17" s="11">
        <v>1.822298</v>
      </c>
      <c r="G17" s="11">
        <v>1.8863000000000001</v>
      </c>
      <c r="H17" s="11">
        <v>11.671047</v>
      </c>
      <c r="I17" s="11">
        <v>11.549263</v>
      </c>
      <c r="J17" s="11">
        <v>11.498272</v>
      </c>
      <c r="K17" s="11">
        <v>5.7207860000000004</v>
      </c>
      <c r="L17" s="11">
        <v>17.469631</v>
      </c>
      <c r="M17" s="11">
        <v>18.569714999999999</v>
      </c>
      <c r="N17" s="11">
        <v>17.181896999999999</v>
      </c>
      <c r="O17" s="11">
        <v>13.601934</v>
      </c>
      <c r="P17" s="11">
        <v>8.4640419999999992</v>
      </c>
      <c r="Q17" s="11">
        <v>56.194940000000003</v>
      </c>
      <c r="R17" s="11">
        <v>18.192830000000001</v>
      </c>
      <c r="S17" s="11">
        <v>40.114257000000002</v>
      </c>
      <c r="T17" s="11">
        <v>39.703218999999997</v>
      </c>
      <c r="U17" s="31">
        <v>40.932941</v>
      </c>
      <c r="V17" s="31">
        <v>54.115388000000003</v>
      </c>
      <c r="W17" s="31">
        <v>75.057760999999999</v>
      </c>
      <c r="X17" s="31">
        <v>87.033935999999997</v>
      </c>
      <c r="Y17" s="107">
        <v>103.701886</v>
      </c>
      <c r="Z17" s="107">
        <v>120.925878</v>
      </c>
      <c r="AA17" s="107">
        <v>113.00110900000003</v>
      </c>
      <c r="AB17" s="107">
        <v>79.865506000000011</v>
      </c>
      <c r="AC17" s="11">
        <f t="shared" si="0"/>
        <v>964.44664</v>
      </c>
    </row>
    <row r="18" spans="1:29" x14ac:dyDescent="0.2">
      <c r="A18" s="109">
        <v>9</v>
      </c>
      <c r="B18" s="34">
        <v>560122</v>
      </c>
      <c r="C18" s="11">
        <v>4.2705950000000001</v>
      </c>
      <c r="D18" s="11">
        <v>92.376049999999992</v>
      </c>
      <c r="E18" s="11">
        <v>88.405328999999995</v>
      </c>
      <c r="F18" s="11">
        <v>87.402094000000005</v>
      </c>
      <c r="G18" s="11">
        <v>57.023572000000001</v>
      </c>
      <c r="H18" s="11">
        <v>5.0138740000000004</v>
      </c>
      <c r="I18" s="11">
        <v>6.7970030000000001</v>
      </c>
      <c r="J18" s="11">
        <v>4.7983909999999996</v>
      </c>
      <c r="K18" s="11">
        <v>45.231043</v>
      </c>
      <c r="L18" s="11">
        <v>12.402521</v>
      </c>
      <c r="M18" s="11">
        <v>15.968840999999999</v>
      </c>
      <c r="N18" s="11">
        <v>27.216836000000001</v>
      </c>
      <c r="O18" s="11">
        <v>38.978245000000001</v>
      </c>
      <c r="P18" s="11">
        <v>7.4214219999999997</v>
      </c>
      <c r="Q18" s="11">
        <v>114.618746</v>
      </c>
      <c r="R18" s="11">
        <v>40.829320000000003</v>
      </c>
      <c r="S18" s="11">
        <v>75.410968999999994</v>
      </c>
      <c r="T18" s="11">
        <v>154.761696</v>
      </c>
      <c r="U18" s="31">
        <v>179.44339199999999</v>
      </c>
      <c r="V18" s="31">
        <v>181.11162400000001</v>
      </c>
      <c r="W18" s="31">
        <v>72.021400999999997</v>
      </c>
      <c r="X18" s="31">
        <v>58.283022000000003</v>
      </c>
      <c r="Y18" s="107">
        <v>2.0503520000000002</v>
      </c>
      <c r="Z18" s="107">
        <v>97.360996999999998</v>
      </c>
      <c r="AA18" s="107">
        <v>83.874420999999984</v>
      </c>
      <c r="AB18" s="107">
        <v>85.418291999999994</v>
      </c>
      <c r="AC18" s="11">
        <f t="shared" si="0"/>
        <v>1638.4900480000003</v>
      </c>
    </row>
    <row r="19" spans="1:29" x14ac:dyDescent="0.2">
      <c r="A19" s="109">
        <v>10</v>
      </c>
      <c r="B19" s="34">
        <v>560750</v>
      </c>
      <c r="C19" s="11">
        <v>2.5740400000000001</v>
      </c>
      <c r="D19" s="11">
        <v>11.511631</v>
      </c>
      <c r="E19" s="11">
        <v>9.9778459999999995</v>
      </c>
      <c r="F19" s="11">
        <v>8.4160350000000008</v>
      </c>
      <c r="G19" s="11">
        <v>10.904271</v>
      </c>
      <c r="H19" s="11">
        <v>3.5847000000000002</v>
      </c>
      <c r="I19" s="11">
        <v>8.0927520000000008</v>
      </c>
      <c r="J19" s="11">
        <v>13.489671</v>
      </c>
      <c r="K19" s="11">
        <v>11.921462</v>
      </c>
      <c r="L19" s="11">
        <v>25.427232</v>
      </c>
      <c r="M19" s="11">
        <v>21.440698999999999</v>
      </c>
      <c r="N19" s="11">
        <v>21.871632000000002</v>
      </c>
      <c r="O19" s="11">
        <v>15.639158999999999</v>
      </c>
      <c r="P19" s="11">
        <v>170.991996</v>
      </c>
      <c r="Q19" s="11">
        <v>52.210236000000002</v>
      </c>
      <c r="R19" s="11">
        <v>45.284930000000003</v>
      </c>
      <c r="S19" s="11">
        <v>42.363016999999999</v>
      </c>
      <c r="T19" s="11">
        <v>78.536931999999993</v>
      </c>
      <c r="U19" s="31">
        <v>86.599745999999996</v>
      </c>
      <c r="V19" s="31">
        <v>88.993024000000005</v>
      </c>
      <c r="W19" s="31">
        <v>43.587770999999996</v>
      </c>
      <c r="X19" s="31">
        <v>57.091216000000003</v>
      </c>
      <c r="Y19" s="107">
        <v>63.996163000000003</v>
      </c>
      <c r="Z19" s="107">
        <v>61.073889000000001</v>
      </c>
      <c r="AA19" s="107">
        <v>66.251772000000003</v>
      </c>
      <c r="AB19" s="107">
        <v>54.207920000000023</v>
      </c>
      <c r="AC19" s="11">
        <f t="shared" si="0"/>
        <v>1076.0397419999999</v>
      </c>
    </row>
    <row r="20" spans="1:29" x14ac:dyDescent="0.2">
      <c r="A20" s="109">
        <v>11</v>
      </c>
      <c r="B20" s="34">
        <v>580710</v>
      </c>
      <c r="C20" s="11">
        <v>74.348510000000005</v>
      </c>
      <c r="D20" s="11">
        <v>63.396988</v>
      </c>
      <c r="E20" s="11">
        <v>60.788128</v>
      </c>
      <c r="F20" s="11">
        <v>49.674951999999998</v>
      </c>
      <c r="G20" s="11">
        <v>58.802537999999998</v>
      </c>
      <c r="H20" s="11">
        <v>68.061576000000002</v>
      </c>
      <c r="I20" s="11">
        <v>62.359563999999999</v>
      </c>
      <c r="J20" s="11">
        <v>59.355153999999999</v>
      </c>
      <c r="K20" s="11">
        <v>57.927255000000002</v>
      </c>
      <c r="L20" s="11">
        <v>72.885447999999997</v>
      </c>
      <c r="M20" s="11">
        <v>76.140002999999993</v>
      </c>
      <c r="N20" s="11">
        <v>79.519385999999997</v>
      </c>
      <c r="O20" s="11">
        <v>84.973178000000004</v>
      </c>
      <c r="P20" s="11">
        <v>169.42934</v>
      </c>
      <c r="Q20" s="11">
        <v>158.88950199999999</v>
      </c>
      <c r="R20" s="11">
        <v>98.109300000000005</v>
      </c>
      <c r="S20" s="11">
        <v>83.165921999999995</v>
      </c>
      <c r="T20" s="11">
        <v>79.345821999999998</v>
      </c>
      <c r="U20" s="31">
        <v>77.594136000000006</v>
      </c>
      <c r="V20" s="31">
        <v>75.281780999999995</v>
      </c>
      <c r="W20" s="31">
        <v>67.446449000000001</v>
      </c>
      <c r="X20" s="31">
        <v>59.273778</v>
      </c>
      <c r="Y20" s="107">
        <v>59.703046000000001</v>
      </c>
      <c r="Z20" s="107">
        <v>58.541217000000003</v>
      </c>
      <c r="AA20" s="107">
        <v>53.071773999999998</v>
      </c>
      <c r="AB20" s="107">
        <v>41.633113999999999</v>
      </c>
      <c r="AC20" s="11">
        <f t="shared" si="0"/>
        <v>1949.7178609999996</v>
      </c>
    </row>
    <row r="21" spans="1:29" x14ac:dyDescent="0.2">
      <c r="A21" s="109">
        <v>12</v>
      </c>
      <c r="B21" s="34">
        <v>560121</v>
      </c>
      <c r="C21" s="11">
        <v>4.518014</v>
      </c>
      <c r="D21" s="11">
        <v>2.9332880000000001</v>
      </c>
      <c r="E21" s="11">
        <v>1.9678089999999999</v>
      </c>
      <c r="F21" s="11">
        <v>1.5685389999999999</v>
      </c>
      <c r="G21" s="11">
        <v>1.4860549999999999</v>
      </c>
      <c r="H21" s="11">
        <v>7.5956409999999996</v>
      </c>
      <c r="I21" s="11">
        <v>7.6360760000000001</v>
      </c>
      <c r="J21" s="11">
        <v>4.7787309999999996</v>
      </c>
      <c r="K21" s="11">
        <v>1.9929809999999999</v>
      </c>
      <c r="L21" s="11">
        <v>7.3233480000000002</v>
      </c>
      <c r="M21" s="11">
        <v>5.9362740000000001</v>
      </c>
      <c r="N21" s="11">
        <v>5.7390980000000003</v>
      </c>
      <c r="O21" s="11">
        <v>5.6735629999999997</v>
      </c>
      <c r="P21" s="11">
        <v>1.045798</v>
      </c>
      <c r="Q21" s="11">
        <v>18.040094</v>
      </c>
      <c r="R21" s="11">
        <v>8.8729200000000006</v>
      </c>
      <c r="S21" s="11">
        <v>13.796898000000001</v>
      </c>
      <c r="T21" s="11">
        <v>26.117804</v>
      </c>
      <c r="U21" s="31">
        <v>24.934438</v>
      </c>
      <c r="V21" s="31">
        <v>25.53999</v>
      </c>
      <c r="W21" s="31">
        <v>13.528209</v>
      </c>
      <c r="X21" s="31">
        <v>20.462917999999998</v>
      </c>
      <c r="Y21" s="107">
        <v>33.055742000000002</v>
      </c>
      <c r="Z21" s="107">
        <v>42.465446</v>
      </c>
      <c r="AA21" s="107">
        <v>50.117883000000013</v>
      </c>
      <c r="AB21" s="107">
        <v>45.680216000000001</v>
      </c>
      <c r="AC21" s="11">
        <f t="shared" si="0"/>
        <v>382.807773</v>
      </c>
    </row>
    <row r="22" spans="1:29" x14ac:dyDescent="0.2">
      <c r="A22" s="109">
        <v>13</v>
      </c>
      <c r="B22" s="34">
        <v>580410</v>
      </c>
      <c r="C22" s="11">
        <v>0.399065</v>
      </c>
      <c r="D22" s="11">
        <v>72.49429099999999</v>
      </c>
      <c r="E22" s="11">
        <v>85.408017000000001</v>
      </c>
      <c r="F22" s="11">
        <v>87.102462000000003</v>
      </c>
      <c r="G22" s="11">
        <v>118.974012</v>
      </c>
      <c r="H22" s="11">
        <v>3.3347199999999999</v>
      </c>
      <c r="I22" s="11">
        <v>3.3019699999999998</v>
      </c>
      <c r="J22" s="11">
        <v>5.5394920000000001</v>
      </c>
      <c r="K22" s="11">
        <v>8.2158010000000008</v>
      </c>
      <c r="L22" s="11">
        <v>26.512467999999998</v>
      </c>
      <c r="M22" s="11">
        <v>41.143613999999999</v>
      </c>
      <c r="N22" s="11">
        <v>61.250197999999997</v>
      </c>
      <c r="O22" s="11">
        <v>102.747083</v>
      </c>
      <c r="P22" s="11">
        <v>319.19519000000003</v>
      </c>
      <c r="Q22" s="11">
        <v>192.85746800000001</v>
      </c>
      <c r="R22" s="11">
        <v>67.938540000000003</v>
      </c>
      <c r="S22" s="11">
        <v>114.019086</v>
      </c>
      <c r="T22" s="11">
        <v>217.19650999999999</v>
      </c>
      <c r="U22" s="31">
        <v>206.90778800000001</v>
      </c>
      <c r="V22" s="31">
        <v>186.71205399999999</v>
      </c>
      <c r="W22" s="31">
        <v>79.332417000000007</v>
      </c>
      <c r="X22" s="31">
        <v>66.157212999999999</v>
      </c>
      <c r="Y22" s="107">
        <v>61.069440999999998</v>
      </c>
      <c r="Z22" s="107">
        <v>65.897627999999983</v>
      </c>
      <c r="AA22" s="107">
        <v>47.039474999999996</v>
      </c>
      <c r="AB22" s="107">
        <v>30.618126000000004</v>
      </c>
      <c r="AC22" s="11">
        <f t="shared" si="0"/>
        <v>2271.3641290000005</v>
      </c>
    </row>
    <row r="23" spans="1:29" x14ac:dyDescent="0.2">
      <c r="A23" s="109">
        <v>14</v>
      </c>
      <c r="B23" s="34">
        <v>570320</v>
      </c>
      <c r="C23" s="11">
        <v>1.1624190000000001</v>
      </c>
      <c r="D23" s="11">
        <v>3.484842</v>
      </c>
      <c r="E23" s="11">
        <v>4.0218990000000003</v>
      </c>
      <c r="F23" s="11">
        <v>2.170169</v>
      </c>
      <c r="G23" s="11">
        <v>4.4528530000000002</v>
      </c>
      <c r="H23" s="11">
        <v>6.1071980000000003</v>
      </c>
      <c r="I23" s="11">
        <v>7.0821459999999998</v>
      </c>
      <c r="J23" s="11">
        <v>10.287119000000001</v>
      </c>
      <c r="K23" s="11">
        <v>12.934809</v>
      </c>
      <c r="L23" s="11">
        <v>11.728327999999999</v>
      </c>
      <c r="M23" s="11">
        <v>20.856404000000001</v>
      </c>
      <c r="N23" s="11">
        <v>33.679422000000002</v>
      </c>
      <c r="O23" s="11">
        <v>46.580613</v>
      </c>
      <c r="P23" s="11">
        <v>42.337884000000003</v>
      </c>
      <c r="Q23" s="11">
        <v>116.064136</v>
      </c>
      <c r="R23" s="11">
        <v>48.928339999999999</v>
      </c>
      <c r="S23" s="11">
        <v>65.467776000000001</v>
      </c>
      <c r="T23" s="11">
        <v>60.945112999999999</v>
      </c>
      <c r="U23" s="31">
        <v>59.611097000000001</v>
      </c>
      <c r="V23" s="31">
        <v>56.150964000000002</v>
      </c>
      <c r="W23" s="31">
        <v>56.549429000000003</v>
      </c>
      <c r="X23" s="31">
        <v>47.547764000000001</v>
      </c>
      <c r="Y23" s="107">
        <v>39.391537</v>
      </c>
      <c r="Z23" s="107">
        <v>37.586717</v>
      </c>
      <c r="AA23" s="107">
        <v>32.704340999999999</v>
      </c>
      <c r="AB23" s="107">
        <v>13.537801999999997</v>
      </c>
      <c r="AC23" s="11">
        <f t="shared" si="0"/>
        <v>841.37112100000002</v>
      </c>
    </row>
    <row r="24" spans="1:29" x14ac:dyDescent="0.2">
      <c r="A24" s="109">
        <v>15</v>
      </c>
      <c r="B24" s="34">
        <v>630710</v>
      </c>
      <c r="C24" s="11">
        <v>5.1782849999999998</v>
      </c>
      <c r="D24" s="11">
        <v>0.69772800000000001</v>
      </c>
      <c r="E24" s="11">
        <v>1.132396</v>
      </c>
      <c r="F24" s="11">
        <v>1.053426</v>
      </c>
      <c r="G24" s="11">
        <v>2.0579740000000002</v>
      </c>
      <c r="H24" s="11">
        <v>5.7000970000000004</v>
      </c>
      <c r="I24" s="11">
        <v>5.4230600000000004</v>
      </c>
      <c r="J24" s="11">
        <v>8.5136640000000003</v>
      </c>
      <c r="K24" s="11">
        <v>6.414256</v>
      </c>
      <c r="L24" s="11">
        <v>10.099285999999999</v>
      </c>
      <c r="M24" s="11">
        <v>14.925331</v>
      </c>
      <c r="N24" s="11">
        <v>19.952069000000002</v>
      </c>
      <c r="O24" s="11">
        <v>19.443615000000001</v>
      </c>
      <c r="P24" s="11">
        <v>3.078112</v>
      </c>
      <c r="Q24" s="11">
        <v>55.794384000000001</v>
      </c>
      <c r="R24" s="11">
        <v>27.990200000000002</v>
      </c>
      <c r="S24" s="11">
        <v>26.918524000000001</v>
      </c>
      <c r="T24" s="11">
        <v>21.802267000000001</v>
      </c>
      <c r="U24" s="31">
        <v>20.552108</v>
      </c>
      <c r="V24" s="31">
        <v>22.304711999999999</v>
      </c>
      <c r="W24" s="31">
        <v>29.372637000000001</v>
      </c>
      <c r="X24" s="31">
        <v>26.157547000000001</v>
      </c>
      <c r="Y24" s="107">
        <v>29.874865</v>
      </c>
      <c r="Z24" s="107">
        <v>36.676822000000001</v>
      </c>
      <c r="AA24" s="107">
        <v>29.057776</v>
      </c>
      <c r="AB24" s="107">
        <v>26.039599999999997</v>
      </c>
      <c r="AC24" s="11">
        <f t="shared" si="0"/>
        <v>456.21074100000004</v>
      </c>
    </row>
    <row r="25" spans="1:29" x14ac:dyDescent="0.2">
      <c r="A25" s="109">
        <v>16</v>
      </c>
      <c r="B25" s="34">
        <v>570242</v>
      </c>
      <c r="C25" s="11">
        <v>2.7095980000000002</v>
      </c>
      <c r="D25" s="11">
        <v>1.850031</v>
      </c>
      <c r="E25" s="11">
        <v>3.605715</v>
      </c>
      <c r="F25" s="11">
        <v>2.049741</v>
      </c>
      <c r="G25" s="11">
        <v>5.3710250000000004</v>
      </c>
      <c r="H25" s="11">
        <v>1.930428</v>
      </c>
      <c r="I25" s="11">
        <v>1.705514</v>
      </c>
      <c r="J25" s="11">
        <v>1.859694</v>
      </c>
      <c r="K25" s="11">
        <v>6.357253</v>
      </c>
      <c r="L25" s="11">
        <v>2.5330849999999998</v>
      </c>
      <c r="M25" s="11">
        <v>2.8632620000000002</v>
      </c>
      <c r="N25" s="11">
        <v>3.6358030000000001</v>
      </c>
      <c r="O25" s="11">
        <v>5.2511239999999999</v>
      </c>
      <c r="P25" s="11">
        <v>14.960258</v>
      </c>
      <c r="Q25" s="11">
        <v>11.791964</v>
      </c>
      <c r="R25" s="11">
        <v>8.9109230000000004</v>
      </c>
      <c r="S25" s="11">
        <v>20.570827000000001</v>
      </c>
      <c r="T25" s="11">
        <v>26.1416</v>
      </c>
      <c r="U25" s="31">
        <v>30.190968999999999</v>
      </c>
      <c r="V25" s="31">
        <v>40.057814</v>
      </c>
      <c r="W25" s="31">
        <v>26.412824000000001</v>
      </c>
      <c r="X25" s="31">
        <v>26.171032</v>
      </c>
      <c r="Y25" s="107">
        <v>26.759087000000001</v>
      </c>
      <c r="Z25" s="107">
        <v>27.458083999999999</v>
      </c>
      <c r="AA25" s="107">
        <v>25.891932000000004</v>
      </c>
      <c r="AB25" s="107">
        <v>19.584915999999993</v>
      </c>
      <c r="AC25" s="11">
        <f t="shared" si="0"/>
        <v>346.624503</v>
      </c>
    </row>
    <row r="26" spans="1:29" x14ac:dyDescent="0.2">
      <c r="A26" s="109">
        <v>17</v>
      </c>
      <c r="B26" s="34">
        <v>581092</v>
      </c>
      <c r="C26" s="11">
        <v>10.551002</v>
      </c>
      <c r="D26" s="11">
        <v>5.166569</v>
      </c>
      <c r="E26" s="11">
        <v>3.7209699999999999</v>
      </c>
      <c r="F26" s="11">
        <v>4.6508380000000002</v>
      </c>
      <c r="G26" s="11">
        <v>4.495304</v>
      </c>
      <c r="H26" s="11">
        <v>12.621703</v>
      </c>
      <c r="I26" s="11">
        <v>10.128107999999999</v>
      </c>
      <c r="J26" s="11">
        <v>11.783440000000001</v>
      </c>
      <c r="K26" s="11">
        <v>8.2563820000000003</v>
      </c>
      <c r="L26" s="11">
        <v>16.467524999999998</v>
      </c>
      <c r="M26" s="11">
        <v>17.809726999999999</v>
      </c>
      <c r="N26" s="11">
        <v>14.727848</v>
      </c>
      <c r="O26" s="11">
        <v>13.397823000000001</v>
      </c>
      <c r="P26" s="11">
        <v>4.6008120000000003</v>
      </c>
      <c r="Q26" s="11">
        <v>32.135007999999999</v>
      </c>
      <c r="R26" s="11">
        <v>14.6792</v>
      </c>
      <c r="S26" s="11">
        <v>29.102107</v>
      </c>
      <c r="T26" s="11">
        <v>72.536904000000007</v>
      </c>
      <c r="U26" s="31">
        <v>75.826027999999994</v>
      </c>
      <c r="V26" s="31">
        <v>70.005542000000005</v>
      </c>
      <c r="W26" s="31">
        <v>30.127924</v>
      </c>
      <c r="X26" s="31">
        <v>26.176393999999998</v>
      </c>
      <c r="Y26" s="107">
        <v>21.867825</v>
      </c>
      <c r="Z26" s="107">
        <v>18.112991000000001</v>
      </c>
      <c r="AA26" s="107">
        <v>19.665094000000003</v>
      </c>
      <c r="AB26" s="107">
        <v>10.091637</v>
      </c>
      <c r="AC26" s="11">
        <f t="shared" si="0"/>
        <v>558.70470499999988</v>
      </c>
    </row>
    <row r="27" spans="1:29" x14ac:dyDescent="0.2">
      <c r="A27" s="109">
        <v>18</v>
      </c>
      <c r="B27" s="34">
        <v>580610</v>
      </c>
      <c r="C27" s="11">
        <v>0.78321600000000002</v>
      </c>
      <c r="D27" s="11">
        <v>9.4450840000000014</v>
      </c>
      <c r="E27" s="11">
        <v>9.9177710000000001</v>
      </c>
      <c r="F27" s="11">
        <v>8.0507489999999997</v>
      </c>
      <c r="G27" s="11">
        <v>10.292847999999999</v>
      </c>
      <c r="H27" s="11">
        <v>2.0287670000000002</v>
      </c>
      <c r="I27" s="11">
        <v>3.850025</v>
      </c>
      <c r="J27" s="11">
        <v>5.578093</v>
      </c>
      <c r="K27" s="11">
        <v>12.665507</v>
      </c>
      <c r="L27" s="11">
        <v>7.6985590000000004</v>
      </c>
      <c r="M27" s="11">
        <v>8.0816999999999997</v>
      </c>
      <c r="N27" s="11">
        <v>14.587782000000001</v>
      </c>
      <c r="O27" s="11">
        <v>13.15939</v>
      </c>
      <c r="P27" s="11">
        <v>223.68522200000001</v>
      </c>
      <c r="Q27" s="11">
        <v>39.943742</v>
      </c>
      <c r="R27" s="11">
        <v>14.37893</v>
      </c>
      <c r="S27" s="11">
        <v>25.39734</v>
      </c>
      <c r="T27" s="11">
        <v>52.241950000000003</v>
      </c>
      <c r="U27" s="31">
        <v>51.417788000000002</v>
      </c>
      <c r="V27" s="31">
        <v>43.391044000000001</v>
      </c>
      <c r="W27" s="31">
        <v>17.825422</v>
      </c>
      <c r="X27" s="31">
        <v>15.706816999999999</v>
      </c>
      <c r="Y27" s="107">
        <v>15.621568</v>
      </c>
      <c r="Z27" s="107">
        <v>15.708606</v>
      </c>
      <c r="AA27" s="107">
        <v>14.720159000000001</v>
      </c>
      <c r="AB27" s="107">
        <v>11.192705</v>
      </c>
      <c r="AC27" s="11">
        <f t="shared" si="0"/>
        <v>647.37078400000007</v>
      </c>
    </row>
    <row r="28" spans="1:29" x14ac:dyDescent="0.2">
      <c r="A28" s="109">
        <v>19</v>
      </c>
      <c r="B28" s="34">
        <v>570330</v>
      </c>
      <c r="C28" s="11">
        <v>5.3241719999999999</v>
      </c>
      <c r="D28" s="11">
        <v>2.0458639999999999</v>
      </c>
      <c r="E28" s="11">
        <v>1.5691520000000001</v>
      </c>
      <c r="F28" s="11">
        <v>2.227268</v>
      </c>
      <c r="G28" s="11">
        <v>3.0371269999999999</v>
      </c>
      <c r="H28" s="11">
        <v>5.9788209999999999</v>
      </c>
      <c r="I28" s="11">
        <v>5.9361480000000002</v>
      </c>
      <c r="J28" s="11">
        <v>6.8920159999999999</v>
      </c>
      <c r="K28" s="11">
        <v>16.067221</v>
      </c>
      <c r="L28" s="11">
        <v>8.1074219999999997</v>
      </c>
      <c r="M28" s="11">
        <v>8.2214069999999992</v>
      </c>
      <c r="N28" s="11">
        <v>8.4253359999999997</v>
      </c>
      <c r="O28" s="11">
        <v>7.1843839999999997</v>
      </c>
      <c r="P28" s="11">
        <v>9.6465999999999996E-2</v>
      </c>
      <c r="Q28" s="11">
        <v>18.204301999999998</v>
      </c>
      <c r="R28" s="11">
        <v>14.918229999999999</v>
      </c>
      <c r="S28" s="11">
        <v>13.048916999999999</v>
      </c>
      <c r="T28" s="11">
        <v>15.414422</v>
      </c>
      <c r="U28" s="31">
        <v>13.082935000000001</v>
      </c>
      <c r="V28" s="31">
        <v>13.699156</v>
      </c>
      <c r="W28" s="31">
        <v>10.489057000000001</v>
      </c>
      <c r="X28" s="31">
        <v>13.923006000000001</v>
      </c>
      <c r="Y28" s="107">
        <v>14.31601</v>
      </c>
      <c r="Z28" s="107">
        <v>17.686903000000001</v>
      </c>
      <c r="AA28" s="107">
        <v>12.671605</v>
      </c>
      <c r="AB28" s="107">
        <v>9.0293759999999992</v>
      </c>
      <c r="AC28" s="11">
        <f t="shared" si="0"/>
        <v>247.59672299999994</v>
      </c>
    </row>
    <row r="29" spans="1:29" x14ac:dyDescent="0.2">
      <c r="A29" s="109">
        <v>20</v>
      </c>
      <c r="B29" s="34">
        <v>570500</v>
      </c>
      <c r="C29" s="11">
        <v>8.3584320000000005</v>
      </c>
      <c r="D29" s="11">
        <v>14.035646</v>
      </c>
      <c r="E29" s="11">
        <v>12.908646000000001</v>
      </c>
      <c r="F29" s="11">
        <v>7.4076339999999998</v>
      </c>
      <c r="G29" s="11">
        <v>4.5222470000000001</v>
      </c>
      <c r="H29" s="11">
        <v>9.2073009999999993</v>
      </c>
      <c r="I29" s="11">
        <v>8.720478</v>
      </c>
      <c r="J29" s="11">
        <v>9.7908729999999995</v>
      </c>
      <c r="K29" s="11">
        <v>2.2326740000000003</v>
      </c>
      <c r="L29" s="11">
        <v>5.656307</v>
      </c>
      <c r="M29" s="11">
        <v>7.4439760000000001</v>
      </c>
      <c r="N29" s="11">
        <v>8.0310670000000002</v>
      </c>
      <c r="O29" s="11">
        <v>5.1317380000000004</v>
      </c>
      <c r="P29" s="11">
        <v>0.69259400000000004</v>
      </c>
      <c r="Q29" s="11">
        <v>21.412728000000001</v>
      </c>
      <c r="R29" s="11">
        <v>9.9920299999999997</v>
      </c>
      <c r="S29" s="11">
        <v>9.9122690000000002</v>
      </c>
      <c r="T29" s="11">
        <v>11.476167</v>
      </c>
      <c r="U29" s="31">
        <v>15.478768000000001</v>
      </c>
      <c r="V29" s="31">
        <v>18.106238000000001</v>
      </c>
      <c r="W29" s="31">
        <v>15.211114</v>
      </c>
      <c r="X29" s="31">
        <v>15.67163</v>
      </c>
      <c r="Y29" s="107">
        <v>16.188358000000001</v>
      </c>
      <c r="Z29" s="107">
        <v>14.738914999999999</v>
      </c>
      <c r="AA29" s="107">
        <v>12.518482000000008</v>
      </c>
      <c r="AB29" s="107">
        <v>7.6990560000000015</v>
      </c>
      <c r="AC29" s="11">
        <f t="shared" si="0"/>
        <v>272.545368</v>
      </c>
    </row>
    <row r="30" spans="1:29" x14ac:dyDescent="0.2">
      <c r="A30" s="109">
        <v>21</v>
      </c>
      <c r="B30" s="34">
        <v>560749</v>
      </c>
      <c r="C30" s="11">
        <v>1.33639</v>
      </c>
      <c r="D30" s="11">
        <v>6.7886870000000004</v>
      </c>
      <c r="E30" s="11">
        <v>7.1956189999999998</v>
      </c>
      <c r="F30" s="11">
        <v>5.8296380000000001</v>
      </c>
      <c r="G30" s="11">
        <v>5.6750319999999999</v>
      </c>
      <c r="H30" s="11">
        <v>0.50620699999999996</v>
      </c>
      <c r="I30" s="11">
        <v>0.60989599999999999</v>
      </c>
      <c r="J30" s="11">
        <v>0.77871199999999996</v>
      </c>
      <c r="K30" s="11">
        <v>8.6358339999999991</v>
      </c>
      <c r="L30" s="11">
        <v>0.57885500000000001</v>
      </c>
      <c r="M30" s="11">
        <v>0.61697900000000006</v>
      </c>
      <c r="N30" s="11">
        <v>1.045361</v>
      </c>
      <c r="O30" s="11">
        <v>4.0630389999999998</v>
      </c>
      <c r="P30" s="11">
        <v>41.475450000000002</v>
      </c>
      <c r="Q30" s="11">
        <v>11.611459999999999</v>
      </c>
      <c r="R30" s="11">
        <v>5.3094299999999999</v>
      </c>
      <c r="S30" s="11">
        <v>7.3440599999999998</v>
      </c>
      <c r="T30" s="11">
        <v>17.894871999999999</v>
      </c>
      <c r="U30" s="31">
        <v>15.116619999999999</v>
      </c>
      <c r="V30" s="31">
        <v>18.990659999999998</v>
      </c>
      <c r="W30" s="31">
        <v>8.7326219999999992</v>
      </c>
      <c r="X30" s="31">
        <v>8.495438</v>
      </c>
      <c r="Y30" s="107">
        <v>8.466602</v>
      </c>
      <c r="Z30" s="107">
        <v>9.7252960000000002</v>
      </c>
      <c r="AA30" s="107">
        <v>9.3484590000000001</v>
      </c>
      <c r="AB30" s="107">
        <v>9.8120809999999992</v>
      </c>
      <c r="AC30" s="11">
        <f t="shared" si="0"/>
        <v>215.98329899999996</v>
      </c>
    </row>
    <row r="31" spans="1:29" x14ac:dyDescent="0.2">
      <c r="A31" s="109">
        <v>22</v>
      </c>
      <c r="B31" s="34">
        <v>630492</v>
      </c>
      <c r="C31" s="11">
        <v>0.54841499999999999</v>
      </c>
      <c r="D31" s="11">
        <v>7.8285999999999994E-2</v>
      </c>
      <c r="E31" s="11">
        <v>0.16211</v>
      </c>
      <c r="F31" s="11">
        <v>0.31009799999999998</v>
      </c>
      <c r="G31" s="11">
        <v>0.500444</v>
      </c>
      <c r="H31" s="11">
        <v>1.2395670000000001</v>
      </c>
      <c r="I31" s="11">
        <v>1.504165</v>
      </c>
      <c r="J31" s="11">
        <v>1.671508</v>
      </c>
      <c r="K31" s="11">
        <v>0.42270099999999999</v>
      </c>
      <c r="L31" s="11">
        <v>2.3437610000000002</v>
      </c>
      <c r="M31" s="11">
        <v>3.0643980000000002</v>
      </c>
      <c r="N31" s="11">
        <v>3.108892</v>
      </c>
      <c r="O31" s="11">
        <v>4.3796590000000002</v>
      </c>
      <c r="P31" s="11">
        <v>0</v>
      </c>
      <c r="Q31" s="11">
        <v>29.981618000000001</v>
      </c>
      <c r="R31" s="11">
        <v>3.7804213</v>
      </c>
      <c r="S31" s="11">
        <v>16.314827999999999</v>
      </c>
      <c r="T31" s="11">
        <v>6.0741949999999996</v>
      </c>
      <c r="U31" s="31">
        <v>5.6256919999999999</v>
      </c>
      <c r="V31" s="31">
        <v>6.4241859999999997</v>
      </c>
      <c r="W31" s="31">
        <v>5.0041500000000001</v>
      </c>
      <c r="X31" s="31">
        <v>5.4572060000000002</v>
      </c>
      <c r="Y31" s="107">
        <v>6.1920950000000001</v>
      </c>
      <c r="Z31" s="107">
        <v>8.0058500000000006</v>
      </c>
      <c r="AA31" s="107">
        <v>6.6440429999999999</v>
      </c>
      <c r="AB31" s="107">
        <v>4.548115000000001</v>
      </c>
      <c r="AC31" s="11">
        <f t="shared" si="0"/>
        <v>123.38640329999998</v>
      </c>
    </row>
    <row r="32" spans="1:29" x14ac:dyDescent="0.2">
      <c r="A32" s="109">
        <v>23</v>
      </c>
      <c r="B32" s="34">
        <v>580810</v>
      </c>
      <c r="C32" s="11">
        <v>0</v>
      </c>
      <c r="D32" s="11">
        <v>10.634993</v>
      </c>
      <c r="E32" s="11">
        <v>10.93004</v>
      </c>
      <c r="F32" s="11">
        <v>10.036369000000001</v>
      </c>
      <c r="G32" s="11">
        <v>11.415651</v>
      </c>
      <c r="H32" s="11">
        <v>0</v>
      </c>
      <c r="I32" s="11">
        <v>0</v>
      </c>
      <c r="J32" s="11">
        <v>35.556103999999998</v>
      </c>
      <c r="K32" s="11">
        <v>12.758003</v>
      </c>
      <c r="L32" s="11">
        <v>23.256537000000002</v>
      </c>
      <c r="M32" s="11">
        <v>14.708508999999999</v>
      </c>
      <c r="N32" s="11">
        <v>7.1494590000000002</v>
      </c>
      <c r="O32" s="11">
        <v>11.025086</v>
      </c>
      <c r="P32" s="11">
        <v>22.687131999999998</v>
      </c>
      <c r="Q32" s="11">
        <v>25.021342000000001</v>
      </c>
      <c r="R32" s="11">
        <v>14.92834</v>
      </c>
      <c r="S32" s="11">
        <v>12.941677</v>
      </c>
      <c r="T32" s="11">
        <v>25.557554</v>
      </c>
      <c r="U32" s="31">
        <v>28.880497999999999</v>
      </c>
      <c r="V32" s="31">
        <v>20.711904000000001</v>
      </c>
      <c r="W32" s="31">
        <v>9.2310599999999994</v>
      </c>
      <c r="X32" s="31">
        <v>6.8636530000000002</v>
      </c>
      <c r="Y32" s="107">
        <v>7.4699</v>
      </c>
      <c r="Z32" s="107">
        <v>6.851369</v>
      </c>
      <c r="AA32" s="107">
        <v>5.6517540000000004</v>
      </c>
      <c r="AB32" s="107">
        <v>4.4215059999999999</v>
      </c>
      <c r="AC32" s="11">
        <f t="shared" si="0"/>
        <v>338.68844000000001</v>
      </c>
    </row>
    <row r="33" spans="1:43" x14ac:dyDescent="0.2">
      <c r="A33" s="109">
        <v>24</v>
      </c>
      <c r="B33" s="34">
        <v>600690</v>
      </c>
      <c r="C33" s="11">
        <v>1.8810309999999999</v>
      </c>
      <c r="D33" s="11">
        <v>0</v>
      </c>
      <c r="E33" s="11">
        <v>0</v>
      </c>
      <c r="F33" s="11">
        <v>0</v>
      </c>
      <c r="G33" s="11">
        <v>0</v>
      </c>
      <c r="H33" s="11">
        <v>5.8214709999999998</v>
      </c>
      <c r="I33" s="11">
        <v>4.0837450000000004</v>
      </c>
      <c r="J33" s="11">
        <v>2.3865319999999999</v>
      </c>
      <c r="K33" s="11">
        <v>31.106383999999998</v>
      </c>
      <c r="L33" s="11">
        <v>6.1586550000000004</v>
      </c>
      <c r="M33" s="11">
        <v>5.4833679999999996</v>
      </c>
      <c r="N33" s="11">
        <v>4.8076639999999999</v>
      </c>
      <c r="O33" s="11">
        <v>6.4682950000000003</v>
      </c>
      <c r="P33" s="11">
        <v>1.4639819999999999</v>
      </c>
      <c r="Q33" s="11">
        <v>12.393136</v>
      </c>
      <c r="R33" s="11">
        <v>9.8374799999999993</v>
      </c>
      <c r="S33" s="11">
        <v>6.0377770000000002</v>
      </c>
      <c r="T33" s="11">
        <v>6.0178789999999998</v>
      </c>
      <c r="U33" s="31">
        <v>7.8627380000000002</v>
      </c>
      <c r="V33" s="31">
        <v>8.3884159999999994</v>
      </c>
      <c r="W33" s="31">
        <v>6.67272</v>
      </c>
      <c r="X33" s="31">
        <v>5.3727530000000003</v>
      </c>
      <c r="Y33" s="107">
        <v>5.0319269999999996</v>
      </c>
      <c r="Z33" s="107">
        <v>3.8050790000000001</v>
      </c>
      <c r="AA33" s="107">
        <v>2.7927730000000004</v>
      </c>
      <c r="AB33" s="107">
        <v>1.345602</v>
      </c>
      <c r="AC33" s="11">
        <f t="shared" si="0"/>
        <v>145.21940700000002</v>
      </c>
    </row>
    <row r="34" spans="1:43" x14ac:dyDescent="0.2">
      <c r="A34" s="109">
        <v>25</v>
      </c>
      <c r="B34" s="34">
        <v>580790</v>
      </c>
      <c r="C34" s="11">
        <v>16.164933000000001</v>
      </c>
      <c r="D34" s="11">
        <v>7.8488439999999997</v>
      </c>
      <c r="E34" s="11">
        <v>6.8335910000000002</v>
      </c>
      <c r="F34" s="11">
        <v>5.8328280000000001</v>
      </c>
      <c r="G34" s="11">
        <v>7.4832599999999996</v>
      </c>
      <c r="H34" s="11">
        <v>5.1711099999999997</v>
      </c>
      <c r="I34" s="11">
        <v>6.7411690000000002</v>
      </c>
      <c r="J34" s="11">
        <v>2.9727999999999999</v>
      </c>
      <c r="K34" s="11">
        <v>12.262814000000001</v>
      </c>
      <c r="L34" s="11">
        <v>4.7784639999999996</v>
      </c>
      <c r="M34" s="11">
        <v>8.0752570000000006</v>
      </c>
      <c r="N34" s="11">
        <v>8.0257609999999993</v>
      </c>
      <c r="O34" s="11">
        <v>8.7700069999999997</v>
      </c>
      <c r="P34" s="11">
        <v>9.6971299999999996</v>
      </c>
      <c r="Q34" s="11">
        <v>18.304324000000001</v>
      </c>
      <c r="R34" s="11">
        <v>14.293419999999999</v>
      </c>
      <c r="S34" s="11">
        <v>7.9171519999999997</v>
      </c>
      <c r="T34" s="11">
        <v>5.8883609999999997</v>
      </c>
      <c r="U34" s="31">
        <v>5.7008840000000003</v>
      </c>
      <c r="V34" s="31">
        <v>4.9235769999999999</v>
      </c>
      <c r="W34" s="31">
        <v>4.385859</v>
      </c>
      <c r="X34" s="31">
        <v>4.2420660000000003</v>
      </c>
      <c r="Y34" s="107">
        <v>3.2914340000000002</v>
      </c>
      <c r="Z34" s="107">
        <v>2.5504530000000001</v>
      </c>
      <c r="AA34" s="107">
        <v>2.6442510000000006</v>
      </c>
      <c r="AB34" s="107">
        <v>2.1150280000000001</v>
      </c>
      <c r="AC34" s="11">
        <f t="shared" si="0"/>
        <v>186.91477700000002</v>
      </c>
    </row>
    <row r="35" spans="1:43" x14ac:dyDescent="0.2">
      <c r="A35" s="51"/>
      <c r="B35" s="42" t="s">
        <v>19</v>
      </c>
      <c r="C35" s="11">
        <f>SUM(C10:C34)</f>
        <v>262.63804600000003</v>
      </c>
      <c r="D35" s="11">
        <f t="shared" ref="D35:G35" si="1">SUM(D10:D34)</f>
        <v>378.04734599999989</v>
      </c>
      <c r="E35" s="11">
        <f t="shared" si="1"/>
        <v>378.67766900000004</v>
      </c>
      <c r="F35" s="11">
        <f t="shared" si="1"/>
        <v>345.59415299999989</v>
      </c>
      <c r="G35" s="11">
        <f t="shared" si="1"/>
        <v>369.83048099999991</v>
      </c>
      <c r="H35" s="11">
        <f t="shared" ref="H35:AB35" si="2">SUM(H10:H34)</f>
        <v>393.542327</v>
      </c>
      <c r="I35" s="11">
        <f t="shared" si="2"/>
        <v>384.60673400000002</v>
      </c>
      <c r="J35" s="11">
        <f t="shared" si="2"/>
        <v>436.68407000000002</v>
      </c>
      <c r="K35" s="11">
        <f t="shared" ref="K35:L35" si="3">SUM(K10:K34)</f>
        <v>491.54664099999997</v>
      </c>
      <c r="L35" s="11">
        <f t="shared" si="3"/>
        <v>586.13464599999986</v>
      </c>
      <c r="M35" s="11">
        <f t="shared" si="2"/>
        <v>649.77058699999998</v>
      </c>
      <c r="N35" s="11">
        <f t="shared" si="2"/>
        <v>726.97323500000005</v>
      </c>
      <c r="O35" s="11">
        <f t="shared" si="2"/>
        <v>835.62726599999996</v>
      </c>
      <c r="P35" s="11">
        <f t="shared" si="2"/>
        <v>1535.6421499999999</v>
      </c>
      <c r="Q35" s="11">
        <f t="shared" si="2"/>
        <v>2116.2589960000005</v>
      </c>
      <c r="R35" s="11">
        <f t="shared" si="2"/>
        <v>927.64074430000016</v>
      </c>
      <c r="S35" s="11">
        <f t="shared" si="2"/>
        <v>1529.7542459999995</v>
      </c>
      <c r="T35" s="11">
        <f t="shared" si="2"/>
        <v>1856.075992</v>
      </c>
      <c r="U35" s="11">
        <f t="shared" si="2"/>
        <v>1877.9572309999999</v>
      </c>
      <c r="V35" s="11">
        <f t="shared" si="2"/>
        <v>1945.5295810000002</v>
      </c>
      <c r="W35" s="11">
        <f t="shared" si="2"/>
        <v>1491.1972629999998</v>
      </c>
      <c r="X35" s="11">
        <f t="shared" si="2"/>
        <v>1618.0467570000003</v>
      </c>
      <c r="Y35" s="11">
        <f t="shared" si="2"/>
        <v>1810.6851590000003</v>
      </c>
      <c r="Z35" s="11">
        <f t="shared" si="2"/>
        <v>2261.8384899999996</v>
      </c>
      <c r="AA35" s="11">
        <f t="shared" si="2"/>
        <v>2551.930096</v>
      </c>
      <c r="AB35" s="11">
        <f t="shared" si="2"/>
        <v>3942.8967439999983</v>
      </c>
      <c r="AC35" s="11">
        <f t="shared" si="0"/>
        <v>31705.126650299997</v>
      </c>
    </row>
    <row r="36" spans="1:43" x14ac:dyDescent="0.2">
      <c r="A36" s="51"/>
      <c r="B36" s="42" t="s">
        <v>20</v>
      </c>
      <c r="C36" s="11">
        <f>C37-C35</f>
        <v>159.19505399999997</v>
      </c>
      <c r="D36" s="11">
        <f t="shared" ref="D36:G36" si="4">D37-D35</f>
        <v>108.88650299999989</v>
      </c>
      <c r="E36" s="11">
        <f t="shared" si="4"/>
        <v>101.78663699999998</v>
      </c>
      <c r="F36" s="11">
        <f t="shared" si="4"/>
        <v>96.418792000000224</v>
      </c>
      <c r="G36" s="11">
        <f t="shared" si="4"/>
        <v>74.96060400000016</v>
      </c>
      <c r="H36" s="11">
        <f t="shared" ref="H36:AB36" si="5">H37-H35</f>
        <v>53.335059999999999</v>
      </c>
      <c r="I36" s="11">
        <f t="shared" si="5"/>
        <v>50.596025999999995</v>
      </c>
      <c r="J36" s="11">
        <f t="shared" si="5"/>
        <v>38.760044999999991</v>
      </c>
      <c r="K36" s="11">
        <f t="shared" ref="K36:L36" si="6">K37-K35</f>
        <v>61.387642000000085</v>
      </c>
      <c r="L36" s="11">
        <f t="shared" si="6"/>
        <v>40.928522000000157</v>
      </c>
      <c r="M36" s="11">
        <f t="shared" si="5"/>
        <v>45.692394000000036</v>
      </c>
      <c r="N36" s="11">
        <f t="shared" si="5"/>
        <v>49.55032099999994</v>
      </c>
      <c r="O36" s="11">
        <f t="shared" si="5"/>
        <v>55.392954000000032</v>
      </c>
      <c r="P36" s="11">
        <f t="shared" si="5"/>
        <v>-340.78377999999998</v>
      </c>
      <c r="Q36" s="11">
        <f t="shared" si="5"/>
        <v>-933.9122660000005</v>
      </c>
      <c r="R36" s="11">
        <f t="shared" si="5"/>
        <v>55.688735699999825</v>
      </c>
      <c r="S36" s="11">
        <f t="shared" si="5"/>
        <v>210.65883500000041</v>
      </c>
      <c r="T36" s="11">
        <f t="shared" si="5"/>
        <v>-225.7890460000001</v>
      </c>
      <c r="U36" s="11">
        <f t="shared" si="5"/>
        <v>-225.43750199999977</v>
      </c>
      <c r="V36" s="11">
        <f t="shared" si="5"/>
        <v>-203.25901600000066</v>
      </c>
      <c r="W36" s="11">
        <f t="shared" si="5"/>
        <v>1591.0411749999996</v>
      </c>
      <c r="X36" s="11">
        <f t="shared" si="5"/>
        <v>1515.7895339999998</v>
      </c>
      <c r="Y36" s="11">
        <f t="shared" si="5"/>
        <v>1673.3148409999997</v>
      </c>
      <c r="Z36" s="11">
        <f t="shared" si="5"/>
        <v>1516.9271960000001</v>
      </c>
      <c r="AA36" s="11">
        <f t="shared" si="5"/>
        <v>1314.1503010000015</v>
      </c>
      <c r="AB36" s="11">
        <f t="shared" si="5"/>
        <v>1009.5121749999994</v>
      </c>
      <c r="AC36" s="11">
        <f t="shared" si="0"/>
        <v>7894.7917367000009</v>
      </c>
    </row>
    <row r="37" spans="1:43" x14ac:dyDescent="0.2">
      <c r="A37" s="51"/>
      <c r="B37" s="42" t="s">
        <v>11</v>
      </c>
      <c r="C37" s="11">
        <v>421.8331</v>
      </c>
      <c r="D37" s="11">
        <v>486.93384899999978</v>
      </c>
      <c r="E37" s="11">
        <v>480.46430600000002</v>
      </c>
      <c r="F37" s="11">
        <v>442.01294500000012</v>
      </c>
      <c r="G37" s="11">
        <v>444.79108500000007</v>
      </c>
      <c r="H37" s="11">
        <v>446.877387</v>
      </c>
      <c r="I37" s="11">
        <v>435.20276000000001</v>
      </c>
      <c r="J37" s="11">
        <v>475.44411500000001</v>
      </c>
      <c r="K37" s="11">
        <v>552.93428300000005</v>
      </c>
      <c r="L37" s="11">
        <v>627.06316800000002</v>
      </c>
      <c r="M37" s="11">
        <v>695.46298100000001</v>
      </c>
      <c r="N37" s="11">
        <v>776.52355599999999</v>
      </c>
      <c r="O37" s="11">
        <v>891.02021999999999</v>
      </c>
      <c r="P37" s="11">
        <v>1194.8583699999999</v>
      </c>
      <c r="Q37" s="11">
        <v>1182.34673</v>
      </c>
      <c r="R37" s="11">
        <v>983.32947999999999</v>
      </c>
      <c r="S37" s="11">
        <v>1740.4130809999999</v>
      </c>
      <c r="T37" s="11">
        <v>1630.2869459999999</v>
      </c>
      <c r="U37" s="11">
        <v>1652.5197290000001</v>
      </c>
      <c r="V37" s="11">
        <v>1742.2705649999996</v>
      </c>
      <c r="W37" s="11">
        <v>3082.2384379999994</v>
      </c>
      <c r="X37" s="11">
        <v>3133.8362910000001</v>
      </c>
      <c r="Y37" s="11">
        <v>3484</v>
      </c>
      <c r="Z37" s="11">
        <v>3778.7656859999997</v>
      </c>
      <c r="AA37" s="11">
        <v>3866.0803970000015</v>
      </c>
      <c r="AB37" s="11">
        <v>4952.4089189999977</v>
      </c>
      <c r="AC37" s="11">
        <f t="shared" si="0"/>
        <v>39599.918386999998</v>
      </c>
    </row>
    <row r="38" spans="1:43" x14ac:dyDescent="0.2">
      <c r="A38" s="51"/>
      <c r="B38" s="42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</row>
    <row r="39" spans="1:43" ht="13.5" thickBot="1" x14ac:dyDescent="0.25">
      <c r="A39" s="51"/>
      <c r="B39" s="42"/>
      <c r="C39" s="268" t="s">
        <v>15</v>
      </c>
      <c r="D39" s="268"/>
      <c r="E39" s="268"/>
      <c r="F39" s="268"/>
      <c r="G39" s="268"/>
      <c r="H39" s="268"/>
      <c r="I39" s="268"/>
      <c r="J39" s="268"/>
      <c r="K39" s="268"/>
      <c r="L39" s="268"/>
      <c r="M39" s="268"/>
      <c r="N39" s="268"/>
      <c r="O39" s="268"/>
      <c r="P39" s="268"/>
      <c r="Q39" s="268"/>
      <c r="R39" s="268"/>
      <c r="S39" s="268"/>
      <c r="T39" s="268"/>
      <c r="U39" s="268"/>
      <c r="V39" s="268"/>
      <c r="W39" s="268"/>
      <c r="X39" s="268"/>
      <c r="Y39" s="268"/>
      <c r="Z39" s="268"/>
      <c r="AA39" s="268"/>
      <c r="AB39" s="264"/>
      <c r="AC39" s="243"/>
      <c r="AH39" s="21"/>
      <c r="AI39" s="21"/>
      <c r="AJ39" s="21"/>
      <c r="AK39" s="21"/>
      <c r="AL39" s="21"/>
      <c r="AM39" s="21"/>
      <c r="AN39" s="21"/>
      <c r="AO39" s="21"/>
      <c r="AP39" s="22"/>
      <c r="AQ39" s="22"/>
    </row>
    <row r="40" spans="1:43" ht="13.5" thickTop="1" x14ac:dyDescent="0.2">
      <c r="A40" s="51"/>
      <c r="B40" s="45"/>
      <c r="C40" s="45"/>
      <c r="D40" s="208"/>
      <c r="E40" s="208"/>
      <c r="F40" s="208"/>
      <c r="G40" s="208"/>
      <c r="H40" s="44"/>
      <c r="I40" s="44"/>
      <c r="J40" s="44"/>
      <c r="K40" s="226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226"/>
      <c r="AA40" s="226"/>
      <c r="AB40" s="226"/>
      <c r="AC40" s="44"/>
    </row>
    <row r="41" spans="1:43" x14ac:dyDescent="0.2">
      <c r="A41" s="51">
        <v>1</v>
      </c>
      <c r="B41" s="34">
        <v>420222</v>
      </c>
      <c r="C41" s="44">
        <f>C10/C$37*100</f>
        <v>6.791785661201076E-2</v>
      </c>
      <c r="D41" s="226">
        <f t="shared" ref="D41:H41" si="7">D10/D$37*100</f>
        <v>7.1563930237267231E-2</v>
      </c>
      <c r="E41" s="226">
        <f t="shared" si="7"/>
        <v>6.6339579448384672E-2</v>
      </c>
      <c r="F41" s="226">
        <f t="shared" si="7"/>
        <v>0.11186120352199184</v>
      </c>
      <c r="G41" s="226">
        <f t="shared" si="7"/>
        <v>0.18197734336334548</v>
      </c>
      <c r="H41" s="226">
        <f t="shared" si="7"/>
        <v>26.670143414529051</v>
      </c>
      <c r="I41" s="226">
        <f t="shared" ref="I41:M41" si="8">I10/I$37*100</f>
        <v>24.569094644528448</v>
      </c>
      <c r="J41" s="226">
        <f t="shared" si="8"/>
        <v>23.315726812603408</v>
      </c>
      <c r="K41" s="226">
        <f t="shared" si="8"/>
        <v>19.029160830673252</v>
      </c>
      <c r="L41" s="226">
        <f t="shared" si="8"/>
        <v>21.739541079217076</v>
      </c>
      <c r="M41" s="226">
        <f t="shared" si="8"/>
        <v>21.988639823806814</v>
      </c>
      <c r="N41" s="226">
        <f t="shared" ref="N41:AC41" si="9">N10/N$37*100</f>
        <v>19.099256790607907</v>
      </c>
      <c r="O41" s="226">
        <f t="shared" si="9"/>
        <v>15.621732130837614</v>
      </c>
      <c r="P41" s="226">
        <f t="shared" si="9"/>
        <v>8.092749770836857</v>
      </c>
      <c r="Q41" s="226">
        <f t="shared" si="9"/>
        <v>32.972548585642045</v>
      </c>
      <c r="R41" s="226">
        <f t="shared" si="9"/>
        <v>16.269501042519337</v>
      </c>
      <c r="S41" s="226">
        <f t="shared" si="9"/>
        <v>21.633329587689996</v>
      </c>
      <c r="T41" s="226">
        <f t="shared" si="9"/>
        <v>17.559419567357565</v>
      </c>
      <c r="U41" s="226">
        <f t="shared" si="9"/>
        <v>14.168287548475011</v>
      </c>
      <c r="V41" s="226">
        <f t="shared" si="9"/>
        <v>13.846036938585371</v>
      </c>
      <c r="W41" s="226">
        <f t="shared" si="9"/>
        <v>7.5284265532217747</v>
      </c>
      <c r="X41" s="226">
        <f t="shared" si="9"/>
        <v>8.1420371808439178</v>
      </c>
      <c r="Y41" s="226">
        <f t="shared" si="9"/>
        <v>8.7001321182548796</v>
      </c>
      <c r="Z41" s="226">
        <f t="shared" si="9"/>
        <v>12.518313155868963</v>
      </c>
      <c r="AA41" s="226">
        <f t="shared" si="9"/>
        <v>17.960535392352835</v>
      </c>
      <c r="AB41" s="226">
        <f t="shared" si="9"/>
        <v>26.403763065349565</v>
      </c>
      <c r="AC41" s="226">
        <f t="shared" si="9"/>
        <v>15.33135687974821</v>
      </c>
    </row>
    <row r="42" spans="1:43" x14ac:dyDescent="0.2">
      <c r="A42" s="51">
        <v>2</v>
      </c>
      <c r="B42" s="34">
        <v>420292</v>
      </c>
      <c r="C42" s="226">
        <f t="shared" ref="C42:H42" si="10">C11/C$37*100</f>
        <v>0.47588679029692083</v>
      </c>
      <c r="D42" s="226">
        <f t="shared" si="10"/>
        <v>0.20827551875532083</v>
      </c>
      <c r="E42" s="226">
        <f t="shared" si="10"/>
        <v>0.35308991298929082</v>
      </c>
      <c r="F42" s="226">
        <f t="shared" si="10"/>
        <v>0.67716500927365364</v>
      </c>
      <c r="G42" s="226">
        <f t="shared" si="10"/>
        <v>1.7231473962658217</v>
      </c>
      <c r="H42" s="226">
        <f t="shared" si="10"/>
        <v>2.2879978485015622</v>
      </c>
      <c r="I42" s="226">
        <f t="shared" ref="I42:L68" si="11">I11/I$37*100</f>
        <v>2.2811167374030443</v>
      </c>
      <c r="J42" s="226">
        <f t="shared" si="11"/>
        <v>2.0335386841416683</v>
      </c>
      <c r="K42" s="226">
        <f t="shared" si="11"/>
        <v>1.9006947702680248</v>
      </c>
      <c r="L42" s="226">
        <f t="shared" si="11"/>
        <v>3.4711900029822829</v>
      </c>
      <c r="M42" s="226">
        <f t="shared" ref="M42:AC42" si="12">M11/M$37*100</f>
        <v>4.7720563001469092</v>
      </c>
      <c r="N42" s="226">
        <f t="shared" si="12"/>
        <v>5.0525914760530464</v>
      </c>
      <c r="O42" s="226">
        <f t="shared" si="12"/>
        <v>6.3203838404475254</v>
      </c>
      <c r="P42" s="226">
        <f t="shared" si="12"/>
        <v>1.2022119408177223</v>
      </c>
      <c r="Q42" s="226">
        <f t="shared" si="12"/>
        <v>10.291233097079736</v>
      </c>
      <c r="R42" s="226">
        <f t="shared" si="12"/>
        <v>5.0118806567255563</v>
      </c>
      <c r="S42" s="226">
        <f t="shared" si="12"/>
        <v>6.1150435009859603</v>
      </c>
      <c r="T42" s="226">
        <f t="shared" si="12"/>
        <v>6.404826478933237</v>
      </c>
      <c r="U42" s="226">
        <f t="shared" si="12"/>
        <v>7.1054191329415577</v>
      </c>
      <c r="V42" s="226">
        <f t="shared" si="12"/>
        <v>6.2153369961800413</v>
      </c>
      <c r="W42" s="226">
        <f t="shared" si="12"/>
        <v>3.6082543332424701</v>
      </c>
      <c r="X42" s="226">
        <f t="shared" si="12"/>
        <v>4.8112555028165636</v>
      </c>
      <c r="Y42" s="226">
        <f t="shared" si="12"/>
        <v>5.9211759184845008</v>
      </c>
      <c r="Z42" s="226">
        <f t="shared" si="12"/>
        <v>6.695411068681965</v>
      </c>
      <c r="AA42" s="226">
        <f t="shared" si="12"/>
        <v>8.8046557248043715</v>
      </c>
      <c r="AB42" s="226">
        <f t="shared" si="12"/>
        <v>8.2159214768993554</v>
      </c>
      <c r="AC42" s="226">
        <f t="shared" si="12"/>
        <v>5.7996527027034368</v>
      </c>
    </row>
    <row r="43" spans="1:43" x14ac:dyDescent="0.2">
      <c r="A43" s="51">
        <v>3</v>
      </c>
      <c r="B43" s="34">
        <v>420212</v>
      </c>
      <c r="C43" s="226">
        <f t="shared" ref="C43:H43" si="13">C12/C$37*100</f>
        <v>0.51422659814983696</v>
      </c>
      <c r="D43" s="226">
        <f t="shared" si="13"/>
        <v>0.52731310531669395</v>
      </c>
      <c r="E43" s="226">
        <f t="shared" si="13"/>
        <v>0.49208712707162056</v>
      </c>
      <c r="F43" s="226">
        <f t="shared" si="13"/>
        <v>0.52652824455175162</v>
      </c>
      <c r="G43" s="226">
        <f t="shared" si="13"/>
        <v>1.0599074844317078</v>
      </c>
      <c r="H43" s="226">
        <f t="shared" si="13"/>
        <v>0.40202705535422401</v>
      </c>
      <c r="I43" s="226">
        <f t="shared" si="11"/>
        <v>0.35976104563307454</v>
      </c>
      <c r="J43" s="226">
        <f t="shared" si="11"/>
        <v>0.40224475173070551</v>
      </c>
      <c r="K43" s="226">
        <f t="shared" si="11"/>
        <v>0.91491342742443038</v>
      </c>
      <c r="L43" s="226">
        <f t="shared" si="11"/>
        <v>2.1260829339604905</v>
      </c>
      <c r="M43" s="226">
        <f t="shared" ref="M43:AC43" si="14">M12/M$37*100</f>
        <v>2.4682019703360747</v>
      </c>
      <c r="N43" s="226">
        <f t="shared" si="14"/>
        <v>3.4338332422719193</v>
      </c>
      <c r="O43" s="226">
        <f t="shared" si="14"/>
        <v>4.2600514722325826</v>
      </c>
      <c r="P43" s="226">
        <f t="shared" si="14"/>
        <v>7.6166642243967377</v>
      </c>
      <c r="Q43" s="226">
        <f t="shared" si="14"/>
        <v>8.4943407421611425</v>
      </c>
      <c r="R43" s="226">
        <f t="shared" si="14"/>
        <v>5.1692134766467088</v>
      </c>
      <c r="S43" s="226">
        <f t="shared" si="14"/>
        <v>5.9970209451672121</v>
      </c>
      <c r="T43" s="226">
        <f t="shared" si="14"/>
        <v>6.8903663416808092</v>
      </c>
      <c r="U43" s="226">
        <f t="shared" si="14"/>
        <v>6.5885055463685784</v>
      </c>
      <c r="V43" s="226">
        <f t="shared" si="14"/>
        <v>7.8400251800155978</v>
      </c>
      <c r="W43" s="226">
        <f t="shared" si="14"/>
        <v>5.3355136310190945</v>
      </c>
      <c r="X43" s="226">
        <f t="shared" si="14"/>
        <v>5.4763768130732897</v>
      </c>
      <c r="Y43" s="226">
        <f t="shared" si="14"/>
        <v>5.5576335820895517</v>
      </c>
      <c r="Z43" s="226">
        <f t="shared" si="14"/>
        <v>6.2592454693947914</v>
      </c>
      <c r="AA43" s="226">
        <f t="shared" si="14"/>
        <v>6.3875698289054457</v>
      </c>
      <c r="AB43" s="226">
        <f t="shared" si="14"/>
        <v>3.2293045993522909</v>
      </c>
      <c r="AC43" s="226">
        <f t="shared" si="14"/>
        <v>5.0433059444274759</v>
      </c>
    </row>
    <row r="44" spans="1:43" x14ac:dyDescent="0.2">
      <c r="A44" s="51">
        <v>4</v>
      </c>
      <c r="B44" s="34">
        <v>630790</v>
      </c>
      <c r="C44" s="226">
        <f t="shared" ref="C44:H44" si="15">C13/C$37*100</f>
        <v>21.006930229040822</v>
      </c>
      <c r="D44" s="226">
        <f t="shared" si="15"/>
        <v>3.789204845358781</v>
      </c>
      <c r="E44" s="226">
        <f t="shared" si="15"/>
        <v>3.0823203336982123</v>
      </c>
      <c r="F44" s="226">
        <f t="shared" si="15"/>
        <v>3.0930087352984645</v>
      </c>
      <c r="G44" s="226">
        <f t="shared" si="15"/>
        <v>2.7058876416104423</v>
      </c>
      <c r="H44" s="226">
        <f t="shared" si="15"/>
        <v>11.365027740819654</v>
      </c>
      <c r="I44" s="226">
        <f t="shared" si="11"/>
        <v>12.331239581293097</v>
      </c>
      <c r="J44" s="226">
        <f t="shared" si="11"/>
        <v>9.6012232689009096</v>
      </c>
      <c r="K44" s="226">
        <f t="shared" si="11"/>
        <v>4.2059403287171468</v>
      </c>
      <c r="L44" s="226">
        <f t="shared" si="11"/>
        <v>8.9873232675659249</v>
      </c>
      <c r="M44" s="226">
        <f t="shared" ref="M44:AC44" si="16">M13/M$37*100</f>
        <v>7.8177898012374571</v>
      </c>
      <c r="N44" s="226">
        <f t="shared" si="16"/>
        <v>6.9817965702511158</v>
      </c>
      <c r="O44" s="226">
        <f t="shared" si="16"/>
        <v>5.6944845763432843</v>
      </c>
      <c r="P44" s="226">
        <f t="shared" si="16"/>
        <v>4.9769257589918379</v>
      </c>
      <c r="Q44" s="226">
        <f t="shared" si="16"/>
        <v>11.121528284685153</v>
      </c>
      <c r="R44" s="226">
        <f t="shared" si="16"/>
        <v>6.9348109038691694</v>
      </c>
      <c r="S44" s="226">
        <f t="shared" si="16"/>
        <v>4.0882012883469017</v>
      </c>
      <c r="T44" s="226">
        <f t="shared" si="16"/>
        <v>4.5895974437864382</v>
      </c>
      <c r="U44" s="226">
        <f t="shared" si="16"/>
        <v>6.5009459865879764</v>
      </c>
      <c r="V44" s="226">
        <f t="shared" si="16"/>
        <v>7.5178318242436735</v>
      </c>
      <c r="W44" s="226">
        <f t="shared" si="16"/>
        <v>4.0385981975090797</v>
      </c>
      <c r="X44" s="226">
        <f t="shared" si="16"/>
        <v>4.1027425513338667</v>
      </c>
      <c r="Y44" s="226">
        <f t="shared" si="16"/>
        <v>4.6299927095292768</v>
      </c>
      <c r="Z44" s="226">
        <f t="shared" si="16"/>
        <v>5.1394200153642444</v>
      </c>
      <c r="AA44" s="226">
        <f t="shared" si="16"/>
        <v>5.5241254466855763</v>
      </c>
      <c r="AB44" s="226">
        <f t="shared" si="16"/>
        <v>24.794436709154947</v>
      </c>
      <c r="AC44" s="226">
        <f t="shared" si="16"/>
        <v>8.1571305512094856</v>
      </c>
    </row>
    <row r="45" spans="1:43" x14ac:dyDescent="0.2">
      <c r="A45" s="51">
        <v>5</v>
      </c>
      <c r="B45" s="34">
        <v>640610</v>
      </c>
      <c r="C45" s="226">
        <f t="shared" ref="C45:H45" si="17">C14/C$37*100</f>
        <v>2.185301485350486</v>
      </c>
      <c r="D45" s="226">
        <f t="shared" si="17"/>
        <v>7.2723379310605321</v>
      </c>
      <c r="E45" s="226">
        <f t="shared" si="17"/>
        <v>6.1136533210023725</v>
      </c>
      <c r="F45" s="226">
        <f t="shared" si="17"/>
        <v>4.6816574568873763</v>
      </c>
      <c r="G45" s="226">
        <f t="shared" si="17"/>
        <v>2.879896075255195</v>
      </c>
      <c r="H45" s="226">
        <f t="shared" si="17"/>
        <v>2.7850666339489676</v>
      </c>
      <c r="I45" s="226">
        <f t="shared" si="11"/>
        <v>2.7187929598608243</v>
      </c>
      <c r="J45" s="226">
        <f t="shared" si="11"/>
        <v>2.6480371936037113</v>
      </c>
      <c r="K45" s="226">
        <f t="shared" si="11"/>
        <v>4.9951872852130599</v>
      </c>
      <c r="L45" s="226">
        <f t="shared" si="11"/>
        <v>2.6327521440391788</v>
      </c>
      <c r="M45" s="226">
        <f t="shared" ref="M45:AC45" si="18">M14/M$37*100</f>
        <v>2.5444507448197302</v>
      </c>
      <c r="N45" s="226">
        <f t="shared" si="18"/>
        <v>2.300924532416889</v>
      </c>
      <c r="O45" s="226">
        <f t="shared" si="18"/>
        <v>2.188768623006109</v>
      </c>
      <c r="P45" s="226">
        <f t="shared" si="18"/>
        <v>9.4088493517436724</v>
      </c>
      <c r="Q45" s="226">
        <f t="shared" si="18"/>
        <v>7.1818629717866278</v>
      </c>
      <c r="R45" s="226">
        <f t="shared" si="18"/>
        <v>2.8007214835052032</v>
      </c>
      <c r="S45" s="226">
        <f t="shared" si="18"/>
        <v>2.0561837526202784</v>
      </c>
      <c r="T45" s="226">
        <f t="shared" si="18"/>
        <v>2.651687674128012</v>
      </c>
      <c r="U45" s="226">
        <f t="shared" si="18"/>
        <v>3.0854176870163101</v>
      </c>
      <c r="V45" s="226">
        <f t="shared" si="18"/>
        <v>3.8689822553479241</v>
      </c>
      <c r="W45" s="226">
        <f t="shared" si="18"/>
        <v>2.4628894398337922</v>
      </c>
      <c r="X45" s="226">
        <f t="shared" si="18"/>
        <v>4.1620654012650844</v>
      </c>
      <c r="Y45" s="226">
        <f t="shared" si="18"/>
        <v>4.9233487370838116</v>
      </c>
      <c r="Z45" s="226">
        <f t="shared" si="18"/>
        <v>4.8752913069614445</v>
      </c>
      <c r="AA45" s="226">
        <f t="shared" si="18"/>
        <v>5.3696636821388886</v>
      </c>
      <c r="AB45" s="226">
        <f t="shared" si="18"/>
        <v>2.3937611966004142</v>
      </c>
      <c r="AC45" s="226">
        <f t="shared" si="18"/>
        <v>3.9245083103761806</v>
      </c>
    </row>
    <row r="46" spans="1:43" x14ac:dyDescent="0.2">
      <c r="A46" s="51">
        <v>6</v>
      </c>
      <c r="B46" s="34">
        <v>560394</v>
      </c>
      <c r="C46" s="226">
        <f t="shared" ref="C46:H46" si="19">C15/C$37*100</f>
        <v>0</v>
      </c>
      <c r="D46" s="226">
        <f t="shared" si="19"/>
        <v>2.6560757742680576</v>
      </c>
      <c r="E46" s="226">
        <f t="shared" si="19"/>
        <v>2.7151382188211914</v>
      </c>
      <c r="F46" s="226">
        <f t="shared" si="19"/>
        <v>3.7175031152085363</v>
      </c>
      <c r="G46" s="226">
        <f t="shared" si="19"/>
        <v>4.7410545559832871</v>
      </c>
      <c r="H46" s="226">
        <f t="shared" si="19"/>
        <v>6.6086662380166485</v>
      </c>
      <c r="I46" s="226">
        <f t="shared" si="11"/>
        <v>7.5281110349575897</v>
      </c>
      <c r="J46" s="226">
        <f t="shared" si="11"/>
        <v>9.4462889713126419</v>
      </c>
      <c r="K46" s="226">
        <f t="shared" si="11"/>
        <v>10.121145264563021</v>
      </c>
      <c r="L46" s="226">
        <f t="shared" si="11"/>
        <v>10.382945821496566</v>
      </c>
      <c r="M46" s="226">
        <f t="shared" ref="M46:AC46" si="20">M15/M$37*100</f>
        <v>9.3413146026244043</v>
      </c>
      <c r="N46" s="226">
        <f t="shared" si="20"/>
        <v>10.198986030502338</v>
      </c>
      <c r="O46" s="226">
        <f t="shared" si="20"/>
        <v>11.059072598823851</v>
      </c>
      <c r="P46" s="226">
        <f t="shared" si="20"/>
        <v>10.044381912811977</v>
      </c>
      <c r="Q46" s="226">
        <f t="shared" si="20"/>
        <v>16.895175749333699</v>
      </c>
      <c r="R46" s="226">
        <f t="shared" si="20"/>
        <v>6.701588973006281</v>
      </c>
      <c r="S46" s="226">
        <f t="shared" si="20"/>
        <v>7.2864385118925679</v>
      </c>
      <c r="T46" s="226">
        <f t="shared" si="20"/>
        <v>13.682352946963977</v>
      </c>
      <c r="U46" s="226">
        <f t="shared" si="20"/>
        <v>12.994455208709946</v>
      </c>
      <c r="V46" s="226">
        <f t="shared" si="20"/>
        <v>14.624687641439897</v>
      </c>
      <c r="W46" s="226">
        <f t="shared" si="20"/>
        <v>4.0891395177649796</v>
      </c>
      <c r="X46" s="226">
        <f t="shared" si="20"/>
        <v>4.776973526981215</v>
      </c>
      <c r="Y46" s="226">
        <f t="shared" si="20"/>
        <v>4.4509205510907011</v>
      </c>
      <c r="Z46" s="226">
        <f t="shared" si="20"/>
        <v>4.2311233425337091</v>
      </c>
      <c r="AA46" s="226">
        <f t="shared" si="20"/>
        <v>3.7117205092618253</v>
      </c>
      <c r="AB46" s="226">
        <f t="shared" si="20"/>
        <v>3.1456202536574134</v>
      </c>
      <c r="AC46" s="226">
        <f t="shared" si="20"/>
        <v>6.6402694654624224</v>
      </c>
    </row>
    <row r="47" spans="1:43" x14ac:dyDescent="0.2">
      <c r="A47" s="51">
        <v>7</v>
      </c>
      <c r="B47" s="34">
        <v>420232</v>
      </c>
      <c r="C47" s="226">
        <f t="shared" ref="C47:H47" si="21">C16/C$37*100</f>
        <v>2.7455469947711548</v>
      </c>
      <c r="D47" s="226">
        <f t="shared" si="21"/>
        <v>0.24197516817114936</v>
      </c>
      <c r="E47" s="226">
        <f t="shared" si="21"/>
        <v>0.49110391147349869</v>
      </c>
      <c r="F47" s="226">
        <f t="shared" si="21"/>
        <v>0.76405409348361941</v>
      </c>
      <c r="G47" s="226">
        <f t="shared" si="21"/>
        <v>0.52359705006227808</v>
      </c>
      <c r="H47" s="226">
        <f t="shared" si="21"/>
        <v>3.1323891982925511</v>
      </c>
      <c r="I47" s="226">
        <f t="shared" si="11"/>
        <v>2.8507165257867388</v>
      </c>
      <c r="J47" s="226">
        <f t="shared" si="11"/>
        <v>2.8540790750980269</v>
      </c>
      <c r="K47" s="226">
        <f t="shared" si="11"/>
        <v>0.50580821012322719</v>
      </c>
      <c r="L47" s="226">
        <f t="shared" si="11"/>
        <v>2.4423823278996988</v>
      </c>
      <c r="M47" s="226">
        <f t="shared" ref="M47:AC47" si="22">M16/M$37*100</f>
        <v>2.6045994531519145</v>
      </c>
      <c r="N47" s="226">
        <f t="shared" si="22"/>
        <v>2.7724032109078736</v>
      </c>
      <c r="O47" s="226">
        <f t="shared" si="22"/>
        <v>3.0204441376201316</v>
      </c>
      <c r="P47" s="226">
        <f t="shared" si="22"/>
        <v>2.875370074195488E-2</v>
      </c>
      <c r="Q47" s="226">
        <f t="shared" si="22"/>
        <v>8.6827568762337588</v>
      </c>
      <c r="R47" s="226">
        <f t="shared" si="22"/>
        <v>3.9395137426369033</v>
      </c>
      <c r="S47" s="226">
        <f t="shared" si="22"/>
        <v>5.6796735257358133</v>
      </c>
      <c r="T47" s="226">
        <f t="shared" si="22"/>
        <v>5.7835626563374332</v>
      </c>
      <c r="U47" s="226">
        <f t="shared" si="22"/>
        <v>5.9677123528006</v>
      </c>
      <c r="V47" s="226">
        <f t="shared" si="22"/>
        <v>4.0931016360251729</v>
      </c>
      <c r="W47" s="226">
        <f t="shared" si="22"/>
        <v>2.792377901037649</v>
      </c>
      <c r="X47" s="226">
        <f t="shared" si="22"/>
        <v>2.6068884400445538</v>
      </c>
      <c r="Y47" s="226">
        <f t="shared" si="22"/>
        <v>2.91890088978186</v>
      </c>
      <c r="Z47" s="226">
        <f t="shared" si="22"/>
        <v>3.0641169530298313</v>
      </c>
      <c r="AA47" s="226">
        <f t="shared" si="22"/>
        <v>3.0493379312928957</v>
      </c>
      <c r="AB47" s="226">
        <f t="shared" si="22"/>
        <v>2.2083135255737965</v>
      </c>
      <c r="AC47" s="226">
        <f t="shared" si="22"/>
        <v>3.1888353118791999</v>
      </c>
    </row>
    <row r="48" spans="1:43" x14ac:dyDescent="0.2">
      <c r="A48" s="51">
        <v>8</v>
      </c>
      <c r="B48" s="34">
        <v>940490</v>
      </c>
      <c r="C48" s="226">
        <f t="shared" ref="C48:H48" si="23">C17/C$37*100</f>
        <v>2.0512062709161514</v>
      </c>
      <c r="D48" s="226">
        <f t="shared" si="23"/>
        <v>0.27811539550621805</v>
      </c>
      <c r="E48" s="226">
        <f t="shared" si="23"/>
        <v>1.2831127979775463</v>
      </c>
      <c r="F48" s="226">
        <f t="shared" si="23"/>
        <v>0.41227254102252581</v>
      </c>
      <c r="G48" s="226">
        <f t="shared" si="23"/>
        <v>0.42408673726003299</v>
      </c>
      <c r="H48" s="226">
        <f t="shared" si="23"/>
        <v>2.6116888747382512</v>
      </c>
      <c r="I48" s="226">
        <f t="shared" si="11"/>
        <v>2.6537660285058853</v>
      </c>
      <c r="J48" s="226">
        <f t="shared" si="11"/>
        <v>2.4184276631544805</v>
      </c>
      <c r="K48" s="226">
        <f t="shared" si="11"/>
        <v>1.0346231326010944</v>
      </c>
      <c r="L48" s="226">
        <f t="shared" si="11"/>
        <v>2.7859443659749443</v>
      </c>
      <c r="M48" s="226">
        <f t="shared" ref="M48:AC48" si="24">M17/M$37*100</f>
        <v>2.6701227106723597</v>
      </c>
      <c r="N48" s="226">
        <f t="shared" si="24"/>
        <v>2.2126691286104396</v>
      </c>
      <c r="O48" s="226">
        <f t="shared" si="24"/>
        <v>1.5265572761076061</v>
      </c>
      <c r="P48" s="226">
        <f t="shared" si="24"/>
        <v>0.70837198889103481</v>
      </c>
      <c r="Q48" s="226">
        <f t="shared" si="24"/>
        <v>4.7528308383785189</v>
      </c>
      <c r="R48" s="226">
        <f t="shared" si="24"/>
        <v>1.8501255550682767</v>
      </c>
      <c r="S48" s="226">
        <f t="shared" si="24"/>
        <v>2.3048698862313368</v>
      </c>
      <c r="T48" s="226">
        <f t="shared" si="24"/>
        <v>2.4353515862599564</v>
      </c>
      <c r="U48" s="226">
        <f t="shared" si="24"/>
        <v>2.4770016527893448</v>
      </c>
      <c r="V48" s="226">
        <f t="shared" si="24"/>
        <v>3.1060266463263138</v>
      </c>
      <c r="W48" s="226">
        <f t="shared" si="24"/>
        <v>2.4351704941004959</v>
      </c>
      <c r="X48" s="226">
        <f t="shared" si="24"/>
        <v>2.7772330114993871</v>
      </c>
      <c r="Y48" s="226">
        <f t="shared" si="24"/>
        <v>2.9765179678530425</v>
      </c>
      <c r="Z48" s="226">
        <f t="shared" si="24"/>
        <v>3.2001422699486213</v>
      </c>
      <c r="AA48" s="226">
        <f t="shared" si="24"/>
        <v>2.9228856463431683</v>
      </c>
      <c r="AB48" s="226">
        <f t="shared" si="24"/>
        <v>1.6126597642935885</v>
      </c>
      <c r="AC48" s="226">
        <f t="shared" si="24"/>
        <v>2.4354763324881294</v>
      </c>
    </row>
    <row r="49" spans="1:29" x14ac:dyDescent="0.2">
      <c r="A49" s="51">
        <v>9</v>
      </c>
      <c r="B49" s="34">
        <v>560122</v>
      </c>
      <c r="C49" s="226">
        <f t="shared" ref="C49:H49" si="25">C18/C$37*100</f>
        <v>1.0123897342337527</v>
      </c>
      <c r="D49" s="226">
        <f t="shared" si="25"/>
        <v>18.970964986252177</v>
      </c>
      <c r="E49" s="226">
        <f t="shared" si="25"/>
        <v>18.399978499131212</v>
      </c>
      <c r="F49" s="226">
        <f t="shared" si="25"/>
        <v>19.773650294336964</v>
      </c>
      <c r="G49" s="226">
        <f t="shared" si="25"/>
        <v>12.820304615592731</v>
      </c>
      <c r="H49" s="226">
        <f t="shared" si="25"/>
        <v>1.1219797971115508</v>
      </c>
      <c r="I49" s="226">
        <f t="shared" si="11"/>
        <v>1.5618014462959748</v>
      </c>
      <c r="J49" s="226">
        <f t="shared" si="11"/>
        <v>1.009243957094726</v>
      </c>
      <c r="K49" s="226">
        <f t="shared" si="11"/>
        <v>8.1801842263414137</v>
      </c>
      <c r="L49" s="226">
        <f t="shared" si="11"/>
        <v>1.9778742609867335</v>
      </c>
      <c r="M49" s="226">
        <f t="shared" ref="M49:AC49" si="26">M18/M$37*100</f>
        <v>2.296145364493527</v>
      </c>
      <c r="N49" s="226">
        <f t="shared" si="26"/>
        <v>3.5049594812291827</v>
      </c>
      <c r="O49" s="226">
        <f t="shared" si="26"/>
        <v>4.3745634638908646</v>
      </c>
      <c r="P49" s="226">
        <f t="shared" si="26"/>
        <v>0.62111311150626169</v>
      </c>
      <c r="Q49" s="226">
        <f t="shared" si="26"/>
        <v>9.694173721781258</v>
      </c>
      <c r="R49" s="226">
        <f t="shared" si="26"/>
        <v>4.1521505080880932</v>
      </c>
      <c r="S49" s="226">
        <f t="shared" si="26"/>
        <v>4.3329350843921857</v>
      </c>
      <c r="T49" s="226">
        <f t="shared" si="26"/>
        <v>9.4929114398981405</v>
      </c>
      <c r="U49" s="226">
        <f t="shared" si="26"/>
        <v>10.858774564137139</v>
      </c>
      <c r="V49" s="226">
        <f t="shared" si="26"/>
        <v>10.395149159855091</v>
      </c>
      <c r="W49" s="226">
        <f t="shared" si="26"/>
        <v>2.3366589720013091</v>
      </c>
      <c r="X49" s="226">
        <f t="shared" si="26"/>
        <v>1.8597979150149551</v>
      </c>
      <c r="Y49" s="226">
        <f t="shared" si="26"/>
        <v>5.8850516647531576E-2</v>
      </c>
      <c r="Z49" s="226">
        <f t="shared" si="26"/>
        <v>2.5765290862228922</v>
      </c>
      <c r="AA49" s="226">
        <f t="shared" si="26"/>
        <v>2.1694950023565158</v>
      </c>
      <c r="AB49" s="226">
        <f t="shared" si="26"/>
        <v>1.7247826945850802</v>
      </c>
      <c r="AC49" s="226">
        <f t="shared" si="26"/>
        <v>4.1376096586549771</v>
      </c>
    </row>
    <row r="50" spans="1:29" x14ac:dyDescent="0.2">
      <c r="A50" s="51">
        <v>10</v>
      </c>
      <c r="B50" s="34">
        <v>560750</v>
      </c>
      <c r="C50" s="226">
        <f t="shared" ref="C50:H50" si="27">C19/C$37*100</f>
        <v>0.61020341931441602</v>
      </c>
      <c r="D50" s="226">
        <f t="shared" si="27"/>
        <v>2.3641057247593409</v>
      </c>
      <c r="E50" s="226">
        <f t="shared" si="27"/>
        <v>2.0767091072942261</v>
      </c>
      <c r="F50" s="226">
        <f t="shared" si="27"/>
        <v>1.9040245529460678</v>
      </c>
      <c r="G50" s="226">
        <f t="shared" si="27"/>
        <v>2.4515489108780133</v>
      </c>
      <c r="H50" s="226">
        <f t="shared" si="27"/>
        <v>0.80216634456824731</v>
      </c>
      <c r="I50" s="226">
        <f t="shared" si="11"/>
        <v>1.8595360011044049</v>
      </c>
      <c r="J50" s="226">
        <f t="shared" si="11"/>
        <v>2.8372779416987841</v>
      </c>
      <c r="K50" s="226">
        <f t="shared" si="11"/>
        <v>2.1560359642232565</v>
      </c>
      <c r="L50" s="226">
        <f t="shared" si="11"/>
        <v>4.0549713804909686</v>
      </c>
      <c r="M50" s="226">
        <f t="shared" ref="M50:AC50" si="28">M19/M$37*100</f>
        <v>3.0829389321586333</v>
      </c>
      <c r="N50" s="226">
        <f t="shared" si="28"/>
        <v>2.8166089529420537</v>
      </c>
      <c r="O50" s="226">
        <f t="shared" si="28"/>
        <v>1.7551968685963153</v>
      </c>
      <c r="P50" s="226">
        <f t="shared" si="28"/>
        <v>14.310649721606755</v>
      </c>
      <c r="Q50" s="226">
        <f t="shared" si="28"/>
        <v>4.4158143017826932</v>
      </c>
      <c r="R50" s="226">
        <f t="shared" si="28"/>
        <v>4.6052651650390883</v>
      </c>
      <c r="S50" s="226">
        <f t="shared" si="28"/>
        <v>2.434078292244231</v>
      </c>
      <c r="T50" s="226">
        <f t="shared" si="28"/>
        <v>4.817368635177675</v>
      </c>
      <c r="U50" s="226">
        <f t="shared" si="28"/>
        <v>5.2404666933934072</v>
      </c>
      <c r="V50" s="226">
        <f t="shared" si="28"/>
        <v>5.1078762270198848</v>
      </c>
      <c r="W50" s="226">
        <f t="shared" si="28"/>
        <v>1.4141596075961989</v>
      </c>
      <c r="X50" s="226">
        <f t="shared" si="28"/>
        <v>1.8217676578690178</v>
      </c>
      <c r="Y50" s="226">
        <f t="shared" si="28"/>
        <v>1.8368588691159586</v>
      </c>
      <c r="Z50" s="226">
        <f t="shared" si="28"/>
        <v>1.6162391128477078</v>
      </c>
      <c r="AA50" s="226">
        <f t="shared" si="28"/>
        <v>1.7136677253636527</v>
      </c>
      <c r="AB50" s="226">
        <f t="shared" si="28"/>
        <v>1.0945768188089327</v>
      </c>
      <c r="AC50" s="226">
        <f t="shared" si="28"/>
        <v>2.7172776758884587</v>
      </c>
    </row>
    <row r="51" spans="1:29" x14ac:dyDescent="0.2">
      <c r="A51" s="51">
        <v>11</v>
      </c>
      <c r="B51" s="34">
        <v>580710</v>
      </c>
      <c r="C51" s="226">
        <f t="shared" ref="C51:H51" si="29">C20/C$37*100</f>
        <v>17.625101017440311</v>
      </c>
      <c r="D51" s="226">
        <f t="shared" si="29"/>
        <v>13.019630516587895</v>
      </c>
      <c r="E51" s="226">
        <f t="shared" si="29"/>
        <v>12.651955044502305</v>
      </c>
      <c r="F51" s="226">
        <f t="shared" si="29"/>
        <v>11.238347781873218</v>
      </c>
      <c r="G51" s="226">
        <f t="shared" si="29"/>
        <v>13.220260023871655</v>
      </c>
      <c r="H51" s="226">
        <f t="shared" si="29"/>
        <v>15.230481107337839</v>
      </c>
      <c r="I51" s="226">
        <f t="shared" si="11"/>
        <v>14.328853061501723</v>
      </c>
      <c r="J51" s="226">
        <f t="shared" si="11"/>
        <v>12.484149477799299</v>
      </c>
      <c r="K51" s="226">
        <f t="shared" si="11"/>
        <v>10.4763362990824</v>
      </c>
      <c r="L51" s="226">
        <f t="shared" si="11"/>
        <v>11.623302359228981</v>
      </c>
      <c r="M51" s="226">
        <f t="shared" ref="M51:AC51" si="30">M20/M$37*100</f>
        <v>10.94810293001059</v>
      </c>
      <c r="N51" s="226">
        <f t="shared" si="30"/>
        <v>10.240434483355196</v>
      </c>
      <c r="O51" s="226">
        <f t="shared" si="30"/>
        <v>9.5366161275217749</v>
      </c>
      <c r="P51" s="226">
        <f t="shared" si="30"/>
        <v>14.179868029045151</v>
      </c>
      <c r="Q51" s="226">
        <f t="shared" si="30"/>
        <v>13.438486187550078</v>
      </c>
      <c r="R51" s="226">
        <f t="shared" si="30"/>
        <v>9.9772560464677618</v>
      </c>
      <c r="S51" s="226">
        <f t="shared" si="30"/>
        <v>4.7785162561645906</v>
      </c>
      <c r="T51" s="226">
        <f t="shared" si="30"/>
        <v>4.8669850540531776</v>
      </c>
      <c r="U51" s="226">
        <f t="shared" si="30"/>
        <v>4.6955043645351839</v>
      </c>
      <c r="V51" s="226">
        <f t="shared" si="30"/>
        <v>4.3209006977627498</v>
      </c>
      <c r="W51" s="226">
        <f t="shared" si="30"/>
        <v>2.1882294428773852</v>
      </c>
      <c r="X51" s="226">
        <f t="shared" si="30"/>
        <v>1.8914127125985214</v>
      </c>
      <c r="Y51" s="226">
        <f t="shared" si="30"/>
        <v>1.7136350746268656</v>
      </c>
      <c r="Z51" s="226">
        <f t="shared" si="30"/>
        <v>1.5492153222648906</v>
      </c>
      <c r="AA51" s="226">
        <f t="shared" si="30"/>
        <v>1.3727540182863915</v>
      </c>
      <c r="AB51" s="226">
        <f t="shared" si="30"/>
        <v>0.84066390075895947</v>
      </c>
      <c r="AC51" s="226">
        <f t="shared" si="30"/>
        <v>4.9235400991130831</v>
      </c>
    </row>
    <row r="52" spans="1:29" x14ac:dyDescent="0.2">
      <c r="A52" s="51">
        <v>12</v>
      </c>
      <c r="B52" s="34">
        <v>560121</v>
      </c>
      <c r="C52" s="226">
        <f t="shared" ref="C52:H52" si="31">C21/C$37*100</f>
        <v>1.0710430262584896</v>
      </c>
      <c r="D52" s="226">
        <f t="shared" si="31"/>
        <v>0.60239969064052501</v>
      </c>
      <c r="E52" s="226">
        <f t="shared" si="31"/>
        <v>0.4095640353354365</v>
      </c>
      <c r="F52" s="226">
        <f t="shared" si="31"/>
        <v>0.35486268394243509</v>
      </c>
      <c r="G52" s="226">
        <f t="shared" si="31"/>
        <v>0.33410179522820238</v>
      </c>
      <c r="H52" s="226">
        <f t="shared" si="31"/>
        <v>1.6997147810479833</v>
      </c>
      <c r="I52" s="226">
        <f t="shared" si="11"/>
        <v>1.7546019239400044</v>
      </c>
      <c r="J52" s="226">
        <f t="shared" si="11"/>
        <v>1.0051088759401301</v>
      </c>
      <c r="K52" s="226">
        <f t="shared" si="11"/>
        <v>0.36043722758279395</v>
      </c>
      <c r="L52" s="226">
        <f t="shared" si="11"/>
        <v>1.1678804263624043</v>
      </c>
      <c r="M52" s="226">
        <f t="shared" ref="M52:AC52" si="32">M21/M$37*100</f>
        <v>0.85357152892081822</v>
      </c>
      <c r="N52" s="226">
        <f t="shared" si="32"/>
        <v>0.7390758407334137</v>
      </c>
      <c r="O52" s="226">
        <f t="shared" si="32"/>
        <v>0.63674907399968983</v>
      </c>
      <c r="P52" s="226">
        <f t="shared" si="32"/>
        <v>8.7524850330169268E-2</v>
      </c>
      <c r="Q52" s="226">
        <f t="shared" si="32"/>
        <v>1.5257871098438271</v>
      </c>
      <c r="R52" s="226">
        <f t="shared" si="32"/>
        <v>0.9023343833849059</v>
      </c>
      <c r="S52" s="226">
        <f t="shared" si="32"/>
        <v>0.79273697437809609</v>
      </c>
      <c r="T52" s="226">
        <f t="shared" si="32"/>
        <v>1.6020372403816083</v>
      </c>
      <c r="U52" s="226">
        <f t="shared" si="32"/>
        <v>1.5088738465524243</v>
      </c>
      <c r="V52" s="226">
        <f t="shared" si="32"/>
        <v>1.4659026280456047</v>
      </c>
      <c r="W52" s="226">
        <f t="shared" si="32"/>
        <v>0.43890858128348353</v>
      </c>
      <c r="X52" s="226">
        <f t="shared" si="32"/>
        <v>0.65296703783688481</v>
      </c>
      <c r="Y52" s="226">
        <f t="shared" si="32"/>
        <v>0.94878708381171073</v>
      </c>
      <c r="Z52" s="226">
        <f t="shared" si="32"/>
        <v>1.1237914580766626</v>
      </c>
      <c r="AA52" s="226">
        <f t="shared" si="32"/>
        <v>1.2963487008415671</v>
      </c>
      <c r="AB52" s="226">
        <f t="shared" si="32"/>
        <v>0.92238376812437894</v>
      </c>
      <c r="AC52" s="226">
        <f t="shared" si="32"/>
        <v>0.9666882877356372</v>
      </c>
    </row>
    <row r="53" spans="1:29" x14ac:dyDescent="0.2">
      <c r="A53" s="51">
        <v>13</v>
      </c>
      <c r="B53" s="34">
        <v>580410</v>
      </c>
      <c r="C53" s="226">
        <f t="shared" ref="C53:H53" si="33">C22/C$37*100</f>
        <v>9.4602580973375483E-2</v>
      </c>
      <c r="D53" s="226">
        <f t="shared" si="33"/>
        <v>14.887913655803384</v>
      </c>
      <c r="E53" s="226">
        <f t="shared" si="33"/>
        <v>17.776141938835305</v>
      </c>
      <c r="F53" s="226">
        <f t="shared" si="33"/>
        <v>19.705862234419396</v>
      </c>
      <c r="G53" s="226">
        <f t="shared" si="33"/>
        <v>26.748290604790331</v>
      </c>
      <c r="H53" s="226">
        <f t="shared" si="33"/>
        <v>0.74622706295049113</v>
      </c>
      <c r="I53" s="226">
        <f t="shared" si="11"/>
        <v>0.7587199125299664</v>
      </c>
      <c r="J53" s="226">
        <f t="shared" si="11"/>
        <v>1.1651194799203688</v>
      </c>
      <c r="K53" s="226">
        <f t="shared" si="11"/>
        <v>1.4858548750901017</v>
      </c>
      <c r="L53" s="226">
        <f t="shared" si="11"/>
        <v>4.2280378362136553</v>
      </c>
      <c r="M53" s="226">
        <f t="shared" ref="M53:AC53" si="34">M22/M$37*100</f>
        <v>5.9160034572710058</v>
      </c>
      <c r="N53" s="226">
        <f t="shared" si="34"/>
        <v>7.8877450048662787</v>
      </c>
      <c r="O53" s="226">
        <f t="shared" si="34"/>
        <v>11.531397458073398</v>
      </c>
      <c r="P53" s="226">
        <f t="shared" si="34"/>
        <v>26.714060679844426</v>
      </c>
      <c r="Q53" s="226">
        <f t="shared" si="34"/>
        <v>16.311413826974427</v>
      </c>
      <c r="R53" s="226">
        <f t="shared" si="34"/>
        <v>6.9090311418305088</v>
      </c>
      <c r="S53" s="226">
        <f t="shared" si="34"/>
        <v>6.5512657451693794</v>
      </c>
      <c r="T53" s="226">
        <f t="shared" si="34"/>
        <v>13.322593947826409</v>
      </c>
      <c r="U53" s="226">
        <f t="shared" si="34"/>
        <v>12.520745402852615</v>
      </c>
      <c r="V53" s="226">
        <f t="shared" si="34"/>
        <v>10.716593493043375</v>
      </c>
      <c r="W53" s="226">
        <f t="shared" si="34"/>
        <v>2.573857233818587</v>
      </c>
      <c r="X53" s="226">
        <f t="shared" si="34"/>
        <v>2.1110615506622197</v>
      </c>
      <c r="Y53" s="226">
        <f t="shared" si="34"/>
        <v>1.7528542192881742</v>
      </c>
      <c r="Z53" s="226">
        <f t="shared" si="34"/>
        <v>1.7438929395422691</v>
      </c>
      <c r="AA53" s="226">
        <f t="shared" si="34"/>
        <v>1.2167226278196817</v>
      </c>
      <c r="AB53" s="226">
        <f t="shared" si="34"/>
        <v>0.61824712984691277</v>
      </c>
      <c r="AC53" s="226">
        <f t="shared" si="34"/>
        <v>5.735779823590879</v>
      </c>
    </row>
    <row r="54" spans="1:29" x14ac:dyDescent="0.2">
      <c r="A54" s="51">
        <v>14</v>
      </c>
      <c r="B54" s="34">
        <v>570320</v>
      </c>
      <c r="C54" s="226">
        <f t="shared" ref="C54:H54" si="35">C23/C$37*100</f>
        <v>0.27556372413639424</v>
      </c>
      <c r="D54" s="226">
        <f t="shared" si="35"/>
        <v>0.71567051811179416</v>
      </c>
      <c r="E54" s="226">
        <f t="shared" si="35"/>
        <v>0.83708590831303098</v>
      </c>
      <c r="F54" s="226">
        <f t="shared" si="35"/>
        <v>0.49097408221833849</v>
      </c>
      <c r="G54" s="226">
        <f t="shared" si="35"/>
        <v>1.0011111171439058</v>
      </c>
      <c r="H54" s="226">
        <f t="shared" si="35"/>
        <v>1.366638406342096</v>
      </c>
      <c r="I54" s="226">
        <f t="shared" si="11"/>
        <v>1.6273210215854328</v>
      </c>
      <c r="J54" s="226">
        <f t="shared" si="11"/>
        <v>2.1636862620541639</v>
      </c>
      <c r="K54" s="226">
        <f t="shared" si="11"/>
        <v>2.3393031319781632</v>
      </c>
      <c r="L54" s="226">
        <f t="shared" si="11"/>
        <v>1.8703582985757503</v>
      </c>
      <c r="M54" s="226">
        <f t="shared" ref="M54:AC54" si="36">M23/M$37*100</f>
        <v>2.9989236767154397</v>
      </c>
      <c r="N54" s="226">
        <f t="shared" si="36"/>
        <v>4.3372054511119043</v>
      </c>
      <c r="O54" s="226">
        <f t="shared" si="36"/>
        <v>5.2277840563483506</v>
      </c>
      <c r="P54" s="226">
        <f t="shared" si="36"/>
        <v>3.5433391155807028</v>
      </c>
      <c r="Q54" s="226">
        <f t="shared" si="36"/>
        <v>9.8164212793991492</v>
      </c>
      <c r="R54" s="226">
        <f t="shared" si="36"/>
        <v>4.9757828881526054</v>
      </c>
      <c r="S54" s="226">
        <f t="shared" si="36"/>
        <v>3.7616228419970144</v>
      </c>
      <c r="T54" s="226">
        <f t="shared" si="36"/>
        <v>3.7383058945256376</v>
      </c>
      <c r="U54" s="226">
        <f t="shared" si="36"/>
        <v>3.6072850419808815</v>
      </c>
      <c r="V54" s="226">
        <f t="shared" si="36"/>
        <v>3.2228613125883818</v>
      </c>
      <c r="W54" s="226">
        <f t="shared" si="36"/>
        <v>1.8346870346829414</v>
      </c>
      <c r="X54" s="226">
        <f t="shared" si="36"/>
        <v>1.5172382851188317</v>
      </c>
      <c r="Y54" s="226">
        <f t="shared" si="36"/>
        <v>1.1306411308840414</v>
      </c>
      <c r="Z54" s="226">
        <f t="shared" si="36"/>
        <v>0.99468239428699001</v>
      </c>
      <c r="AA54" s="226">
        <f t="shared" si="36"/>
        <v>0.84593018358795369</v>
      </c>
      <c r="AB54" s="226">
        <f t="shared" si="36"/>
        <v>0.27335791978045271</v>
      </c>
      <c r="AC54" s="226">
        <f t="shared" si="36"/>
        <v>2.1246789268035671</v>
      </c>
    </row>
    <row r="55" spans="1:29" x14ac:dyDescent="0.2">
      <c r="A55" s="51">
        <v>15</v>
      </c>
      <c r="B55" s="34">
        <v>630710</v>
      </c>
      <c r="C55" s="226">
        <f t="shared" ref="C55:H55" si="37">C24/C$37*100</f>
        <v>1.2275672534943323</v>
      </c>
      <c r="D55" s="226">
        <f t="shared" si="37"/>
        <v>0.14329010017128638</v>
      </c>
      <c r="E55" s="226">
        <f t="shared" si="37"/>
        <v>0.23568785149255186</v>
      </c>
      <c r="F55" s="226">
        <f t="shared" si="37"/>
        <v>0.23832469431409969</v>
      </c>
      <c r="G55" s="226">
        <f t="shared" si="37"/>
        <v>0.46268328422095062</v>
      </c>
      <c r="H55" s="226">
        <f t="shared" si="37"/>
        <v>1.275539368475586</v>
      </c>
      <c r="I55" s="226">
        <f t="shared" si="11"/>
        <v>1.2460996341107764</v>
      </c>
      <c r="J55" s="226">
        <f t="shared" si="11"/>
        <v>1.7906760713611944</v>
      </c>
      <c r="K55" s="226">
        <f t="shared" si="11"/>
        <v>1.1600394833901084</v>
      </c>
      <c r="L55" s="226">
        <f t="shared" si="11"/>
        <v>1.6105691603943797</v>
      </c>
      <c r="M55" s="226">
        <f t="shared" ref="M55:AC55" si="38">M24/M$37*100</f>
        <v>2.1460999949327282</v>
      </c>
      <c r="N55" s="226">
        <f t="shared" si="38"/>
        <v>2.5694093689541599</v>
      </c>
      <c r="O55" s="226">
        <f t="shared" si="38"/>
        <v>2.1821743843254198</v>
      </c>
      <c r="P55" s="226">
        <f t="shared" si="38"/>
        <v>0.25761312614816434</v>
      </c>
      <c r="Q55" s="226">
        <f t="shared" si="38"/>
        <v>4.718952789762441</v>
      </c>
      <c r="R55" s="226">
        <f t="shared" si="38"/>
        <v>2.8464721712604408</v>
      </c>
      <c r="S55" s="226">
        <f t="shared" si="38"/>
        <v>1.5466744242426205</v>
      </c>
      <c r="T55" s="226">
        <f t="shared" si="38"/>
        <v>1.3373269689420675</v>
      </c>
      <c r="U55" s="226">
        <f t="shared" si="38"/>
        <v>1.2436830640706984</v>
      </c>
      <c r="V55" s="226">
        <f t="shared" si="38"/>
        <v>1.2802094260256303</v>
      </c>
      <c r="W55" s="226">
        <f t="shared" si="38"/>
        <v>0.95296446367917254</v>
      </c>
      <c r="X55" s="226">
        <f t="shared" si="38"/>
        <v>0.83468134806918037</v>
      </c>
      <c r="Y55" s="226">
        <f t="shared" si="38"/>
        <v>0.85748751435132042</v>
      </c>
      <c r="Z55" s="226">
        <f t="shared" si="38"/>
        <v>0.97060323522795955</v>
      </c>
      <c r="AA55" s="226">
        <f t="shared" si="38"/>
        <v>0.75160816682830067</v>
      </c>
      <c r="AB55" s="226">
        <f t="shared" si="38"/>
        <v>0.52579664615534161</v>
      </c>
      <c r="AC55" s="226">
        <f t="shared" si="38"/>
        <v>1.1520497000563681</v>
      </c>
    </row>
    <row r="56" spans="1:29" x14ac:dyDescent="0.2">
      <c r="A56" s="51">
        <v>16</v>
      </c>
      <c r="B56" s="34">
        <v>570242</v>
      </c>
      <c r="C56" s="226">
        <f t="shared" ref="C56:H56" si="39">C25/C$37*100</f>
        <v>0.64233887762719433</v>
      </c>
      <c r="D56" s="226">
        <f t="shared" si="39"/>
        <v>0.37993477015396415</v>
      </c>
      <c r="E56" s="226">
        <f t="shared" si="39"/>
        <v>0.75046469737129651</v>
      </c>
      <c r="F56" s="226">
        <f t="shared" si="39"/>
        <v>0.46372872631592255</v>
      </c>
      <c r="G56" s="226">
        <f t="shared" si="39"/>
        <v>1.2075388156666853</v>
      </c>
      <c r="H56" s="226">
        <f t="shared" si="39"/>
        <v>0.43198158066566028</v>
      </c>
      <c r="I56" s="226">
        <f t="shared" si="11"/>
        <v>0.39188951834772373</v>
      </c>
      <c r="J56" s="226">
        <f t="shared" si="11"/>
        <v>0.39114881041276528</v>
      </c>
      <c r="K56" s="226">
        <f t="shared" si="11"/>
        <v>1.1497303016749278</v>
      </c>
      <c r="L56" s="226">
        <f t="shared" si="11"/>
        <v>0.4039600999177167</v>
      </c>
      <c r="M56" s="226">
        <f t="shared" ref="M56:AC56" si="40">M25/M$37*100</f>
        <v>0.4117058820130069</v>
      </c>
      <c r="N56" s="226">
        <f t="shared" si="40"/>
        <v>0.46821541624939456</v>
      </c>
      <c r="O56" s="226">
        <f t="shared" si="40"/>
        <v>0.58933836540768958</v>
      </c>
      <c r="P56" s="226">
        <f t="shared" si="40"/>
        <v>1.2520528269806572</v>
      </c>
      <c r="Q56" s="226">
        <f t="shared" si="40"/>
        <v>0.99733552779394918</v>
      </c>
      <c r="R56" s="226">
        <f t="shared" si="40"/>
        <v>0.90619911039380219</v>
      </c>
      <c r="S56" s="226">
        <f t="shared" si="40"/>
        <v>1.181950838256197</v>
      </c>
      <c r="T56" s="226">
        <f t="shared" si="40"/>
        <v>1.6034968607299396</v>
      </c>
      <c r="U56" s="226">
        <f t="shared" si="40"/>
        <v>1.8269657221139293</v>
      </c>
      <c r="V56" s="226">
        <f t="shared" si="40"/>
        <v>2.2991729760411816</v>
      </c>
      <c r="W56" s="226">
        <f t="shared" si="40"/>
        <v>0.8569364288746828</v>
      </c>
      <c r="X56" s="226">
        <f t="shared" si="40"/>
        <v>0.8351116513380118</v>
      </c>
      <c r="Y56" s="226">
        <f t="shared" si="40"/>
        <v>0.76805645809414469</v>
      </c>
      <c r="Z56" s="226">
        <f t="shared" si="40"/>
        <v>0.72664161479315403</v>
      </c>
      <c r="AA56" s="226">
        <f t="shared" si="40"/>
        <v>0.66972047503439425</v>
      </c>
      <c r="AB56" s="226">
        <f t="shared" si="40"/>
        <v>0.39546241678190475</v>
      </c>
      <c r="AC56" s="226">
        <f t="shared" si="40"/>
        <v>0.87531620548438083</v>
      </c>
    </row>
    <row r="57" spans="1:29" x14ac:dyDescent="0.2">
      <c r="A57" s="51">
        <v>17</v>
      </c>
      <c r="B57" s="34">
        <v>581092</v>
      </c>
      <c r="C57" s="226">
        <f t="shared" ref="C57:H57" si="41">C26/C$37*100</f>
        <v>2.5012266699791934</v>
      </c>
      <c r="D57" s="226">
        <f t="shared" si="41"/>
        <v>1.0610412503896403</v>
      </c>
      <c r="E57" s="226">
        <f t="shared" si="41"/>
        <v>0.77445295176620255</v>
      </c>
      <c r="F57" s="226">
        <f t="shared" si="41"/>
        <v>1.0521949758733873</v>
      </c>
      <c r="G57" s="226">
        <f t="shared" si="41"/>
        <v>1.0106551483602688</v>
      </c>
      <c r="H57" s="226">
        <f t="shared" si="41"/>
        <v>2.8244219482065671</v>
      </c>
      <c r="I57" s="226">
        <f t="shared" si="11"/>
        <v>2.3272159395312655</v>
      </c>
      <c r="J57" s="226">
        <f t="shared" si="11"/>
        <v>2.4784069522029948</v>
      </c>
      <c r="K57" s="226">
        <f t="shared" si="11"/>
        <v>1.4931940836086663</v>
      </c>
      <c r="L57" s="226">
        <f t="shared" si="11"/>
        <v>2.6261349478590326</v>
      </c>
      <c r="M57" s="226">
        <f t="shared" ref="M57:AC57" si="42">M26/M$37*100</f>
        <v>2.5608447159030017</v>
      </c>
      <c r="N57" s="226">
        <f t="shared" si="42"/>
        <v>1.8966389217946662</v>
      </c>
      <c r="O57" s="226">
        <f t="shared" si="42"/>
        <v>1.5036497151546124</v>
      </c>
      <c r="P57" s="226">
        <f t="shared" si="42"/>
        <v>0.38505082405708058</v>
      </c>
      <c r="Q57" s="226">
        <f t="shared" si="42"/>
        <v>2.7179005265232137</v>
      </c>
      <c r="R57" s="226">
        <f t="shared" si="42"/>
        <v>1.4928058497747876</v>
      </c>
      <c r="S57" s="226">
        <f t="shared" si="42"/>
        <v>1.672137914711525</v>
      </c>
      <c r="T57" s="226">
        <f t="shared" si="42"/>
        <v>4.449333546954624</v>
      </c>
      <c r="U57" s="226">
        <f t="shared" si="42"/>
        <v>4.5885096963946745</v>
      </c>
      <c r="V57" s="226">
        <f t="shared" si="42"/>
        <v>4.0180637500467684</v>
      </c>
      <c r="W57" s="226">
        <f t="shared" si="42"/>
        <v>0.97746895984949767</v>
      </c>
      <c r="X57" s="226">
        <f t="shared" si="42"/>
        <v>0.83528275153285592</v>
      </c>
      <c r="Y57" s="226">
        <f t="shared" si="42"/>
        <v>0.62766432261768079</v>
      </c>
      <c r="Z57" s="226">
        <f t="shared" si="42"/>
        <v>0.47933617760707065</v>
      </c>
      <c r="AA57" s="226">
        <f t="shared" si="42"/>
        <v>0.50865714058248013</v>
      </c>
      <c r="AB57" s="226">
        <f t="shared" si="42"/>
        <v>0.20377228869940989</v>
      </c>
      <c r="AC57" s="226">
        <f t="shared" si="42"/>
        <v>1.4108733748891096</v>
      </c>
    </row>
    <row r="58" spans="1:29" x14ac:dyDescent="0.2">
      <c r="A58" s="51">
        <v>18</v>
      </c>
      <c r="B58" s="34">
        <v>580610</v>
      </c>
      <c r="C58" s="226">
        <f t="shared" ref="C58:H58" si="43">C27/C$37*100</f>
        <v>0.18566964043362175</v>
      </c>
      <c r="D58" s="226">
        <f t="shared" si="43"/>
        <v>1.939705777159888</v>
      </c>
      <c r="E58" s="226">
        <f t="shared" si="43"/>
        <v>2.0642055770111671</v>
      </c>
      <c r="F58" s="226">
        <f t="shared" si="43"/>
        <v>1.8213830818914132</v>
      </c>
      <c r="G58" s="226">
        <f t="shared" si="43"/>
        <v>2.3140859489123975</v>
      </c>
      <c r="H58" s="226">
        <f t="shared" si="43"/>
        <v>0.45398739319069648</v>
      </c>
      <c r="I58" s="226">
        <f t="shared" si="11"/>
        <v>0.88465086940165538</v>
      </c>
      <c r="J58" s="226">
        <f t="shared" si="11"/>
        <v>1.1732384152025943</v>
      </c>
      <c r="K58" s="226">
        <f t="shared" si="11"/>
        <v>2.2905989715960513</v>
      </c>
      <c r="L58" s="226">
        <f t="shared" si="11"/>
        <v>1.2277166628290948</v>
      </c>
      <c r="M58" s="226">
        <f t="shared" ref="M58:AC58" si="44">M27/M$37*100</f>
        <v>1.1620604145427547</v>
      </c>
      <c r="N58" s="226">
        <f t="shared" si="44"/>
        <v>1.8786013492165072</v>
      </c>
      <c r="O58" s="226">
        <f t="shared" si="44"/>
        <v>1.4768901652983812</v>
      </c>
      <c r="P58" s="226">
        <f t="shared" si="44"/>
        <v>18.720647368440833</v>
      </c>
      <c r="Q58" s="226">
        <f t="shared" si="44"/>
        <v>3.3783441850429106</v>
      </c>
      <c r="R58" s="226">
        <f t="shared" si="44"/>
        <v>1.4622697979114794</v>
      </c>
      <c r="S58" s="226">
        <f t="shared" si="44"/>
        <v>1.4592708062965887</v>
      </c>
      <c r="T58" s="226">
        <f t="shared" si="44"/>
        <v>3.2044634920360826</v>
      </c>
      <c r="U58" s="226">
        <f t="shared" si="44"/>
        <v>3.1114780112861213</v>
      </c>
      <c r="V58" s="226">
        <f t="shared" si="44"/>
        <v>2.4904882669586974</v>
      </c>
      <c r="W58" s="226">
        <f t="shared" si="44"/>
        <v>0.57832715925658706</v>
      </c>
      <c r="X58" s="226">
        <f t="shared" si="44"/>
        <v>0.50120094164165763</v>
      </c>
      <c r="Y58" s="226">
        <f t="shared" si="44"/>
        <v>0.4483802525832376</v>
      </c>
      <c r="Z58" s="226">
        <f t="shared" si="44"/>
        <v>0.41570733158181855</v>
      </c>
      <c r="AA58" s="226">
        <f t="shared" si="44"/>
        <v>0.38075149734140395</v>
      </c>
      <c r="AB58" s="226">
        <f t="shared" si="44"/>
        <v>0.22600526699358375</v>
      </c>
      <c r="AC58" s="226">
        <f t="shared" si="44"/>
        <v>1.6347780762409885</v>
      </c>
    </row>
    <row r="59" spans="1:29" x14ac:dyDescent="0.2">
      <c r="A59" s="51">
        <v>19</v>
      </c>
      <c r="B59" s="34">
        <v>570330</v>
      </c>
      <c r="C59" s="226">
        <f t="shared" ref="C59:H59" si="45">C28/C$37*100</f>
        <v>1.262151310553866</v>
      </c>
      <c r="D59" s="226">
        <f t="shared" si="45"/>
        <v>0.42015234804512441</v>
      </c>
      <c r="E59" s="226">
        <f t="shared" si="45"/>
        <v>0.32659075406946048</v>
      </c>
      <c r="F59" s="226">
        <f t="shared" si="45"/>
        <v>0.5038920296779994</v>
      </c>
      <c r="G59" s="226">
        <f t="shared" si="45"/>
        <v>0.6828210147242495</v>
      </c>
      <c r="H59" s="226">
        <f t="shared" si="45"/>
        <v>1.3379108395117787</v>
      </c>
      <c r="I59" s="226">
        <f t="shared" si="11"/>
        <v>1.3639959452463031</v>
      </c>
      <c r="J59" s="226">
        <f t="shared" si="11"/>
        <v>1.4495953956649563</v>
      </c>
      <c r="K59" s="226">
        <f t="shared" si="11"/>
        <v>2.9058102371272208</v>
      </c>
      <c r="L59" s="226">
        <f t="shared" si="11"/>
        <v>1.292919503765209</v>
      </c>
      <c r="M59" s="226">
        <f t="shared" ref="M59:AC59" si="46">M28/M$37*100</f>
        <v>1.1821487591156199</v>
      </c>
      <c r="N59" s="226">
        <f t="shared" si="46"/>
        <v>1.0850071366025629</v>
      </c>
      <c r="O59" s="226">
        <f t="shared" si="46"/>
        <v>0.80630987251894237</v>
      </c>
      <c r="P59" s="226">
        <f t="shared" si="46"/>
        <v>8.0734254721754172E-3</v>
      </c>
      <c r="Q59" s="226">
        <f t="shared" si="46"/>
        <v>1.5396754216083466</v>
      </c>
      <c r="R59" s="226">
        <f t="shared" si="46"/>
        <v>1.5171140806233125</v>
      </c>
      <c r="S59" s="226">
        <f t="shared" si="46"/>
        <v>0.74975976349835305</v>
      </c>
      <c r="T59" s="226">
        <f t="shared" si="46"/>
        <v>0.94550361442935826</v>
      </c>
      <c r="U59" s="226">
        <f t="shared" si="46"/>
        <v>0.791696145613763</v>
      </c>
      <c r="V59" s="226">
        <f t="shared" si="46"/>
        <v>0.78628177937449129</v>
      </c>
      <c r="W59" s="226">
        <f t="shared" si="46"/>
        <v>0.34030647566663053</v>
      </c>
      <c r="X59" s="226">
        <f t="shared" si="46"/>
        <v>0.44427994021210343</v>
      </c>
      <c r="Y59" s="226">
        <f t="shared" si="46"/>
        <v>0.41090729047072327</v>
      </c>
      <c r="Z59" s="226">
        <f t="shared" si="46"/>
        <v>0.46806032629989336</v>
      </c>
      <c r="AA59" s="226">
        <f t="shared" si="46"/>
        <v>0.32776361841396012</v>
      </c>
      <c r="AB59" s="226">
        <f t="shared" si="46"/>
        <v>0.18232290886478802</v>
      </c>
      <c r="AC59" s="226">
        <f t="shared" si="46"/>
        <v>0.62524553859000342</v>
      </c>
    </row>
    <row r="60" spans="1:29" x14ac:dyDescent="0.2">
      <c r="A60" s="51">
        <v>20</v>
      </c>
      <c r="B60" s="34">
        <v>570500</v>
      </c>
      <c r="C60" s="226">
        <f t="shared" ref="C60:H60" si="47">C29/C$37*100</f>
        <v>1.9814547507059073</v>
      </c>
      <c r="D60" s="226">
        <f t="shared" si="47"/>
        <v>2.8824543680470249</v>
      </c>
      <c r="E60" s="226">
        <f t="shared" si="47"/>
        <v>2.6867023915820294</v>
      </c>
      <c r="F60" s="226">
        <f t="shared" si="47"/>
        <v>1.6758862118845859</v>
      </c>
      <c r="G60" s="226">
        <f t="shared" si="47"/>
        <v>1.0167125989047194</v>
      </c>
      <c r="H60" s="226">
        <f t="shared" si="47"/>
        <v>2.0603640434372661</v>
      </c>
      <c r="I60" s="226">
        <f t="shared" si="11"/>
        <v>2.0037735973917075</v>
      </c>
      <c r="J60" s="226">
        <f t="shared" si="11"/>
        <v>2.0593110086134936</v>
      </c>
      <c r="K60" s="226">
        <f t="shared" si="11"/>
        <v>0.40378650205706274</v>
      </c>
      <c r="L60" s="226">
        <f t="shared" si="11"/>
        <v>0.90203145211679847</v>
      </c>
      <c r="M60" s="226">
        <f t="shared" ref="M60:AC60" si="48">M29/M$37*100</f>
        <v>1.0703626509776802</v>
      </c>
      <c r="N60" s="226">
        <f t="shared" si="48"/>
        <v>1.0342335319960339</v>
      </c>
      <c r="O60" s="226">
        <f t="shared" si="48"/>
        <v>0.57593956734225404</v>
      </c>
      <c r="P60" s="226">
        <f t="shared" si="48"/>
        <v>5.796452679157281E-2</v>
      </c>
      <c r="Q60" s="226">
        <f t="shared" si="48"/>
        <v>1.8110362600656071</v>
      </c>
      <c r="R60" s="226">
        <f t="shared" si="48"/>
        <v>1.0161426259690698</v>
      </c>
      <c r="S60" s="226">
        <f t="shared" si="48"/>
        <v>0.56953542283793035</v>
      </c>
      <c r="T60" s="226">
        <f t="shared" si="48"/>
        <v>0.70393540401936094</v>
      </c>
      <c r="U60" s="226">
        <f t="shared" si="48"/>
        <v>0.93667674451104843</v>
      </c>
      <c r="V60" s="226">
        <f t="shared" si="48"/>
        <v>1.0392322733180082</v>
      </c>
      <c r="W60" s="226">
        <f t="shared" si="48"/>
        <v>0.49350867254352249</v>
      </c>
      <c r="X60" s="226">
        <f t="shared" si="48"/>
        <v>0.50007813251148547</v>
      </c>
      <c r="Y60" s="226">
        <f t="shared" si="48"/>
        <v>0.46464862227324916</v>
      </c>
      <c r="Z60" s="226">
        <f t="shared" si="48"/>
        <v>0.39004575103998657</v>
      </c>
      <c r="AA60" s="226">
        <f t="shared" si="48"/>
        <v>0.32380294030393397</v>
      </c>
      <c r="AB60" s="226">
        <f t="shared" si="48"/>
        <v>0.15546082978855899</v>
      </c>
      <c r="AC60" s="226">
        <f t="shared" si="48"/>
        <v>0.68824729722037048</v>
      </c>
    </row>
    <row r="61" spans="1:29" x14ac:dyDescent="0.2">
      <c r="A61" s="51">
        <v>21</v>
      </c>
      <c r="B61" s="34">
        <v>560749</v>
      </c>
      <c r="C61" s="226">
        <f t="shared" ref="C61:H61" si="49">C30/C$37*100</f>
        <v>0.31680539056797585</v>
      </c>
      <c r="D61" s="226">
        <f t="shared" si="49"/>
        <v>1.3941702787640879</v>
      </c>
      <c r="E61" s="226">
        <f t="shared" si="49"/>
        <v>1.4976386195897764</v>
      </c>
      <c r="F61" s="226">
        <f t="shared" si="49"/>
        <v>1.3188839978430944</v>
      </c>
      <c r="G61" s="226">
        <f t="shared" si="49"/>
        <v>1.2758870830335995</v>
      </c>
      <c r="H61" s="226">
        <f t="shared" si="49"/>
        <v>0.113276485838385</v>
      </c>
      <c r="I61" s="226">
        <f t="shared" si="11"/>
        <v>0.14014065535797612</v>
      </c>
      <c r="J61" s="226">
        <f t="shared" si="11"/>
        <v>0.16378623174250459</v>
      </c>
      <c r="K61" s="226">
        <f t="shared" si="11"/>
        <v>1.5618192370249537</v>
      </c>
      <c r="L61" s="226">
        <f t="shared" si="11"/>
        <v>9.2312071500904994E-2</v>
      </c>
      <c r="M61" s="226">
        <f t="shared" ref="M61:AC61" si="50">M30/M$37*100</f>
        <v>8.8714858569876931E-2</v>
      </c>
      <c r="N61" s="226">
        <f t="shared" si="50"/>
        <v>0.13462064246767036</v>
      </c>
      <c r="O61" s="226">
        <f t="shared" si="50"/>
        <v>0.45599851819299903</v>
      </c>
      <c r="P61" s="226">
        <f t="shared" si="50"/>
        <v>3.4711603518331637</v>
      </c>
      <c r="Q61" s="226">
        <f t="shared" si="50"/>
        <v>0.98206894013230772</v>
      </c>
      <c r="R61" s="226">
        <f t="shared" si="50"/>
        <v>0.53994414974724436</v>
      </c>
      <c r="S61" s="226">
        <f t="shared" si="50"/>
        <v>0.42197223637162495</v>
      </c>
      <c r="T61" s="226">
        <f t="shared" si="50"/>
        <v>1.0976516768355453</v>
      </c>
      <c r="U61" s="226">
        <f t="shared" si="50"/>
        <v>0.91476184730016008</v>
      </c>
      <c r="V61" s="226">
        <f t="shared" si="50"/>
        <v>1.0899948826260519</v>
      </c>
      <c r="W61" s="226">
        <f t="shared" si="50"/>
        <v>0.28332078051905735</v>
      </c>
      <c r="X61" s="226">
        <f t="shared" si="50"/>
        <v>0.27108748546941885</v>
      </c>
      <c r="Y61" s="226">
        <f t="shared" si="50"/>
        <v>0.24301383467278992</v>
      </c>
      <c r="Z61" s="226">
        <f t="shared" si="50"/>
        <v>0.2573670030939304</v>
      </c>
      <c r="AA61" s="226">
        <f t="shared" si="50"/>
        <v>0.24180715453445334</v>
      </c>
      <c r="AB61" s="226">
        <f t="shared" si="50"/>
        <v>0.19812743980723782</v>
      </c>
      <c r="AC61" s="226">
        <f t="shared" si="50"/>
        <v>0.5454134952735249</v>
      </c>
    </row>
    <row r="62" spans="1:29" x14ac:dyDescent="0.2">
      <c r="A62" s="51">
        <v>22</v>
      </c>
      <c r="B62" s="34">
        <v>630492</v>
      </c>
      <c r="C62" s="226">
        <f t="shared" ref="C62:H62" si="51">C31/C$37*100</f>
        <v>0.13000757882679193</v>
      </c>
      <c r="D62" s="226">
        <f t="shared" si="51"/>
        <v>1.6077337847999973E-2</v>
      </c>
      <c r="E62" s="226">
        <f t="shared" si="51"/>
        <v>3.37402795536699E-2</v>
      </c>
      <c r="F62" s="226">
        <f t="shared" si="51"/>
        <v>7.015586387407724E-2</v>
      </c>
      <c r="G62" s="226">
        <f t="shared" si="51"/>
        <v>0.11251214713532308</v>
      </c>
      <c r="H62" s="226">
        <f t="shared" si="51"/>
        <v>0.27738414071956613</v>
      </c>
      <c r="I62" s="226">
        <f t="shared" si="11"/>
        <v>0.34562395698041987</v>
      </c>
      <c r="J62" s="226">
        <f t="shared" si="11"/>
        <v>0.35156771264273612</v>
      </c>
      <c r="K62" s="226">
        <f t="shared" si="11"/>
        <v>7.6446878588644129E-2</v>
      </c>
      <c r="L62" s="226">
        <f t="shared" si="11"/>
        <v>0.37376792635985284</v>
      </c>
      <c r="M62" s="226">
        <f t="shared" ref="M62:AC62" si="52">M31/M$37*100</f>
        <v>0.44062704755237003</v>
      </c>
      <c r="N62" s="226">
        <f t="shared" si="52"/>
        <v>0.40036029505845411</v>
      </c>
      <c r="O62" s="226">
        <f t="shared" si="52"/>
        <v>0.49153306532145813</v>
      </c>
      <c r="P62" s="226">
        <f t="shared" si="52"/>
        <v>0</v>
      </c>
      <c r="Q62" s="226">
        <f t="shared" si="52"/>
        <v>2.5357720573219669</v>
      </c>
      <c r="R62" s="226">
        <f t="shared" si="52"/>
        <v>0.38445113025595445</v>
      </c>
      <c r="S62" s="226">
        <f t="shared" si="52"/>
        <v>0.93741124897923012</v>
      </c>
      <c r="T62" s="226">
        <f t="shared" si="52"/>
        <v>0.37258441005758997</v>
      </c>
      <c r="U62" s="226">
        <f t="shared" si="52"/>
        <v>0.34043115499772647</v>
      </c>
      <c r="V62" s="226">
        <f t="shared" si="52"/>
        <v>0.36872493452244032</v>
      </c>
      <c r="W62" s="226">
        <f t="shared" si="52"/>
        <v>0.16235440900046297</v>
      </c>
      <c r="X62" s="226">
        <f t="shared" si="52"/>
        <v>0.17413819655073998</v>
      </c>
      <c r="Y62" s="226">
        <f t="shared" si="52"/>
        <v>0.1777294776119403</v>
      </c>
      <c r="Z62" s="226">
        <f t="shared" si="52"/>
        <v>0.21186415526268229</v>
      </c>
      <c r="AA62" s="226">
        <f t="shared" si="52"/>
        <v>0.17185475514569332</v>
      </c>
      <c r="AB62" s="226">
        <f t="shared" si="52"/>
        <v>9.1836418890029123E-2</v>
      </c>
      <c r="AC62" s="226">
        <f t="shared" si="52"/>
        <v>0.31158246866616196</v>
      </c>
    </row>
    <row r="63" spans="1:29" x14ac:dyDescent="0.2">
      <c r="A63" s="51">
        <v>23</v>
      </c>
      <c r="B63" s="34">
        <v>580810</v>
      </c>
      <c r="C63" s="226">
        <f t="shared" ref="C63:H63" si="53">C32/C$37*100</f>
        <v>0</v>
      </c>
      <c r="D63" s="226">
        <f t="shared" si="53"/>
        <v>2.1840734674413658</v>
      </c>
      <c r="E63" s="226">
        <f t="shared" si="53"/>
        <v>2.2748911549737474</v>
      </c>
      <c r="F63" s="226">
        <f t="shared" si="53"/>
        <v>2.2706052194919311</v>
      </c>
      <c r="G63" s="226">
        <f t="shared" si="53"/>
        <v>2.5665197403855338</v>
      </c>
      <c r="H63" s="226">
        <f t="shared" si="53"/>
        <v>0</v>
      </c>
      <c r="I63" s="226">
        <f t="shared" si="11"/>
        <v>0</v>
      </c>
      <c r="J63" s="226">
        <f t="shared" si="11"/>
        <v>7.4785033357705979</v>
      </c>
      <c r="K63" s="226">
        <f t="shared" si="11"/>
        <v>2.3073271801452035</v>
      </c>
      <c r="L63" s="226">
        <f t="shared" si="11"/>
        <v>3.7088029064402015</v>
      </c>
      <c r="M63" s="226">
        <f t="shared" ref="M63:AC63" si="54">M32/M$37*100</f>
        <v>2.1149233534832819</v>
      </c>
      <c r="N63" s="226">
        <f t="shared" si="54"/>
        <v>0.92070085250575451</v>
      </c>
      <c r="O63" s="226">
        <f t="shared" si="54"/>
        <v>1.2373553094002736</v>
      </c>
      <c r="P63" s="226">
        <f t="shared" si="54"/>
        <v>1.8987298051065249</v>
      </c>
      <c r="Q63" s="226">
        <f t="shared" si="54"/>
        <v>2.1162440225973307</v>
      </c>
      <c r="R63" s="226">
        <f t="shared" si="54"/>
        <v>1.5181422202454462</v>
      </c>
      <c r="S63" s="226">
        <f t="shared" si="54"/>
        <v>0.74359800792602759</v>
      </c>
      <c r="T63" s="226">
        <f t="shared" si="54"/>
        <v>1.5676721243893224</v>
      </c>
      <c r="U63" s="226">
        <f t="shared" si="54"/>
        <v>1.7476643390803352</v>
      </c>
      <c r="V63" s="226">
        <f t="shared" si="54"/>
        <v>1.1887880341937596</v>
      </c>
      <c r="W63" s="226">
        <f t="shared" si="54"/>
        <v>0.29949207972339231</v>
      </c>
      <c r="X63" s="226">
        <f t="shared" si="54"/>
        <v>0.21901759896365944</v>
      </c>
      <c r="Y63" s="226">
        <f t="shared" si="54"/>
        <v>0.21440585533869116</v>
      </c>
      <c r="Z63" s="226">
        <f t="shared" si="54"/>
        <v>0.18131235353871583</v>
      </c>
      <c r="AA63" s="226">
        <f t="shared" si="54"/>
        <v>0.14618821699584014</v>
      </c>
      <c r="AB63" s="226">
        <f t="shared" si="54"/>
        <v>8.9279905442315552E-2</v>
      </c>
      <c r="AC63" s="226">
        <f t="shared" si="54"/>
        <v>0.85527560105069766</v>
      </c>
    </row>
    <row r="64" spans="1:29" x14ac:dyDescent="0.2">
      <c r="A64" s="51">
        <v>24</v>
      </c>
      <c r="B64" s="34">
        <v>600690</v>
      </c>
      <c r="C64" s="226">
        <f t="shared" ref="C64:H64" si="55">C33/C$37*100</f>
        <v>0.4459183027600252</v>
      </c>
      <c r="D64" s="226">
        <f t="shared" si="55"/>
        <v>0</v>
      </c>
      <c r="E64" s="226">
        <f t="shared" si="55"/>
        <v>0</v>
      </c>
      <c r="F64" s="226">
        <f t="shared" si="55"/>
        <v>0</v>
      </c>
      <c r="G64" s="226">
        <f t="shared" si="55"/>
        <v>0</v>
      </c>
      <c r="H64" s="226">
        <f t="shared" si="55"/>
        <v>1.3026998387815045</v>
      </c>
      <c r="I64" s="226">
        <f t="shared" si="11"/>
        <v>0.93835457293515345</v>
      </c>
      <c r="J64" s="226">
        <f t="shared" si="11"/>
        <v>0.5019584688728348</v>
      </c>
      <c r="K64" s="226">
        <f t="shared" si="11"/>
        <v>5.6256927733308943</v>
      </c>
      <c r="L64" s="226">
        <f t="shared" si="11"/>
        <v>0.9821426794437399</v>
      </c>
      <c r="M64" s="226">
        <f t="shared" ref="M64:AC64" si="56">M33/M$37*100</f>
        <v>0.78844858027029907</v>
      </c>
      <c r="N64" s="226">
        <f t="shared" si="56"/>
        <v>0.61912661410621772</v>
      </c>
      <c r="O64" s="226">
        <f t="shared" si="56"/>
        <v>0.72594256054032091</v>
      </c>
      <c r="P64" s="226">
        <f t="shared" si="56"/>
        <v>0.12252347531364742</v>
      </c>
      <c r="Q64" s="226">
        <f t="shared" si="56"/>
        <v>1.048181187932917</v>
      </c>
      <c r="R64" s="226">
        <f t="shared" si="56"/>
        <v>1.0004256152271567</v>
      </c>
      <c r="S64" s="226">
        <f t="shared" si="56"/>
        <v>0.34691631922984845</v>
      </c>
      <c r="T64" s="226">
        <f t="shared" si="56"/>
        <v>0.36913004883988071</v>
      </c>
      <c r="U64" s="226">
        <f t="shared" si="56"/>
        <v>0.47580297300039065</v>
      </c>
      <c r="V64" s="226">
        <f t="shared" si="56"/>
        <v>0.48146459961573201</v>
      </c>
      <c r="W64" s="226">
        <f t="shared" si="56"/>
        <v>0.21648941618967638</v>
      </c>
      <c r="X64" s="226">
        <f t="shared" si="56"/>
        <v>0.1714433206172862</v>
      </c>
      <c r="Y64" s="226">
        <f t="shared" si="56"/>
        <v>0.14442959242250286</v>
      </c>
      <c r="Z64" s="226">
        <f t="shared" si="56"/>
        <v>0.1006963468017477</v>
      </c>
      <c r="AA64" s="226">
        <f t="shared" si="56"/>
        <v>7.2237840738313019E-2</v>
      </c>
      <c r="AB64" s="226">
        <f t="shared" si="56"/>
        <v>2.7170656179815358E-2</v>
      </c>
      <c r="AC64" s="226">
        <f t="shared" si="56"/>
        <v>0.36671643002090926</v>
      </c>
    </row>
    <row r="65" spans="1:29" x14ac:dyDescent="0.2">
      <c r="A65" s="51">
        <v>25</v>
      </c>
      <c r="B65" s="34">
        <v>580790</v>
      </c>
      <c r="C65" s="226">
        <f t="shared" ref="C65:H65" si="57">C34/C$37*100</f>
        <v>3.8320684175803184</v>
      </c>
      <c r="D65" s="226">
        <f t="shared" si="57"/>
        <v>1.611891228370941</v>
      </c>
      <c r="E65" s="226">
        <f t="shared" si="57"/>
        <v>1.4222890055853599</v>
      </c>
      <c r="F65" s="226">
        <f t="shared" si="57"/>
        <v>1.319605696163491</v>
      </c>
      <c r="G65" s="226">
        <f t="shared" si="57"/>
        <v>1.6824213102202799</v>
      </c>
      <c r="H65" s="226">
        <f t="shared" si="57"/>
        <v>1.1571652874885792</v>
      </c>
      <c r="I65" s="226">
        <f t="shared" si="11"/>
        <v>1.5489720239825686</v>
      </c>
      <c r="J65" s="226">
        <f t="shared" si="11"/>
        <v>0.62526801914458441</v>
      </c>
      <c r="K65" s="226">
        <f t="shared" si="11"/>
        <v>2.2177706062042097</v>
      </c>
      <c r="L65" s="226">
        <f t="shared" si="11"/>
        <v>0.76203869783019995</v>
      </c>
      <c r="M65" s="226">
        <f t="shared" ref="M65:AC65" si="58">M34/M$37*100</f>
        <v>1.1611339813355213</v>
      </c>
      <c r="N65" s="226">
        <f t="shared" si="58"/>
        <v>1.0335502301233472</v>
      </c>
      <c r="O65" s="226">
        <f t="shared" si="58"/>
        <v>0.98426576671851507</v>
      </c>
      <c r="P65" s="226">
        <f t="shared" si="58"/>
        <v>0.81157150031095326</v>
      </c>
      <c r="Q65" s="226">
        <f t="shared" si="58"/>
        <v>1.5481350381879941</v>
      </c>
      <c r="R65" s="226">
        <f t="shared" si="58"/>
        <v>1.4535738316316926</v>
      </c>
      <c r="S65" s="226">
        <f t="shared" si="58"/>
        <v>0.45490074088911081</v>
      </c>
      <c r="T65" s="226">
        <f t="shared" si="58"/>
        <v>0.36118555782142664</v>
      </c>
      <c r="U65" s="226">
        <f t="shared" si="58"/>
        <v>0.34498129734583038</v>
      </c>
      <c r="V65" s="226">
        <f t="shared" si="58"/>
        <v>0.28259543029127632</v>
      </c>
      <c r="W65" s="226">
        <f t="shared" si="58"/>
        <v>0.14229460465900531</v>
      </c>
      <c r="X65" s="226">
        <f t="shared" si="58"/>
        <v>0.13536335679635539</v>
      </c>
      <c r="Y65" s="226">
        <f t="shared" si="58"/>
        <v>9.4472847301951782E-2</v>
      </c>
      <c r="Z65" s="226">
        <f t="shared" si="58"/>
        <v>6.749434106087096E-2</v>
      </c>
      <c r="AA65" s="226">
        <f t="shared" si="58"/>
        <v>6.8396172051980203E-2</v>
      </c>
      <c r="AB65" s="226">
        <f t="shared" si="58"/>
        <v>4.2707054982589594E-2</v>
      </c>
      <c r="AC65" s="226">
        <f t="shared" si="58"/>
        <v>0.47200798540373023</v>
      </c>
    </row>
    <row r="66" spans="1:29" x14ac:dyDescent="0.2">
      <c r="A66" s="51"/>
      <c r="B66" s="42" t="s">
        <v>19</v>
      </c>
      <c r="C66" s="226">
        <f t="shared" ref="C66:H66" si="59">C35/C$37*100</f>
        <v>62.261127920023348</v>
      </c>
      <c r="D66" s="226">
        <f t="shared" si="59"/>
        <v>77.638337687220442</v>
      </c>
      <c r="E66" s="226">
        <f t="shared" si="59"/>
        <v>78.814943018888911</v>
      </c>
      <c r="F66" s="226">
        <f t="shared" si="59"/>
        <v>78.18643252631432</v>
      </c>
      <c r="G66" s="226">
        <f t="shared" si="59"/>
        <v>83.147008443300933</v>
      </c>
      <c r="H66" s="226">
        <f t="shared" si="59"/>
        <v>88.064945429874712</v>
      </c>
      <c r="I66" s="226">
        <f t="shared" si="11"/>
        <v>88.374148638211764</v>
      </c>
      <c r="J66" s="226">
        <f t="shared" si="11"/>
        <v>91.847612836684291</v>
      </c>
      <c r="K66" s="226">
        <f t="shared" si="11"/>
        <v>88.897841228629318</v>
      </c>
      <c r="L66" s="226">
        <f t="shared" si="11"/>
        <v>93.472982613451777</v>
      </c>
      <c r="M66" s="226">
        <f t="shared" ref="M66:AC66" si="60">M35/M$37*100</f>
        <v>93.429931535061812</v>
      </c>
      <c r="N66" s="226">
        <f t="shared" si="60"/>
        <v>93.618954554934334</v>
      </c>
      <c r="O66" s="226">
        <f t="shared" si="60"/>
        <v>93.783198994069963</v>
      </c>
      <c r="P66" s="226">
        <f t="shared" si="60"/>
        <v>128.52085138760003</v>
      </c>
      <c r="Q66" s="226">
        <f t="shared" si="60"/>
        <v>178.98801952960116</v>
      </c>
      <c r="R66" s="226">
        <f t="shared" si="60"/>
        <v>94.336716549980807</v>
      </c>
      <c r="S66" s="226">
        <f t="shared" si="60"/>
        <v>87.896043916254598</v>
      </c>
      <c r="T66" s="226">
        <f t="shared" si="60"/>
        <v>113.84965061236527</v>
      </c>
      <c r="U66" s="226">
        <f t="shared" si="60"/>
        <v>113.64204602485563</v>
      </c>
      <c r="V66" s="226">
        <f t="shared" si="60"/>
        <v>111.66632898949314</v>
      </c>
      <c r="W66" s="226">
        <f t="shared" si="60"/>
        <v>48.380334389950917</v>
      </c>
      <c r="X66" s="226">
        <f t="shared" si="60"/>
        <v>51.63150231066107</v>
      </c>
      <c r="Y66" s="226">
        <f t="shared" si="60"/>
        <v>51.971445436280149</v>
      </c>
      <c r="Z66" s="226">
        <f t="shared" si="60"/>
        <v>59.856542531332799</v>
      </c>
      <c r="AA66" s="226">
        <f t="shared" si="60"/>
        <v>66.00820039801151</v>
      </c>
      <c r="AB66" s="226">
        <f t="shared" si="60"/>
        <v>79.615734655371668</v>
      </c>
      <c r="AC66" s="226">
        <f t="shared" si="60"/>
        <v>80.063616142977381</v>
      </c>
    </row>
    <row r="67" spans="1:29" x14ac:dyDescent="0.2">
      <c r="A67" s="51"/>
      <c r="B67" s="42" t="s">
        <v>20</v>
      </c>
      <c r="C67" s="226">
        <f t="shared" ref="C67:H67" si="61">C36/C$37*100</f>
        <v>37.738872079976652</v>
      </c>
      <c r="D67" s="226">
        <f t="shared" si="61"/>
        <v>22.361662312779561</v>
      </c>
      <c r="E67" s="226">
        <f t="shared" si="61"/>
        <v>21.185056981111096</v>
      </c>
      <c r="F67" s="226">
        <f t="shared" si="61"/>
        <v>21.813567473685687</v>
      </c>
      <c r="G67" s="226">
        <f t="shared" si="61"/>
        <v>16.852991556699063</v>
      </c>
      <c r="H67" s="226">
        <f t="shared" si="61"/>
        <v>11.935054570125295</v>
      </c>
      <c r="I67" s="226">
        <f t="shared" si="11"/>
        <v>11.625851361788238</v>
      </c>
      <c r="J67" s="226">
        <f t="shared" si="11"/>
        <v>8.1523871633157121</v>
      </c>
      <c r="K67" s="226">
        <f t="shared" si="11"/>
        <v>11.10215877137068</v>
      </c>
      <c r="L67" s="226">
        <f t="shared" si="11"/>
        <v>6.5270173865482324</v>
      </c>
      <c r="M67" s="226">
        <f t="shared" ref="M67:AC67" si="62">M36/M$37*100</f>
        <v>6.5700684649381831</v>
      </c>
      <c r="N67" s="226">
        <f t="shared" si="62"/>
        <v>6.3810454450656664</v>
      </c>
      <c r="O67" s="226">
        <f t="shared" si="62"/>
        <v>6.2168010059300371</v>
      </c>
      <c r="P67" s="226">
        <f t="shared" si="62"/>
        <v>-28.520851387600022</v>
      </c>
      <c r="Q67" s="226">
        <f t="shared" si="62"/>
        <v>-78.988019529601146</v>
      </c>
      <c r="R67" s="226">
        <f t="shared" si="62"/>
        <v>5.6632834500191969</v>
      </c>
      <c r="S67" s="226">
        <f t="shared" si="62"/>
        <v>12.103956083745409</v>
      </c>
      <c r="T67" s="226">
        <f t="shared" si="62"/>
        <v>-13.849650612365272</v>
      </c>
      <c r="U67" s="226">
        <f t="shared" si="62"/>
        <v>-13.642046024855645</v>
      </c>
      <c r="V67" s="226">
        <f t="shared" si="62"/>
        <v>-11.666328989493127</v>
      </c>
      <c r="W67" s="226">
        <f t="shared" si="62"/>
        <v>51.619665610049083</v>
      </c>
      <c r="X67" s="226">
        <f t="shared" si="62"/>
        <v>48.36849768933893</v>
      </c>
      <c r="Y67" s="226">
        <f t="shared" si="62"/>
        <v>48.028554563719858</v>
      </c>
      <c r="Z67" s="226">
        <f t="shared" si="62"/>
        <v>40.143457468667201</v>
      </c>
      <c r="AA67" s="226">
        <f t="shared" si="62"/>
        <v>33.99179960198849</v>
      </c>
      <c r="AB67" s="226">
        <f t="shared" si="62"/>
        <v>20.384265344628339</v>
      </c>
      <c r="AC67" s="226">
        <f t="shared" si="62"/>
        <v>19.936383857022623</v>
      </c>
    </row>
    <row r="68" spans="1:29" x14ac:dyDescent="0.2">
      <c r="A68" s="51"/>
      <c r="B68" s="42" t="s">
        <v>11</v>
      </c>
      <c r="C68" s="226">
        <f t="shared" ref="C68:H68" si="63">C37/C$37*100</f>
        <v>100</v>
      </c>
      <c r="D68" s="226">
        <f t="shared" si="63"/>
        <v>100</v>
      </c>
      <c r="E68" s="226">
        <f t="shared" si="63"/>
        <v>100</v>
      </c>
      <c r="F68" s="226">
        <f t="shared" si="63"/>
        <v>100</v>
      </c>
      <c r="G68" s="226">
        <f t="shared" si="63"/>
        <v>100</v>
      </c>
      <c r="H68" s="226">
        <f t="shared" si="63"/>
        <v>100</v>
      </c>
      <c r="I68" s="226">
        <f t="shared" si="11"/>
        <v>100</v>
      </c>
      <c r="J68" s="226">
        <f t="shared" si="11"/>
        <v>100</v>
      </c>
      <c r="K68" s="226">
        <f t="shared" si="11"/>
        <v>100</v>
      </c>
      <c r="L68" s="226">
        <f t="shared" si="11"/>
        <v>100</v>
      </c>
      <c r="M68" s="226">
        <f t="shared" ref="M68:AC68" si="64">M37/M$37*100</f>
        <v>100</v>
      </c>
      <c r="N68" s="226">
        <f t="shared" si="64"/>
        <v>100</v>
      </c>
      <c r="O68" s="226">
        <f t="shared" si="64"/>
        <v>100</v>
      </c>
      <c r="P68" s="226">
        <f t="shared" si="64"/>
        <v>100</v>
      </c>
      <c r="Q68" s="226">
        <f t="shared" si="64"/>
        <v>100</v>
      </c>
      <c r="R68" s="226">
        <f t="shared" si="64"/>
        <v>100</v>
      </c>
      <c r="S68" s="226">
        <f t="shared" si="64"/>
        <v>100</v>
      </c>
      <c r="T68" s="226">
        <f t="shared" si="64"/>
        <v>100</v>
      </c>
      <c r="U68" s="226">
        <f t="shared" si="64"/>
        <v>100</v>
      </c>
      <c r="V68" s="226">
        <f t="shared" si="64"/>
        <v>100</v>
      </c>
      <c r="W68" s="226">
        <f t="shared" si="64"/>
        <v>100</v>
      </c>
      <c r="X68" s="226">
        <f t="shared" si="64"/>
        <v>100</v>
      </c>
      <c r="Y68" s="226">
        <f t="shared" si="64"/>
        <v>100</v>
      </c>
      <c r="Z68" s="226">
        <f t="shared" si="64"/>
        <v>100</v>
      </c>
      <c r="AA68" s="226">
        <f t="shared" si="64"/>
        <v>100</v>
      </c>
      <c r="AB68" s="226">
        <f t="shared" si="64"/>
        <v>100</v>
      </c>
      <c r="AC68" s="226">
        <f t="shared" si="64"/>
        <v>100</v>
      </c>
    </row>
    <row r="69" spans="1:29" x14ac:dyDescent="0.2">
      <c r="A69" s="51"/>
      <c r="B69" s="42"/>
      <c r="C69" s="42"/>
      <c r="D69" s="224"/>
      <c r="E69" s="224"/>
      <c r="F69" s="224"/>
      <c r="G69" s="224"/>
      <c r="H69" s="44"/>
      <c r="I69" s="44"/>
      <c r="J69" s="44"/>
      <c r="K69" s="226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226"/>
      <c r="AA69" s="226"/>
      <c r="AB69" s="226"/>
      <c r="AC69" s="44"/>
    </row>
    <row r="70" spans="1:29" ht="13.5" thickBot="1" x14ac:dyDescent="0.25">
      <c r="A70" s="51"/>
      <c r="B70" s="42"/>
      <c r="C70" s="268" t="s">
        <v>16</v>
      </c>
      <c r="D70" s="268"/>
      <c r="E70" s="268"/>
      <c r="F70" s="268"/>
      <c r="G70" s="268"/>
      <c r="H70" s="268"/>
      <c r="I70" s="268"/>
      <c r="J70" s="268"/>
      <c r="K70" s="268"/>
      <c r="L70" s="268"/>
      <c r="M70" s="268"/>
      <c r="N70" s="268"/>
      <c r="O70" s="268"/>
      <c r="P70" s="268"/>
      <c r="Q70" s="268"/>
      <c r="R70" s="268"/>
      <c r="S70" s="268"/>
      <c r="T70" s="268"/>
      <c r="U70" s="268"/>
      <c r="V70" s="268"/>
      <c r="W70" s="268"/>
      <c r="X70" s="268"/>
      <c r="Y70" s="268"/>
      <c r="Z70" s="268"/>
      <c r="AA70" s="268"/>
      <c r="AB70" s="264"/>
      <c r="AC70" s="243"/>
    </row>
    <row r="71" spans="1:29" ht="13.5" thickTop="1" x14ac:dyDescent="0.2">
      <c r="A71" s="51"/>
      <c r="B71" s="42"/>
      <c r="C71" s="42"/>
      <c r="D71" s="224"/>
      <c r="E71" s="224"/>
      <c r="F71" s="224"/>
      <c r="G71" s="224"/>
      <c r="H71" s="44"/>
      <c r="I71" s="44"/>
      <c r="J71" s="44"/>
      <c r="K71" s="226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226"/>
      <c r="AA71" s="226"/>
      <c r="AB71" s="226"/>
      <c r="AC71" s="44"/>
    </row>
    <row r="72" spans="1:29" x14ac:dyDescent="0.2">
      <c r="A72" s="51">
        <v>1</v>
      </c>
      <c r="B72" s="34">
        <v>420222</v>
      </c>
      <c r="C72" s="35" t="s">
        <v>12</v>
      </c>
      <c r="D72" s="209">
        <f t="shared" ref="D72" si="65">IF(C10=0,"--",((D10/C10)*100-100))</f>
        <v>21.629668411867371</v>
      </c>
      <c r="E72" s="209">
        <f t="shared" ref="E72" si="66">IF(D10=0,"--",((E10/D10)*100-100))</f>
        <v>-8.531892363452684</v>
      </c>
      <c r="F72" s="209">
        <f t="shared" ref="F72" si="67">IF(E10=0,"--",((F10/E10)*100-100))</f>
        <v>55.124585082418776</v>
      </c>
      <c r="G72" s="209">
        <f t="shared" ref="G72" si="68">IF(F10=0,"--",((G10/F10)*100-100))</f>
        <v>63.703859510032544</v>
      </c>
      <c r="H72" s="209">
        <f t="shared" ref="H72" si="69">IF(G10=0,"--",((H10/G10)*100-100))</f>
        <v>14624.492506353323</v>
      </c>
      <c r="I72" s="209">
        <f t="shared" ref="I72" si="70">IF(H10=0,"--",((I10/H10)*100-100))</f>
        <v>-10.28458627097659</v>
      </c>
      <c r="J72" s="209">
        <f t="shared" ref="J72" si="71">IF(I10=0,"--",((J10/I10)*100-100))</f>
        <v>3.673471231497544</v>
      </c>
      <c r="K72" s="209">
        <f t="shared" ref="K72" si="72">IF(J10=0,"--",((K10/J10)*100-100))</f>
        <v>-5.0828432627564553</v>
      </c>
      <c r="L72" s="209">
        <f t="shared" ref="L72" si="73">IF(K10=0,"--",((L10/K10)*100-100))</f>
        <v>29.559275145949726</v>
      </c>
      <c r="M72" s="209">
        <f t="shared" ref="M72" si="74">IF(L10=0,"--",((M10/L10)*100-100))</f>
        <v>12.178781711399523</v>
      </c>
      <c r="N72" s="209">
        <f t="shared" ref="N72" si="75">IF(M10=0,"--",((N10/M10)*100-100))</f>
        <v>-3.0163065885837312</v>
      </c>
      <c r="O72" s="209">
        <f t="shared" ref="O72" si="76">IF(N10=0,"--",((O10/N10)*100-100))</f>
        <v>-6.1475436474954392</v>
      </c>
      <c r="P72" s="209">
        <f t="shared" ref="P72:P99" si="77">IF(O10=0,"--",((P10/O10)*100-100))</f>
        <v>-30.53024038773502</v>
      </c>
      <c r="Q72" s="209">
        <f t="shared" ref="Q72:Q99" si="78">IF(P10=0,"--",((Q10/P10)*100-100))</f>
        <v>303.16686270535797</v>
      </c>
      <c r="R72" s="209">
        <f t="shared" ref="R72:R99" si="79">IF(Q10=0,"--",((R10/Q10)*100-100))</f>
        <v>-58.962969974209301</v>
      </c>
      <c r="S72" s="209">
        <f t="shared" ref="S72:S99" si="80">IF(R10=0,"--",((S10/R10)*100-100))</f>
        <v>135.34361068814897</v>
      </c>
      <c r="T72" s="209">
        <f t="shared" ref="T72:T99" si="81">IF(S10=0,"--",((T10/S10)*100-100))</f>
        <v>-23.967634658520439</v>
      </c>
      <c r="U72" s="209">
        <f t="shared" ref="U72:U99" si="82">IF(T10=0,"--",((U10/T10)*100-100))</f>
        <v>-18.211958563088899</v>
      </c>
      <c r="V72" s="209">
        <f t="shared" ref="V72:V99" si="83">IF(U10=0,"--",((V10/U10)*100-100))</f>
        <v>3.0331718904238016</v>
      </c>
      <c r="W72" s="209">
        <f t="shared" ref="W72:W99" si="84">IF(V10=0,"--",((W10/V10)*100-100))</f>
        <v>-3.8101240569865524</v>
      </c>
      <c r="X72" s="209">
        <f t="shared" ref="X72:X99" si="85">IF(W10=0,"--",((X10/W10)*100-100))</f>
        <v>9.9610648507149762</v>
      </c>
      <c r="Y72" s="209">
        <f t="shared" ref="Y72:Y99" si="86">IF(X10=0,"--",((Y10/X10)*100-100))</f>
        <v>18.794027700063424</v>
      </c>
      <c r="Z72" s="209">
        <f t="shared" ref="Z72:Z99" si="87">IF(Y10=0,"--",((Z10/Y10)*100-100))</f>
        <v>56.060063922845188</v>
      </c>
      <c r="AA72" s="209">
        <f t="shared" ref="AA72:AB99" si="88">IF(Z10=0,"--",((AA10/Z10)*100-100))</f>
        <v>46.789295167458192</v>
      </c>
      <c r="AB72" s="209">
        <f t="shared" si="88"/>
        <v>88.318143579787545</v>
      </c>
      <c r="AC72" s="46">
        <f>IFERROR(POWER(AB10/C10,1/26)*100-100,"--")</f>
        <v>38.275273718126414</v>
      </c>
    </row>
    <row r="73" spans="1:29" x14ac:dyDescent="0.2">
      <c r="A73" s="51">
        <v>2</v>
      </c>
      <c r="B73" s="34">
        <v>420292</v>
      </c>
      <c r="C73" s="35" t="s">
        <v>12</v>
      </c>
      <c r="D73" s="209">
        <f t="shared" ref="D73:D99" si="89">IF(C11=0,"--",((D11/C11)*100-100))</f>
        <v>-49.479936715670846</v>
      </c>
      <c r="E73" s="209">
        <f t="shared" ref="E73:E99" si="90">IF(D11=0,"--",((E11/D11)*100-100))</f>
        <v>67.277777558659153</v>
      </c>
      <c r="F73" s="209">
        <f t="shared" ref="F73:F99" si="91">IF(E11=0,"--",((F11/E11)*100-100))</f>
        <v>76.434315705956664</v>
      </c>
      <c r="G73" s="209">
        <f t="shared" ref="G73:G99" si="92">IF(F11=0,"--",((G11/F11)*100-100))</f>
        <v>156.06428262867598</v>
      </c>
      <c r="H73" s="209">
        <f t="shared" ref="H73:H99" si="93">IF(G11=0,"--",((H11/G11)*100-100))</f>
        <v>33.402966909633989</v>
      </c>
      <c r="I73" s="209">
        <f t="shared" ref="I73:I99" si="94">IF(H11=0,"--",((I11/H11)*100-100))</f>
        <v>-2.905381119648851</v>
      </c>
      <c r="J73" s="209">
        <f t="shared" ref="J73:J99" si="95">IF(I11=0,"--",((J11/I11)*100-100))</f>
        <v>-2.6103595443074568</v>
      </c>
      <c r="K73" s="209">
        <f t="shared" ref="K73:K99" si="96">IF(J11=0,"--",((K11/J11)*100-100))</f>
        <v>8.7011110490528836</v>
      </c>
      <c r="L73" s="209">
        <f t="shared" ref="L73:L99" si="97">IF(K11=0,"--",((L11/K11)*100-100))</f>
        <v>107.11129346302943</v>
      </c>
      <c r="M73" s="209">
        <f t="shared" ref="M73:M99" si="98">IF(L11=0,"--",((M11/L11)*100-100))</f>
        <v>52.471930099730088</v>
      </c>
      <c r="N73" s="209">
        <f t="shared" ref="N73:N99" si="99">IF(M11=0,"--",((N11/M11)*100-100))</f>
        <v>18.219534025744636</v>
      </c>
      <c r="O73" s="209">
        <f t="shared" ref="O73:O99" si="100">IF(N11=0,"--",((O11/N11)*100-100))</f>
        <v>43.536447697913701</v>
      </c>
      <c r="P73" s="209">
        <f t="shared" si="77"/>
        <v>-74.492584669430286</v>
      </c>
      <c r="Q73" s="209">
        <f t="shared" si="78"/>
        <v>747.06122565478074</v>
      </c>
      <c r="R73" s="209">
        <f t="shared" si="79"/>
        <v>-59.496970275446046</v>
      </c>
      <c r="S73" s="209">
        <f t="shared" si="80"/>
        <v>115.94945346598143</v>
      </c>
      <c r="T73" s="209">
        <f t="shared" si="81"/>
        <v>-1.8885871808283525</v>
      </c>
      <c r="U73" s="209">
        <f t="shared" si="82"/>
        <v>12.451417656407642</v>
      </c>
      <c r="V73" s="209">
        <f t="shared" si="83"/>
        <v>-7.7760060422530017</v>
      </c>
      <c r="W73" s="209">
        <f t="shared" si="84"/>
        <v>2.7029914223079885</v>
      </c>
      <c r="X73" s="209">
        <f t="shared" si="85"/>
        <v>35.572421245831578</v>
      </c>
      <c r="Y73" s="209">
        <f t="shared" si="86"/>
        <v>36.820566464733162</v>
      </c>
      <c r="Z73" s="209">
        <f t="shared" si="87"/>
        <v>22.642529256421696</v>
      </c>
      <c r="AA73" s="209">
        <f t="shared" si="88"/>
        <v>34.54143370187478</v>
      </c>
      <c r="AB73" s="209">
        <f t="shared" si="88"/>
        <v>19.533467154895746</v>
      </c>
      <c r="AC73" s="209">
        <f t="shared" ref="AC73:AC76" si="101">IFERROR(POWER(AB11/C11,1/26)*100-100,"--")</f>
        <v>22.665991066635542</v>
      </c>
    </row>
    <row r="74" spans="1:29" x14ac:dyDescent="0.2">
      <c r="A74" s="51">
        <v>3</v>
      </c>
      <c r="B74" s="34">
        <v>420212</v>
      </c>
      <c r="C74" s="35" t="s">
        <v>12</v>
      </c>
      <c r="D74" s="209">
        <f t="shared" si="89"/>
        <v>18.370461068662863</v>
      </c>
      <c r="E74" s="209">
        <f t="shared" si="90"/>
        <v>-7.9201500506685818</v>
      </c>
      <c r="F74" s="209">
        <f t="shared" si="91"/>
        <v>-1.5640973259349522</v>
      </c>
      <c r="G74" s="209">
        <f t="shared" si="92"/>
        <v>102.56638206213745</v>
      </c>
      <c r="H74" s="209">
        <f t="shared" si="93"/>
        <v>-61.891695482793693</v>
      </c>
      <c r="I74" s="209">
        <f t="shared" si="94"/>
        <v>-12.851058239933025</v>
      </c>
      <c r="J74" s="209">
        <f t="shared" si="95"/>
        <v>22.147359949926226</v>
      </c>
      <c r="K74" s="209">
        <f t="shared" si="96"/>
        <v>164.52313238156938</v>
      </c>
      <c r="L74" s="209">
        <f t="shared" si="97"/>
        <v>163.53480125008156</v>
      </c>
      <c r="M74" s="209">
        <f t="shared" si="98"/>
        <v>28.754737796603848</v>
      </c>
      <c r="N74" s="209">
        <f t="shared" si="99"/>
        <v>55.338505627968203</v>
      </c>
      <c r="O74" s="209">
        <f t="shared" si="100"/>
        <v>42.35363811482253</v>
      </c>
      <c r="P74" s="209">
        <f t="shared" si="77"/>
        <v>139.76116183394663</v>
      </c>
      <c r="Q74" s="209">
        <f t="shared" si="78"/>
        <v>10.355324538902195</v>
      </c>
      <c r="R74" s="209">
        <f t="shared" si="79"/>
        <v>-49.388524996276104</v>
      </c>
      <c r="S74" s="209">
        <f t="shared" si="80"/>
        <v>105.33565936919641</v>
      </c>
      <c r="T74" s="209">
        <f t="shared" si="81"/>
        <v>7.6263121732408621</v>
      </c>
      <c r="U74" s="209">
        <f t="shared" si="82"/>
        <v>-3.0769203241124359</v>
      </c>
      <c r="V74" s="209">
        <f t="shared" si="83"/>
        <v>25.458325873035733</v>
      </c>
      <c r="W74" s="209">
        <f t="shared" si="84"/>
        <v>20.395265544132542</v>
      </c>
      <c r="X74" s="209">
        <f t="shared" si="85"/>
        <v>4.3583400831745251</v>
      </c>
      <c r="Y74" s="209">
        <f t="shared" si="86"/>
        <v>12.823203757887342</v>
      </c>
      <c r="Z74" s="209">
        <f t="shared" si="87"/>
        <v>22.152930459617437</v>
      </c>
      <c r="AA74" s="209">
        <f t="shared" si="88"/>
        <v>4.4081968281880535</v>
      </c>
      <c r="AB74" s="209">
        <f t="shared" si="88"/>
        <v>-35.238191787978863</v>
      </c>
      <c r="AC74" s="209">
        <f t="shared" si="101"/>
        <v>17.986395960079534</v>
      </c>
    </row>
    <row r="75" spans="1:29" x14ac:dyDescent="0.2">
      <c r="A75" s="51">
        <v>4</v>
      </c>
      <c r="B75" s="34">
        <v>630790</v>
      </c>
      <c r="C75" s="35" t="s">
        <v>12</v>
      </c>
      <c r="D75" s="209">
        <f t="shared" si="89"/>
        <v>-79.178366307832093</v>
      </c>
      <c r="E75" s="209">
        <f t="shared" si="90"/>
        <v>-19.735990414787423</v>
      </c>
      <c r="F75" s="209">
        <f t="shared" si="91"/>
        <v>-7.6839455674549413</v>
      </c>
      <c r="G75" s="209">
        <f t="shared" si="92"/>
        <v>-11.966149432479938</v>
      </c>
      <c r="H75" s="209">
        <f t="shared" si="93"/>
        <v>321.98114468748287</v>
      </c>
      <c r="I75" s="209">
        <f t="shared" si="94"/>
        <v>5.6670292016740405</v>
      </c>
      <c r="J75" s="209">
        <f t="shared" si="95"/>
        <v>-14.939551460010108</v>
      </c>
      <c r="K75" s="209">
        <f t="shared" si="96"/>
        <v>-49.053942706621086</v>
      </c>
      <c r="L75" s="209">
        <f t="shared" si="97"/>
        <v>142.32879943770419</v>
      </c>
      <c r="M75" s="209">
        <f t="shared" si="98"/>
        <v>-3.5246524987120438</v>
      </c>
      <c r="N75" s="209">
        <f t="shared" si="99"/>
        <v>-0.28423665961533118</v>
      </c>
      <c r="O75" s="209">
        <f t="shared" si="100"/>
        <v>-6.4120023694420496</v>
      </c>
      <c r="P75" s="209">
        <f t="shared" si="77"/>
        <v>17.202158993684719</v>
      </c>
      <c r="Q75" s="209">
        <f t="shared" si="78"/>
        <v>121.12188743195537</v>
      </c>
      <c r="R75" s="209">
        <f t="shared" si="79"/>
        <v>-48.140973788620713</v>
      </c>
      <c r="S75" s="209">
        <f t="shared" si="80"/>
        <v>4.340022677133561</v>
      </c>
      <c r="T75" s="209">
        <f t="shared" si="81"/>
        <v>5.1608375863420548</v>
      </c>
      <c r="U75" s="209">
        <f t="shared" si="82"/>
        <v>43.576897548164226</v>
      </c>
      <c r="V75" s="209">
        <f t="shared" si="83"/>
        <v>21.922818810844319</v>
      </c>
      <c r="W75" s="209">
        <f t="shared" si="84"/>
        <v>-4.963885173824238</v>
      </c>
      <c r="X75" s="209">
        <f t="shared" si="85"/>
        <v>3.2889094281482727</v>
      </c>
      <c r="Y75" s="209">
        <f t="shared" si="86"/>
        <v>25.46075083200634</v>
      </c>
      <c r="Z75" s="209">
        <f t="shared" si="87"/>
        <v>20.394215457833312</v>
      </c>
      <c r="AA75" s="209">
        <f t="shared" si="88"/>
        <v>9.9690159924500392</v>
      </c>
      <c r="AB75" s="209">
        <f t="shared" si="88"/>
        <v>474.958276233996</v>
      </c>
      <c r="AC75" s="209">
        <f t="shared" si="101"/>
        <v>10.639521360944642</v>
      </c>
    </row>
    <row r="76" spans="1:29" x14ac:dyDescent="0.2">
      <c r="A76" s="51">
        <v>5</v>
      </c>
      <c r="B76" s="34">
        <v>640610</v>
      </c>
      <c r="C76" s="35" t="s">
        <v>12</v>
      </c>
      <c r="D76" s="209">
        <f t="shared" si="89"/>
        <v>284.14218418205041</v>
      </c>
      <c r="E76" s="209">
        <f t="shared" si="90"/>
        <v>-17.049707757160647</v>
      </c>
      <c r="F76" s="209">
        <f t="shared" si="91"/>
        <v>-29.551348301394682</v>
      </c>
      <c r="G76" s="209">
        <f t="shared" si="92"/>
        <v>-38.098914192125342</v>
      </c>
      <c r="H76" s="209">
        <f t="shared" si="93"/>
        <v>-2.8392006227243058</v>
      </c>
      <c r="I76" s="209">
        <f t="shared" si="94"/>
        <v>-4.9299311665197507</v>
      </c>
      <c r="J76" s="209">
        <f t="shared" si="95"/>
        <v>6.4034670631870796</v>
      </c>
      <c r="K76" s="209">
        <f t="shared" si="96"/>
        <v>119.38237657583196</v>
      </c>
      <c r="L76" s="209">
        <f t="shared" si="97"/>
        <v>-40.228249691900139</v>
      </c>
      <c r="M76" s="209">
        <f t="shared" si="98"/>
        <v>7.1881557589824183</v>
      </c>
      <c r="N76" s="209">
        <f t="shared" si="99"/>
        <v>0.96920649651133317</v>
      </c>
      <c r="O76" s="209">
        <f t="shared" si="100"/>
        <v>9.1516750142621532</v>
      </c>
      <c r="P76" s="209">
        <f t="shared" si="77"/>
        <v>476.45516024692597</v>
      </c>
      <c r="Q76" s="209">
        <f t="shared" si="78"/>
        <v>-24.468340942372848</v>
      </c>
      <c r="R76" s="209">
        <f t="shared" si="79"/>
        <v>-67.567008149677861</v>
      </c>
      <c r="S76" s="209">
        <f t="shared" si="80"/>
        <v>29.940723274094125</v>
      </c>
      <c r="T76" s="209">
        <f t="shared" si="81"/>
        <v>20.801453279711367</v>
      </c>
      <c r="U76" s="209">
        <f t="shared" si="82"/>
        <v>17.943550373838903</v>
      </c>
      <c r="V76" s="209">
        <f t="shared" si="83"/>
        <v>32.206168630456148</v>
      </c>
      <c r="W76" s="209">
        <f t="shared" si="84"/>
        <v>12.615666485021933</v>
      </c>
      <c r="X76" s="209">
        <f t="shared" si="85"/>
        <v>71.820135452669774</v>
      </c>
      <c r="Y76" s="209">
        <f t="shared" si="86"/>
        <v>31.508413911779371</v>
      </c>
      <c r="Z76" s="209">
        <f t="shared" si="87"/>
        <v>7.4018563690542436</v>
      </c>
      <c r="AA76" s="209">
        <f t="shared" si="88"/>
        <v>12.685343507874464</v>
      </c>
      <c r="AB76" s="209">
        <f t="shared" si="88"/>
        <v>-42.894313973979656</v>
      </c>
      <c r="AC76" s="209">
        <f t="shared" si="101"/>
        <v>10.322293267592372</v>
      </c>
    </row>
    <row r="77" spans="1:29" x14ac:dyDescent="0.2">
      <c r="A77" s="51">
        <v>6</v>
      </c>
      <c r="B77" s="34">
        <v>560394</v>
      </c>
      <c r="C77" s="35" t="s">
        <v>12</v>
      </c>
      <c r="D77" s="209" t="str">
        <f t="shared" si="89"/>
        <v>--</v>
      </c>
      <c r="E77" s="209">
        <f t="shared" si="90"/>
        <v>0.86550008922681343</v>
      </c>
      <c r="F77" s="209">
        <f t="shared" si="91"/>
        <v>25.960175603877886</v>
      </c>
      <c r="G77" s="209">
        <f t="shared" si="92"/>
        <v>28.334876576549988</v>
      </c>
      <c r="H77" s="209">
        <f t="shared" si="93"/>
        <v>40.046148984426452</v>
      </c>
      <c r="I77" s="209">
        <f t="shared" si="94"/>
        <v>10.936755220114975</v>
      </c>
      <c r="J77" s="209">
        <f t="shared" si="95"/>
        <v>37.082825092933092</v>
      </c>
      <c r="K77" s="209">
        <f t="shared" si="96"/>
        <v>24.607009401198908</v>
      </c>
      <c r="L77" s="209">
        <f t="shared" si="97"/>
        <v>16.339904796863067</v>
      </c>
      <c r="M77" s="209">
        <f t="shared" si="98"/>
        <v>-0.2184751651761303</v>
      </c>
      <c r="N77" s="209">
        <f t="shared" si="99"/>
        <v>21.907272619103239</v>
      </c>
      <c r="O77" s="209">
        <f t="shared" si="100"/>
        <v>24.421272032363532</v>
      </c>
      <c r="P77" s="209">
        <f t="shared" si="77"/>
        <v>21.79609907685591</v>
      </c>
      <c r="Q77" s="209">
        <f t="shared" si="78"/>
        <v>66.443914400911638</v>
      </c>
      <c r="R77" s="209">
        <f t="shared" si="79"/>
        <v>-67.010990282627674</v>
      </c>
      <c r="S77" s="209">
        <f t="shared" si="80"/>
        <v>92.437982843364097</v>
      </c>
      <c r="T77" s="209">
        <f t="shared" si="81"/>
        <v>75.896499671578397</v>
      </c>
      <c r="U77" s="209">
        <f t="shared" si="82"/>
        <v>-3.7324566296736208</v>
      </c>
      <c r="V77" s="209">
        <f t="shared" si="83"/>
        <v>18.658121573093368</v>
      </c>
      <c r="W77" s="209">
        <f t="shared" si="84"/>
        <v>-50.535233628884036</v>
      </c>
      <c r="X77" s="209">
        <f t="shared" si="85"/>
        <v>18.776624615797431</v>
      </c>
      <c r="Y77" s="209">
        <f t="shared" si="86"/>
        <v>3.5854718019795655</v>
      </c>
      <c r="Z77" s="209">
        <f t="shared" si="87"/>
        <v>3.1045094246167793</v>
      </c>
      <c r="AA77" s="209">
        <f t="shared" si="88"/>
        <v>-10.248751413811945</v>
      </c>
      <c r="AB77" s="209">
        <f t="shared" si="88"/>
        <v>8.5617015734821962</v>
      </c>
      <c r="AC77" s="209">
        <f>IFERROR(POWER(AB15/D15,1/25)*100-100,"--")</f>
        <v>10.466983387882408</v>
      </c>
    </row>
    <row r="78" spans="1:29" x14ac:dyDescent="0.2">
      <c r="A78" s="51">
        <v>7</v>
      </c>
      <c r="B78" s="34">
        <v>420232</v>
      </c>
      <c r="C78" s="35" t="s">
        <v>12</v>
      </c>
      <c r="D78" s="209">
        <f t="shared" si="89"/>
        <v>-89.826480323229219</v>
      </c>
      <c r="E78" s="209">
        <f t="shared" si="90"/>
        <v>100.25979008010975</v>
      </c>
      <c r="F78" s="209">
        <f t="shared" si="91"/>
        <v>43.127990205032319</v>
      </c>
      <c r="G78" s="209">
        <f t="shared" si="92"/>
        <v>-31.040489539022957</v>
      </c>
      <c r="H78" s="209">
        <f t="shared" si="93"/>
        <v>501.0503183244715</v>
      </c>
      <c r="I78" s="209">
        <f t="shared" si="94"/>
        <v>-11.369830944398316</v>
      </c>
      <c r="J78" s="209">
        <f t="shared" si="95"/>
        <v>9.3754375263019654</v>
      </c>
      <c r="K78" s="209">
        <f t="shared" si="96"/>
        <v>-79.389244345667734</v>
      </c>
      <c r="L78" s="209">
        <f t="shared" si="97"/>
        <v>447.60265976636765</v>
      </c>
      <c r="M78" s="209">
        <f t="shared" si="98"/>
        <v>18.274200667568621</v>
      </c>
      <c r="N78" s="209">
        <f t="shared" si="99"/>
        <v>18.849145896618765</v>
      </c>
      <c r="O78" s="209">
        <f t="shared" si="100"/>
        <v>25.010743965495948</v>
      </c>
      <c r="P78" s="209">
        <f t="shared" si="77"/>
        <v>-98.723408903907611</v>
      </c>
      <c r="Q78" s="209">
        <f t="shared" si="78"/>
        <v>29780.806599023184</v>
      </c>
      <c r="R78" s="209">
        <f t="shared" si="79"/>
        <v>-62.265449235231088</v>
      </c>
      <c r="S78" s="209">
        <f t="shared" si="80"/>
        <v>155.17259618363175</v>
      </c>
      <c r="T78" s="209">
        <f t="shared" si="81"/>
        <v>-4.614187258543339</v>
      </c>
      <c r="U78" s="209">
        <f t="shared" si="82"/>
        <v>4.5911742500294395</v>
      </c>
      <c r="V78" s="209">
        <f t="shared" si="83"/>
        <v>-27.687463855344959</v>
      </c>
      <c r="W78" s="209">
        <f t="shared" si="84"/>
        <v>20.690280391746768</v>
      </c>
      <c r="X78" s="209">
        <f t="shared" si="85"/>
        <v>-5.0798693517530893</v>
      </c>
      <c r="Y78" s="209">
        <f t="shared" si="86"/>
        <v>24.479760333773598</v>
      </c>
      <c r="Z78" s="209">
        <f t="shared" si="87"/>
        <v>13.85649374356079</v>
      </c>
      <c r="AA78" s="209">
        <f t="shared" si="88"/>
        <v>1.817196927429805</v>
      </c>
      <c r="AB78" s="209">
        <f t="shared" si="88"/>
        <v>-7.2314449175339064</v>
      </c>
      <c r="AC78" s="209">
        <f>IFERROR(POWER(AB16/C16,1/26)*100-100,"--")</f>
        <v>9.0194889970756549</v>
      </c>
    </row>
    <row r="79" spans="1:29" x14ac:dyDescent="0.2">
      <c r="A79" s="51">
        <v>8</v>
      </c>
      <c r="B79" s="34">
        <v>940490</v>
      </c>
      <c r="C79" s="35" t="s">
        <v>12</v>
      </c>
      <c r="D79" s="209">
        <f t="shared" si="89"/>
        <v>-84.348894970764505</v>
      </c>
      <c r="E79" s="209">
        <f t="shared" si="90"/>
        <v>355.23009987904635</v>
      </c>
      <c r="F79" s="209">
        <f t="shared" si="91"/>
        <v>-70.440748502124691</v>
      </c>
      <c r="G79" s="209">
        <f t="shared" si="92"/>
        <v>3.512158823639183</v>
      </c>
      <c r="H79" s="209">
        <f t="shared" si="93"/>
        <v>518.72697874145149</v>
      </c>
      <c r="I79" s="209">
        <f t="shared" si="94"/>
        <v>-1.0434710784730754</v>
      </c>
      <c r="J79" s="209">
        <f t="shared" si="95"/>
        <v>-0.44150869193990161</v>
      </c>
      <c r="K79" s="209">
        <f t="shared" si="96"/>
        <v>-50.246558787268199</v>
      </c>
      <c r="L79" s="209">
        <f t="shared" si="97"/>
        <v>205.37116752837807</v>
      </c>
      <c r="M79" s="209">
        <f t="shared" si="98"/>
        <v>6.2971221315435884</v>
      </c>
      <c r="N79" s="209">
        <f t="shared" si="99"/>
        <v>-7.4735557330847513</v>
      </c>
      <c r="O79" s="209">
        <f t="shared" si="100"/>
        <v>-20.835667912570997</v>
      </c>
      <c r="P79" s="209">
        <f t="shared" si="77"/>
        <v>-37.773246069272219</v>
      </c>
      <c r="Q79" s="209">
        <f t="shared" si="78"/>
        <v>563.9255807095476</v>
      </c>
      <c r="R79" s="209">
        <f t="shared" si="79"/>
        <v>-67.625501513125556</v>
      </c>
      <c r="S79" s="209">
        <f t="shared" si="80"/>
        <v>120.49487078151117</v>
      </c>
      <c r="T79" s="209">
        <f t="shared" si="81"/>
        <v>-1.02466811238709</v>
      </c>
      <c r="U79" s="209">
        <f t="shared" si="82"/>
        <v>3.0972853863562051</v>
      </c>
      <c r="V79" s="209">
        <f t="shared" si="83"/>
        <v>32.204983756236828</v>
      </c>
      <c r="W79" s="209">
        <f t="shared" si="84"/>
        <v>38.699478603017667</v>
      </c>
      <c r="X79" s="209">
        <f t="shared" si="85"/>
        <v>15.955944915543114</v>
      </c>
      <c r="Y79" s="209">
        <f t="shared" si="86"/>
        <v>19.15109297136695</v>
      </c>
      <c r="Z79" s="209">
        <f t="shared" si="87"/>
        <v>16.609140551214267</v>
      </c>
      <c r="AA79" s="209">
        <f t="shared" si="88"/>
        <v>-6.5534103461295246</v>
      </c>
      <c r="AB79" s="209">
        <f t="shared" si="88"/>
        <v>-29.323254694783571</v>
      </c>
      <c r="AC79" s="209">
        <f t="shared" ref="AC79:AC93" si="102">IFERROR(POWER(AB17/C17,1/26)*100-100,"--")</f>
        <v>8.9239627515079292</v>
      </c>
    </row>
    <row r="80" spans="1:29" x14ac:dyDescent="0.2">
      <c r="A80" s="51">
        <v>9</v>
      </c>
      <c r="B80" s="34">
        <v>560122</v>
      </c>
      <c r="C80" s="35" t="s">
        <v>12</v>
      </c>
      <c r="D80" s="209">
        <f t="shared" si="89"/>
        <v>2063.0721246102707</v>
      </c>
      <c r="E80" s="209">
        <f t="shared" si="90"/>
        <v>-4.2984312492253025</v>
      </c>
      <c r="F80" s="209">
        <f t="shared" si="91"/>
        <v>-1.1348128120195042</v>
      </c>
      <c r="G80" s="209">
        <f t="shared" si="92"/>
        <v>-34.757201583751524</v>
      </c>
      <c r="H80" s="209">
        <f t="shared" si="93"/>
        <v>-91.207365964376976</v>
      </c>
      <c r="I80" s="209">
        <f t="shared" si="94"/>
        <v>35.563897297778112</v>
      </c>
      <c r="J80" s="209">
        <f t="shared" si="95"/>
        <v>-29.404312459476628</v>
      </c>
      <c r="K80" s="209">
        <f t="shared" si="96"/>
        <v>842.62937305442608</v>
      </c>
      <c r="L80" s="209">
        <f t="shared" si="97"/>
        <v>-72.579626342023545</v>
      </c>
      <c r="M80" s="209">
        <f t="shared" si="98"/>
        <v>28.754799125113351</v>
      </c>
      <c r="N80" s="209">
        <f t="shared" si="99"/>
        <v>70.437140679151355</v>
      </c>
      <c r="O80" s="209">
        <f t="shared" si="100"/>
        <v>43.21372623915579</v>
      </c>
      <c r="P80" s="209">
        <f t="shared" si="77"/>
        <v>-80.960091969251053</v>
      </c>
      <c r="Q80" s="209">
        <f t="shared" si="78"/>
        <v>1444.4310537791814</v>
      </c>
      <c r="R80" s="209">
        <f t="shared" si="79"/>
        <v>-64.378148056165259</v>
      </c>
      <c r="S80" s="209">
        <f t="shared" si="80"/>
        <v>84.698077264083707</v>
      </c>
      <c r="T80" s="209">
        <f t="shared" si="81"/>
        <v>105.22438320610891</v>
      </c>
      <c r="U80" s="209">
        <f t="shared" si="82"/>
        <v>15.948194312887338</v>
      </c>
      <c r="V80" s="209">
        <f t="shared" si="83"/>
        <v>0.92967034417183925</v>
      </c>
      <c r="W80" s="209">
        <f t="shared" si="84"/>
        <v>-60.233694884211296</v>
      </c>
      <c r="X80" s="209">
        <f t="shared" si="85"/>
        <v>-19.075412043150891</v>
      </c>
      <c r="Y80" s="209">
        <f t="shared" si="86"/>
        <v>-96.482076718671181</v>
      </c>
      <c r="Z80" s="209">
        <f t="shared" si="87"/>
        <v>4648.501574363816</v>
      </c>
      <c r="AA80" s="209">
        <f t="shared" si="88"/>
        <v>-13.852134238107709</v>
      </c>
      <c r="AB80" s="209">
        <f t="shared" si="88"/>
        <v>1.8406934815085236</v>
      </c>
      <c r="AC80" s="209">
        <f t="shared" si="102"/>
        <v>12.212403633837738</v>
      </c>
    </row>
    <row r="81" spans="1:29" x14ac:dyDescent="0.2">
      <c r="A81" s="51">
        <v>10</v>
      </c>
      <c r="B81" s="34">
        <v>560750</v>
      </c>
      <c r="C81" s="35" t="s">
        <v>12</v>
      </c>
      <c r="D81" s="209">
        <f t="shared" si="89"/>
        <v>347.22036176593986</v>
      </c>
      <c r="E81" s="209">
        <f t="shared" si="90"/>
        <v>-13.323785308962727</v>
      </c>
      <c r="F81" s="209">
        <f t="shared" si="91"/>
        <v>-15.652787184729036</v>
      </c>
      <c r="G81" s="209">
        <f t="shared" si="92"/>
        <v>29.565418870049854</v>
      </c>
      <c r="H81" s="209">
        <f t="shared" si="93"/>
        <v>-67.125725323591098</v>
      </c>
      <c r="I81" s="209">
        <f t="shared" si="94"/>
        <v>125.7581387563813</v>
      </c>
      <c r="J81" s="209">
        <f t="shared" si="95"/>
        <v>66.688303311407509</v>
      </c>
      <c r="K81" s="209">
        <f t="shared" si="96"/>
        <v>-11.625257576704428</v>
      </c>
      <c r="L81" s="209">
        <f t="shared" si="97"/>
        <v>113.2895445206301</v>
      </c>
      <c r="M81" s="209">
        <f t="shared" si="98"/>
        <v>-15.678202802412784</v>
      </c>
      <c r="N81" s="209">
        <f t="shared" si="99"/>
        <v>2.0098831665889492</v>
      </c>
      <c r="O81" s="209">
        <f t="shared" si="100"/>
        <v>-28.495692502507367</v>
      </c>
      <c r="P81" s="209">
        <f t="shared" si="77"/>
        <v>993.35799962133524</v>
      </c>
      <c r="Q81" s="209">
        <f t="shared" si="78"/>
        <v>-69.466269052733907</v>
      </c>
      <c r="R81" s="209">
        <f t="shared" si="79"/>
        <v>-13.264268715429665</v>
      </c>
      <c r="S81" s="209">
        <f t="shared" si="80"/>
        <v>-6.4522855616647803</v>
      </c>
      <c r="T81" s="209">
        <f t="shared" si="81"/>
        <v>85.390318163600085</v>
      </c>
      <c r="U81" s="209">
        <f t="shared" si="82"/>
        <v>10.266270650857606</v>
      </c>
      <c r="V81" s="209">
        <f t="shared" si="83"/>
        <v>2.7636085676279123</v>
      </c>
      <c r="W81" s="209">
        <f t="shared" si="84"/>
        <v>-51.021137342180893</v>
      </c>
      <c r="X81" s="209">
        <f t="shared" si="85"/>
        <v>30.979893420106322</v>
      </c>
      <c r="Y81" s="209">
        <f t="shared" si="86"/>
        <v>12.094587370498459</v>
      </c>
      <c r="Z81" s="209">
        <f t="shared" si="87"/>
        <v>-4.5663268905668701</v>
      </c>
      <c r="AA81" s="209">
        <f t="shared" si="88"/>
        <v>8.4780633504442591</v>
      </c>
      <c r="AB81" s="209">
        <f t="shared" si="88"/>
        <v>-18.178913010809708</v>
      </c>
      <c r="AC81" s="209">
        <f t="shared" si="102"/>
        <v>12.435077886106185</v>
      </c>
    </row>
    <row r="82" spans="1:29" x14ac:dyDescent="0.2">
      <c r="A82" s="51">
        <v>11</v>
      </c>
      <c r="B82" s="34">
        <v>580710</v>
      </c>
      <c r="C82" s="35" t="s">
        <v>12</v>
      </c>
      <c r="D82" s="209">
        <f t="shared" si="89"/>
        <v>-14.729981811336913</v>
      </c>
      <c r="E82" s="209">
        <f t="shared" si="90"/>
        <v>-4.1151166361404989</v>
      </c>
      <c r="F82" s="209">
        <f t="shared" si="91"/>
        <v>-18.281819765859552</v>
      </c>
      <c r="G82" s="209">
        <f t="shared" si="92"/>
        <v>18.37462470019095</v>
      </c>
      <c r="H82" s="209">
        <f t="shared" si="93"/>
        <v>15.745983617237755</v>
      </c>
      <c r="I82" s="209">
        <f t="shared" si="94"/>
        <v>-8.3777254878729224</v>
      </c>
      <c r="J82" s="209">
        <f t="shared" si="95"/>
        <v>-4.817881664470903</v>
      </c>
      <c r="K82" s="209">
        <f t="shared" si="96"/>
        <v>-2.4056866232711656</v>
      </c>
      <c r="L82" s="209">
        <f t="shared" si="97"/>
        <v>25.822374977029369</v>
      </c>
      <c r="M82" s="209">
        <f t="shared" si="98"/>
        <v>4.4653014961230468</v>
      </c>
      <c r="N82" s="209">
        <f t="shared" si="99"/>
        <v>4.4383804397801327</v>
      </c>
      <c r="O82" s="209">
        <f t="shared" si="100"/>
        <v>6.8584432983423795</v>
      </c>
      <c r="P82" s="209">
        <f t="shared" si="77"/>
        <v>99.391553885391914</v>
      </c>
      <c r="Q82" s="209">
        <f t="shared" si="78"/>
        <v>-6.2207867893482955</v>
      </c>
      <c r="R82" s="209">
        <f t="shared" si="79"/>
        <v>-38.253126377096955</v>
      </c>
      <c r="S82" s="209">
        <f t="shared" si="80"/>
        <v>-15.231357271940595</v>
      </c>
      <c r="T82" s="209">
        <f t="shared" si="81"/>
        <v>-4.593347741638695</v>
      </c>
      <c r="U82" s="209">
        <f t="shared" si="82"/>
        <v>-2.2076600328118019</v>
      </c>
      <c r="V82" s="209">
        <f t="shared" si="83"/>
        <v>-2.980064112061271</v>
      </c>
      <c r="W82" s="209">
        <f t="shared" si="84"/>
        <v>-10.408005623565145</v>
      </c>
      <c r="X82" s="209">
        <f t="shared" si="85"/>
        <v>-12.117273957595614</v>
      </c>
      <c r="Y82" s="209">
        <f t="shared" si="86"/>
        <v>0.72421231526695351</v>
      </c>
      <c r="Z82" s="209">
        <f t="shared" si="87"/>
        <v>-1.9460129387703233</v>
      </c>
      <c r="AA82" s="209">
        <f t="shared" si="88"/>
        <v>-9.3428925469725073</v>
      </c>
      <c r="AB82" s="209">
        <f t="shared" si="88"/>
        <v>-21.5531894599943</v>
      </c>
      <c r="AC82" s="209">
        <f t="shared" si="102"/>
        <v>-2.2055742135305962</v>
      </c>
    </row>
    <row r="83" spans="1:29" x14ac:dyDescent="0.2">
      <c r="A83" s="51">
        <v>12</v>
      </c>
      <c r="B83" s="34">
        <v>560121</v>
      </c>
      <c r="C83" s="35" t="s">
        <v>12</v>
      </c>
      <c r="D83" s="209">
        <f t="shared" si="89"/>
        <v>-35.075721323572694</v>
      </c>
      <c r="E83" s="209">
        <f t="shared" si="90"/>
        <v>-32.914565497830424</v>
      </c>
      <c r="F83" s="209">
        <f t="shared" si="91"/>
        <v>-20.290078965997211</v>
      </c>
      <c r="G83" s="209">
        <f t="shared" si="92"/>
        <v>-5.2586515222127161</v>
      </c>
      <c r="H83" s="209">
        <f t="shared" si="93"/>
        <v>411.1278519301103</v>
      </c>
      <c r="I83" s="209">
        <f t="shared" si="94"/>
        <v>0.53234480144598706</v>
      </c>
      <c r="J83" s="209">
        <f t="shared" si="95"/>
        <v>-37.419022545087302</v>
      </c>
      <c r="K83" s="209">
        <f t="shared" si="96"/>
        <v>-58.294764865400452</v>
      </c>
      <c r="L83" s="209">
        <f t="shared" si="97"/>
        <v>267.45699030748415</v>
      </c>
      <c r="M83" s="209">
        <f t="shared" si="98"/>
        <v>-18.940435440183919</v>
      </c>
      <c r="N83" s="209">
        <f t="shared" si="99"/>
        <v>-3.3215447939229108</v>
      </c>
      <c r="O83" s="209">
        <f t="shared" si="100"/>
        <v>-1.1419041807615145</v>
      </c>
      <c r="P83" s="209">
        <f t="shared" si="77"/>
        <v>-81.567173925802891</v>
      </c>
      <c r="Q83" s="209">
        <f t="shared" si="78"/>
        <v>1625.0075062296926</v>
      </c>
      <c r="R83" s="209">
        <f t="shared" si="79"/>
        <v>-50.815555617393123</v>
      </c>
      <c r="S83" s="209">
        <f t="shared" si="80"/>
        <v>55.494448276328399</v>
      </c>
      <c r="T83" s="209">
        <f t="shared" si="81"/>
        <v>89.302001072994784</v>
      </c>
      <c r="U83" s="209">
        <f t="shared" si="82"/>
        <v>-4.5308786297653398</v>
      </c>
      <c r="V83" s="209">
        <f t="shared" si="83"/>
        <v>2.4285768943338439</v>
      </c>
      <c r="W83" s="209">
        <f t="shared" si="84"/>
        <v>-47.031267435891714</v>
      </c>
      <c r="X83" s="209">
        <f t="shared" si="85"/>
        <v>51.261101894567105</v>
      </c>
      <c r="Y83" s="209">
        <f t="shared" si="86"/>
        <v>61.539727618514661</v>
      </c>
      <c r="Z83" s="209">
        <f t="shared" si="87"/>
        <v>28.466170869799271</v>
      </c>
      <c r="AA83" s="209">
        <f t="shared" si="88"/>
        <v>18.020385326931489</v>
      </c>
      <c r="AB83" s="209">
        <f t="shared" si="88"/>
        <v>-8.8544581980847283</v>
      </c>
      <c r="AC83" s="209">
        <f t="shared" si="102"/>
        <v>9.3063536173991395</v>
      </c>
    </row>
    <row r="84" spans="1:29" x14ac:dyDescent="0.2">
      <c r="A84" s="51">
        <v>13</v>
      </c>
      <c r="B84" s="34">
        <v>580410</v>
      </c>
      <c r="C84" s="35" t="s">
        <v>12</v>
      </c>
      <c r="D84" s="209">
        <f t="shared" si="89"/>
        <v>18066.035858819989</v>
      </c>
      <c r="E84" s="209">
        <f t="shared" si="90"/>
        <v>17.813438578218538</v>
      </c>
      <c r="F84" s="209">
        <f t="shared" si="91"/>
        <v>1.9839413904200569</v>
      </c>
      <c r="G84" s="209">
        <f t="shared" si="92"/>
        <v>36.590871564571842</v>
      </c>
      <c r="H84" s="209">
        <f t="shared" si="93"/>
        <v>-97.197102170514341</v>
      </c>
      <c r="I84" s="209">
        <f t="shared" si="94"/>
        <v>-0.98209144995682607</v>
      </c>
      <c r="J84" s="209">
        <f t="shared" si="95"/>
        <v>67.763244366241963</v>
      </c>
      <c r="K84" s="209">
        <f t="shared" si="96"/>
        <v>48.313256883483177</v>
      </c>
      <c r="L84" s="209">
        <f t="shared" si="97"/>
        <v>222.70095149578231</v>
      </c>
      <c r="M84" s="209">
        <f t="shared" si="98"/>
        <v>55.185907249374168</v>
      </c>
      <c r="N84" s="209">
        <f t="shared" si="99"/>
        <v>48.86927045349006</v>
      </c>
      <c r="O84" s="209">
        <f t="shared" si="100"/>
        <v>67.749797314940935</v>
      </c>
      <c r="P84" s="209">
        <f t="shared" si="77"/>
        <v>210.66107249000925</v>
      </c>
      <c r="Q84" s="209">
        <f t="shared" si="78"/>
        <v>-39.580083271304936</v>
      </c>
      <c r="R84" s="209">
        <f t="shared" si="79"/>
        <v>-64.772668279560733</v>
      </c>
      <c r="S84" s="209">
        <f t="shared" si="80"/>
        <v>67.82681229240427</v>
      </c>
      <c r="T84" s="209">
        <f t="shared" si="81"/>
        <v>90.49136212160127</v>
      </c>
      <c r="U84" s="209">
        <f t="shared" si="82"/>
        <v>-4.7370567786747557</v>
      </c>
      <c r="V84" s="209">
        <f t="shared" si="83"/>
        <v>-9.7607413404854526</v>
      </c>
      <c r="W84" s="209">
        <f t="shared" si="84"/>
        <v>-57.510821984744481</v>
      </c>
      <c r="X84" s="209">
        <f t="shared" si="85"/>
        <v>-16.607591824663558</v>
      </c>
      <c r="Y84" s="209">
        <f t="shared" si="86"/>
        <v>-7.6904267415255276</v>
      </c>
      <c r="Z84" s="209">
        <f t="shared" si="87"/>
        <v>7.9060605778264517</v>
      </c>
      <c r="AA84" s="209">
        <f t="shared" si="88"/>
        <v>-28.617347197990185</v>
      </c>
      <c r="AB84" s="209">
        <f t="shared" si="88"/>
        <v>-34.909719974553283</v>
      </c>
      <c r="AC84" s="209">
        <f t="shared" si="102"/>
        <v>18.167350673688972</v>
      </c>
    </row>
    <row r="85" spans="1:29" x14ac:dyDescent="0.2">
      <c r="A85" s="51">
        <v>14</v>
      </c>
      <c r="B85" s="34">
        <v>570320</v>
      </c>
      <c r="C85" s="35" t="s">
        <v>12</v>
      </c>
      <c r="D85" s="209">
        <f t="shared" si="89"/>
        <v>199.79224358858551</v>
      </c>
      <c r="E85" s="209">
        <f t="shared" si="90"/>
        <v>15.411229547853253</v>
      </c>
      <c r="F85" s="209">
        <f t="shared" si="91"/>
        <v>-46.041186016854226</v>
      </c>
      <c r="G85" s="209">
        <f t="shared" si="92"/>
        <v>105.18461926237083</v>
      </c>
      <c r="H85" s="209">
        <f t="shared" si="93"/>
        <v>37.15247280788293</v>
      </c>
      <c r="I85" s="209">
        <f t="shared" si="94"/>
        <v>15.96391667668216</v>
      </c>
      <c r="J85" s="209">
        <f t="shared" si="95"/>
        <v>45.254263326398529</v>
      </c>
      <c r="K85" s="209">
        <f t="shared" si="96"/>
        <v>25.7379155427287</v>
      </c>
      <c r="L85" s="209">
        <f t="shared" si="97"/>
        <v>-9.3273971034284386</v>
      </c>
      <c r="M85" s="209">
        <f t="shared" si="98"/>
        <v>77.829303546080922</v>
      </c>
      <c r="N85" s="209">
        <f t="shared" si="99"/>
        <v>61.482401280680989</v>
      </c>
      <c r="O85" s="209">
        <f t="shared" si="100"/>
        <v>38.305856317842967</v>
      </c>
      <c r="P85" s="209">
        <f t="shared" si="77"/>
        <v>-9.1083580201059107</v>
      </c>
      <c r="Q85" s="209">
        <f t="shared" si="78"/>
        <v>174.13778166145477</v>
      </c>
      <c r="R85" s="209">
        <f t="shared" si="79"/>
        <v>-57.84370462207206</v>
      </c>
      <c r="S85" s="209">
        <f t="shared" si="80"/>
        <v>33.803386748865819</v>
      </c>
      <c r="T85" s="209">
        <f t="shared" si="81"/>
        <v>-6.9082276446965238</v>
      </c>
      <c r="U85" s="209">
        <f t="shared" si="82"/>
        <v>-2.1888810018286478</v>
      </c>
      <c r="V85" s="209">
        <f t="shared" si="83"/>
        <v>-5.8045115324752317</v>
      </c>
      <c r="W85" s="209">
        <f t="shared" si="84"/>
        <v>0.70963162805183799</v>
      </c>
      <c r="X85" s="209">
        <f t="shared" si="85"/>
        <v>-15.918224390912954</v>
      </c>
      <c r="Y85" s="209">
        <f t="shared" si="86"/>
        <v>-17.153755116644405</v>
      </c>
      <c r="Z85" s="209">
        <f t="shared" si="87"/>
        <v>-4.5817455663128897</v>
      </c>
      <c r="AA85" s="209">
        <f t="shared" si="88"/>
        <v>-12.98963141686464</v>
      </c>
      <c r="AB85" s="209">
        <f t="shared" si="88"/>
        <v>-58.605489100055564</v>
      </c>
      <c r="AC85" s="209">
        <f t="shared" si="102"/>
        <v>9.9023890021115335</v>
      </c>
    </row>
    <row r="86" spans="1:29" x14ac:dyDescent="0.2">
      <c r="A86" s="51">
        <v>15</v>
      </c>
      <c r="B86" s="34">
        <v>630710</v>
      </c>
      <c r="C86" s="35" t="s">
        <v>12</v>
      </c>
      <c r="D86" s="209">
        <f t="shared" si="89"/>
        <v>-86.525886466272141</v>
      </c>
      <c r="E86" s="209">
        <f t="shared" si="90"/>
        <v>62.297628875435691</v>
      </c>
      <c r="F86" s="209">
        <f t="shared" si="91"/>
        <v>-6.9737088439026564</v>
      </c>
      <c r="G86" s="209">
        <f t="shared" si="92"/>
        <v>95.360091738764794</v>
      </c>
      <c r="H86" s="209">
        <f t="shared" si="93"/>
        <v>176.97614255573683</v>
      </c>
      <c r="I86" s="209">
        <f t="shared" si="94"/>
        <v>-4.860215536682972</v>
      </c>
      <c r="J86" s="209">
        <f t="shared" si="95"/>
        <v>56.990038834163727</v>
      </c>
      <c r="K86" s="209">
        <f t="shared" si="96"/>
        <v>-24.659277133793395</v>
      </c>
      <c r="L86" s="209">
        <f t="shared" si="97"/>
        <v>57.450622488407078</v>
      </c>
      <c r="M86" s="209">
        <f t="shared" si="98"/>
        <v>47.786001901520592</v>
      </c>
      <c r="N86" s="209">
        <f t="shared" si="99"/>
        <v>33.679239676493609</v>
      </c>
      <c r="O86" s="209">
        <f t="shared" si="100"/>
        <v>-2.5483773136510308</v>
      </c>
      <c r="P86" s="209">
        <f t="shared" si="77"/>
        <v>-84.169034410525001</v>
      </c>
      <c r="Q86" s="209">
        <f t="shared" si="78"/>
        <v>1712.6170847584494</v>
      </c>
      <c r="R86" s="209">
        <f t="shared" si="79"/>
        <v>-49.833302219090726</v>
      </c>
      <c r="S86" s="209">
        <f t="shared" si="80"/>
        <v>-3.8287543497366983</v>
      </c>
      <c r="T86" s="209">
        <f t="shared" si="81"/>
        <v>-19.006454440072574</v>
      </c>
      <c r="U86" s="209">
        <f t="shared" si="82"/>
        <v>-5.7340780204186927</v>
      </c>
      <c r="V86" s="209">
        <f t="shared" si="83"/>
        <v>8.5276118634643154</v>
      </c>
      <c r="W86" s="209">
        <f t="shared" si="84"/>
        <v>31.688035245646773</v>
      </c>
      <c r="X86" s="209">
        <f t="shared" si="85"/>
        <v>-10.945867747591066</v>
      </c>
      <c r="Y86" s="209">
        <f t="shared" si="86"/>
        <v>14.211263770261027</v>
      </c>
      <c r="Z86" s="209">
        <f t="shared" si="87"/>
        <v>22.76815978917395</v>
      </c>
      <c r="AA86" s="209">
        <f t="shared" si="88"/>
        <v>-20.773462869820065</v>
      </c>
      <c r="AB86" s="209">
        <f t="shared" si="88"/>
        <v>-10.38681005731479</v>
      </c>
      <c r="AC86" s="209">
        <f t="shared" si="102"/>
        <v>6.4091032038898703</v>
      </c>
    </row>
    <row r="87" spans="1:29" x14ac:dyDescent="0.2">
      <c r="A87" s="51">
        <v>16</v>
      </c>
      <c r="B87" s="34">
        <v>570242</v>
      </c>
      <c r="C87" s="35" t="s">
        <v>12</v>
      </c>
      <c r="D87" s="209">
        <f t="shared" si="89"/>
        <v>-31.723045263540939</v>
      </c>
      <c r="E87" s="209">
        <f t="shared" si="90"/>
        <v>94.90024761747236</v>
      </c>
      <c r="F87" s="209">
        <f t="shared" si="91"/>
        <v>-43.152994621039099</v>
      </c>
      <c r="G87" s="209">
        <f t="shared" si="92"/>
        <v>162.03432531231999</v>
      </c>
      <c r="H87" s="209">
        <f t="shared" si="93"/>
        <v>-64.058480457640769</v>
      </c>
      <c r="I87" s="209">
        <f t="shared" si="94"/>
        <v>-11.650991386366144</v>
      </c>
      <c r="J87" s="209">
        <f t="shared" si="95"/>
        <v>9.0400899670128609</v>
      </c>
      <c r="K87" s="209">
        <f t="shared" si="96"/>
        <v>241.84403455622271</v>
      </c>
      <c r="L87" s="209">
        <f t="shared" si="97"/>
        <v>-60.154409459557456</v>
      </c>
      <c r="M87" s="209">
        <f t="shared" si="98"/>
        <v>13.034580363469843</v>
      </c>
      <c r="N87" s="209">
        <f t="shared" si="99"/>
        <v>26.981149472175446</v>
      </c>
      <c r="O87" s="209">
        <f t="shared" si="100"/>
        <v>44.428177214221989</v>
      </c>
      <c r="P87" s="209">
        <f t="shared" si="77"/>
        <v>184.89630029685071</v>
      </c>
      <c r="Q87" s="209">
        <f t="shared" si="78"/>
        <v>-21.178070592098081</v>
      </c>
      <c r="R87" s="209">
        <f t="shared" si="79"/>
        <v>-24.432240464777536</v>
      </c>
      <c r="S87" s="209">
        <f t="shared" si="80"/>
        <v>130.84956519094598</v>
      </c>
      <c r="T87" s="209">
        <f t="shared" si="81"/>
        <v>27.080938457165573</v>
      </c>
      <c r="U87" s="209">
        <f t="shared" si="82"/>
        <v>15.490134498270947</v>
      </c>
      <c r="V87" s="209">
        <f t="shared" si="83"/>
        <v>32.681445236156549</v>
      </c>
      <c r="W87" s="209">
        <f t="shared" si="84"/>
        <v>-34.063241693618124</v>
      </c>
      <c r="X87" s="209">
        <f t="shared" si="85"/>
        <v>-0.91543410882532328</v>
      </c>
      <c r="Y87" s="209">
        <f t="shared" si="86"/>
        <v>2.2469690916277187</v>
      </c>
      <c r="Z87" s="209">
        <f t="shared" si="87"/>
        <v>2.6121855353286065</v>
      </c>
      <c r="AA87" s="209">
        <f t="shared" si="88"/>
        <v>-5.7037920052979416</v>
      </c>
      <c r="AB87" s="209">
        <f t="shared" si="88"/>
        <v>-24.359001097330278</v>
      </c>
      <c r="AC87" s="209">
        <f t="shared" si="102"/>
        <v>7.9043889239634524</v>
      </c>
    </row>
    <row r="88" spans="1:29" x14ac:dyDescent="0.2">
      <c r="A88" s="51">
        <v>17</v>
      </c>
      <c r="B88" s="34">
        <v>581092</v>
      </c>
      <c r="C88" s="35" t="s">
        <v>12</v>
      </c>
      <c r="D88" s="209">
        <f t="shared" si="89"/>
        <v>-51.032432749041277</v>
      </c>
      <c r="E88" s="209">
        <f t="shared" si="90"/>
        <v>-27.979864393565634</v>
      </c>
      <c r="F88" s="209">
        <f t="shared" si="91"/>
        <v>24.989935420065194</v>
      </c>
      <c r="G88" s="209">
        <f t="shared" si="92"/>
        <v>-3.3442145265003944</v>
      </c>
      <c r="H88" s="209">
        <f t="shared" si="93"/>
        <v>180.7752935062901</v>
      </c>
      <c r="I88" s="209">
        <f t="shared" si="94"/>
        <v>-19.756406881068273</v>
      </c>
      <c r="J88" s="209">
        <f t="shared" si="95"/>
        <v>16.343941040123198</v>
      </c>
      <c r="K88" s="209">
        <f t="shared" si="96"/>
        <v>-29.932328759683074</v>
      </c>
      <c r="L88" s="209">
        <f t="shared" si="97"/>
        <v>99.452072348396626</v>
      </c>
      <c r="M88" s="209">
        <f t="shared" si="98"/>
        <v>8.1505994373775081</v>
      </c>
      <c r="N88" s="209">
        <f t="shared" si="99"/>
        <v>-17.304470753538212</v>
      </c>
      <c r="O88" s="209">
        <f t="shared" si="100"/>
        <v>-9.0306811966011509</v>
      </c>
      <c r="P88" s="209">
        <f t="shared" si="77"/>
        <v>-65.660003121402639</v>
      </c>
      <c r="Q88" s="209">
        <f t="shared" si="78"/>
        <v>598.46383638366433</v>
      </c>
      <c r="R88" s="209">
        <f t="shared" si="79"/>
        <v>-54.320222979250545</v>
      </c>
      <c r="S88" s="209">
        <f t="shared" si="80"/>
        <v>98.25403972968553</v>
      </c>
      <c r="T88" s="209">
        <f t="shared" si="81"/>
        <v>149.24966429406643</v>
      </c>
      <c r="U88" s="209">
        <f t="shared" si="82"/>
        <v>4.534414647749486</v>
      </c>
      <c r="V88" s="209">
        <f t="shared" si="83"/>
        <v>-7.6761056243114751</v>
      </c>
      <c r="W88" s="209">
        <f t="shared" si="84"/>
        <v>-56.963515831360894</v>
      </c>
      <c r="X88" s="209">
        <f t="shared" si="85"/>
        <v>-13.115838980475388</v>
      </c>
      <c r="Y88" s="209">
        <f t="shared" si="86"/>
        <v>-16.459749956392002</v>
      </c>
      <c r="Z88" s="209">
        <f t="shared" si="87"/>
        <v>-17.170587381232465</v>
      </c>
      <c r="AA88" s="209">
        <f t="shared" si="88"/>
        <v>8.5690044233997611</v>
      </c>
      <c r="AB88" s="209">
        <f t="shared" si="88"/>
        <v>-48.682487864029547</v>
      </c>
      <c r="AC88" s="209">
        <f t="shared" si="102"/>
        <v>-0.17106033500571982</v>
      </c>
    </row>
    <row r="89" spans="1:29" x14ac:dyDescent="0.2">
      <c r="A89" s="51">
        <v>18</v>
      </c>
      <c r="B89" s="34">
        <v>580610</v>
      </c>
      <c r="C89" s="35" t="s">
        <v>12</v>
      </c>
      <c r="D89" s="209">
        <f t="shared" si="89"/>
        <v>1105.9360380788953</v>
      </c>
      <c r="E89" s="209">
        <f t="shared" si="90"/>
        <v>5.0045822779342046</v>
      </c>
      <c r="F89" s="209">
        <f t="shared" si="91"/>
        <v>-18.825016225924145</v>
      </c>
      <c r="G89" s="209">
        <f t="shared" si="92"/>
        <v>27.849570269797269</v>
      </c>
      <c r="H89" s="209">
        <f t="shared" si="93"/>
        <v>-80.289546683289217</v>
      </c>
      <c r="I89" s="209">
        <f t="shared" si="94"/>
        <v>89.771669196117642</v>
      </c>
      <c r="J89" s="209">
        <f t="shared" si="95"/>
        <v>44.884591658495708</v>
      </c>
      <c r="K89" s="209">
        <f t="shared" si="96"/>
        <v>127.05801068573078</v>
      </c>
      <c r="L89" s="209">
        <f t="shared" si="97"/>
        <v>-39.216337727340878</v>
      </c>
      <c r="M89" s="209">
        <f t="shared" si="98"/>
        <v>4.9767885132788905</v>
      </c>
      <c r="N89" s="209">
        <f t="shared" si="99"/>
        <v>80.503879134340565</v>
      </c>
      <c r="O89" s="209">
        <f t="shared" si="100"/>
        <v>-9.7917010276133851</v>
      </c>
      <c r="P89" s="209">
        <f t="shared" si="77"/>
        <v>1599.8145202779156</v>
      </c>
      <c r="Q89" s="209">
        <f t="shared" si="78"/>
        <v>-82.142878441920487</v>
      </c>
      <c r="R89" s="209">
        <f t="shared" si="79"/>
        <v>-64.002045677142618</v>
      </c>
      <c r="S89" s="209">
        <f t="shared" si="80"/>
        <v>76.628859031930745</v>
      </c>
      <c r="T89" s="209">
        <f t="shared" si="81"/>
        <v>105.69851015893792</v>
      </c>
      <c r="U89" s="209">
        <f t="shared" si="82"/>
        <v>-1.5775865946811081</v>
      </c>
      <c r="V89" s="209">
        <f t="shared" si="83"/>
        <v>-15.610831022135756</v>
      </c>
      <c r="W89" s="209">
        <f t="shared" si="84"/>
        <v>-58.919121651002456</v>
      </c>
      <c r="X89" s="209">
        <f t="shared" si="85"/>
        <v>-11.885300667776619</v>
      </c>
      <c r="Y89" s="209">
        <f t="shared" si="86"/>
        <v>-0.54275159632915404</v>
      </c>
      <c r="Z89" s="209">
        <f t="shared" si="87"/>
        <v>0.5571655803053801</v>
      </c>
      <c r="AA89" s="209">
        <f t="shared" si="88"/>
        <v>-6.2923915718555747</v>
      </c>
      <c r="AB89" s="209">
        <f t="shared" si="88"/>
        <v>-23.963423221175802</v>
      </c>
      <c r="AC89" s="209">
        <f t="shared" si="102"/>
        <v>10.770759857998002</v>
      </c>
    </row>
    <row r="90" spans="1:29" x14ac:dyDescent="0.2">
      <c r="A90" s="51">
        <v>19</v>
      </c>
      <c r="B90" s="34">
        <v>570330</v>
      </c>
      <c r="C90" s="35" t="s">
        <v>12</v>
      </c>
      <c r="D90" s="209">
        <f t="shared" si="89"/>
        <v>-61.574043813761087</v>
      </c>
      <c r="E90" s="209">
        <f t="shared" si="90"/>
        <v>-23.301255606433273</v>
      </c>
      <c r="F90" s="209">
        <f t="shared" si="91"/>
        <v>41.940869973080993</v>
      </c>
      <c r="G90" s="209">
        <f t="shared" si="92"/>
        <v>36.361093501096406</v>
      </c>
      <c r="H90" s="209">
        <f t="shared" si="93"/>
        <v>96.857786980919798</v>
      </c>
      <c r="I90" s="209">
        <f t="shared" si="94"/>
        <v>-0.71373603591744939</v>
      </c>
      <c r="J90" s="209">
        <f t="shared" si="95"/>
        <v>16.10249609679542</v>
      </c>
      <c r="K90" s="209">
        <f t="shared" si="96"/>
        <v>133.12802814154813</v>
      </c>
      <c r="L90" s="209">
        <f t="shared" si="97"/>
        <v>-49.540608173622559</v>
      </c>
      <c r="M90" s="209">
        <f t="shared" si="98"/>
        <v>1.4059339701325513</v>
      </c>
      <c r="N90" s="209">
        <f t="shared" si="99"/>
        <v>2.4804635021718298</v>
      </c>
      <c r="O90" s="209">
        <f t="shared" si="100"/>
        <v>-14.728813189171333</v>
      </c>
      <c r="P90" s="209">
        <f t="shared" si="77"/>
        <v>-98.657282238811291</v>
      </c>
      <c r="Q90" s="209">
        <f t="shared" si="78"/>
        <v>18771.210581966701</v>
      </c>
      <c r="R90" s="209">
        <f t="shared" si="79"/>
        <v>-18.051073861552055</v>
      </c>
      <c r="S90" s="209">
        <f t="shared" si="80"/>
        <v>-12.530394021274631</v>
      </c>
      <c r="T90" s="209">
        <f t="shared" si="81"/>
        <v>18.127979509717164</v>
      </c>
      <c r="U90" s="209">
        <f t="shared" si="82"/>
        <v>-15.125361171505475</v>
      </c>
      <c r="V90" s="209">
        <f t="shared" si="83"/>
        <v>4.7101128301868016</v>
      </c>
      <c r="W90" s="209">
        <f t="shared" si="84"/>
        <v>-23.432823160784494</v>
      </c>
      <c r="X90" s="209">
        <f t="shared" si="85"/>
        <v>32.738395834820977</v>
      </c>
      <c r="Y90" s="209">
        <f t="shared" si="86"/>
        <v>2.8226950415736383</v>
      </c>
      <c r="Z90" s="209">
        <f t="shared" si="87"/>
        <v>23.546316326965396</v>
      </c>
      <c r="AA90" s="209">
        <f t="shared" si="88"/>
        <v>-28.355998786220525</v>
      </c>
      <c r="AB90" s="209">
        <f t="shared" si="88"/>
        <v>-28.743233394664685</v>
      </c>
      <c r="AC90" s="209">
        <f t="shared" si="102"/>
        <v>2.0524169279973137</v>
      </c>
    </row>
    <row r="91" spans="1:29" x14ac:dyDescent="0.2">
      <c r="A91" s="51">
        <v>20</v>
      </c>
      <c r="B91" s="34">
        <v>570500</v>
      </c>
      <c r="C91" s="35" t="s">
        <v>12</v>
      </c>
      <c r="D91" s="209">
        <f t="shared" si="89"/>
        <v>67.921997810115556</v>
      </c>
      <c r="E91" s="209">
        <f t="shared" si="90"/>
        <v>-8.0295556043519412</v>
      </c>
      <c r="F91" s="209">
        <f t="shared" si="91"/>
        <v>-42.614941954407925</v>
      </c>
      <c r="G91" s="209">
        <f t="shared" si="92"/>
        <v>-38.951532972606358</v>
      </c>
      <c r="H91" s="209">
        <f t="shared" si="93"/>
        <v>103.60013506559903</v>
      </c>
      <c r="I91" s="209">
        <f t="shared" si="94"/>
        <v>-5.2873583691898318</v>
      </c>
      <c r="J91" s="209">
        <f t="shared" si="95"/>
        <v>12.274499173095776</v>
      </c>
      <c r="K91" s="209">
        <f t="shared" si="96"/>
        <v>-77.196374623590771</v>
      </c>
      <c r="L91" s="209">
        <f t="shared" si="97"/>
        <v>153.34227030009751</v>
      </c>
      <c r="M91" s="209">
        <f t="shared" si="98"/>
        <v>31.604879296685993</v>
      </c>
      <c r="N91" s="209">
        <f t="shared" si="99"/>
        <v>7.8867932943362575</v>
      </c>
      <c r="O91" s="209">
        <f t="shared" si="100"/>
        <v>-36.101417159139629</v>
      </c>
      <c r="P91" s="209">
        <f t="shared" si="77"/>
        <v>-86.503714725888187</v>
      </c>
      <c r="Q91" s="209">
        <f t="shared" si="78"/>
        <v>2991.6710222727888</v>
      </c>
      <c r="R91" s="209">
        <f t="shared" si="79"/>
        <v>-53.336025190251334</v>
      </c>
      <c r="S91" s="209">
        <f t="shared" si="80"/>
        <v>-0.79824620222316867</v>
      </c>
      <c r="T91" s="209">
        <f t="shared" si="81"/>
        <v>15.777396678802802</v>
      </c>
      <c r="U91" s="209">
        <f t="shared" si="82"/>
        <v>34.877507446519388</v>
      </c>
      <c r="V91" s="209">
        <f t="shared" si="83"/>
        <v>16.97467136919424</v>
      </c>
      <c r="W91" s="209">
        <f t="shared" si="84"/>
        <v>-15.989649534044574</v>
      </c>
      <c r="X91" s="209">
        <f t="shared" si="85"/>
        <v>3.0274968684081927</v>
      </c>
      <c r="Y91" s="209">
        <f t="shared" si="86"/>
        <v>3.2972192426697262</v>
      </c>
      <c r="Z91" s="209">
        <f t="shared" si="87"/>
        <v>-8.9536134548049944</v>
      </c>
      <c r="AA91" s="209">
        <f t="shared" si="88"/>
        <v>-15.065104860160943</v>
      </c>
      <c r="AB91" s="209">
        <f t="shared" si="88"/>
        <v>-38.498485679014458</v>
      </c>
      <c r="AC91" s="209">
        <f t="shared" si="102"/>
        <v>-0.31555156987717226</v>
      </c>
    </row>
    <row r="92" spans="1:29" x14ac:dyDescent="0.2">
      <c r="A92" s="51">
        <v>21</v>
      </c>
      <c r="B92" s="34">
        <v>560749</v>
      </c>
      <c r="C92" s="35" t="s">
        <v>12</v>
      </c>
      <c r="D92" s="209">
        <f t="shared" si="89"/>
        <v>407.98696488300578</v>
      </c>
      <c r="E92" s="209">
        <f t="shared" si="90"/>
        <v>5.9942666380111405</v>
      </c>
      <c r="F92" s="209">
        <f t="shared" si="91"/>
        <v>-18.983509271405268</v>
      </c>
      <c r="G92" s="209">
        <f t="shared" si="92"/>
        <v>-2.6520686190120273</v>
      </c>
      <c r="H92" s="209">
        <f t="shared" si="93"/>
        <v>-91.080103160651788</v>
      </c>
      <c r="I92" s="209">
        <f t="shared" si="94"/>
        <v>20.48351761236016</v>
      </c>
      <c r="J92" s="209">
        <f t="shared" si="95"/>
        <v>27.679473221664026</v>
      </c>
      <c r="K92" s="209">
        <f t="shared" si="96"/>
        <v>1008.9894595177677</v>
      </c>
      <c r="L92" s="209">
        <f t="shared" si="97"/>
        <v>-93.297057354275225</v>
      </c>
      <c r="M92" s="209">
        <f t="shared" si="98"/>
        <v>6.5861053286228923</v>
      </c>
      <c r="N92" s="209">
        <f t="shared" si="99"/>
        <v>69.432184887978337</v>
      </c>
      <c r="O92" s="209">
        <f t="shared" si="100"/>
        <v>288.67329085359029</v>
      </c>
      <c r="P92" s="209">
        <f t="shared" si="77"/>
        <v>920.79871741324655</v>
      </c>
      <c r="Q92" s="209">
        <f t="shared" si="78"/>
        <v>-72.004016834054852</v>
      </c>
      <c r="R92" s="209">
        <f t="shared" si="79"/>
        <v>-54.27422563570817</v>
      </c>
      <c r="S92" s="209">
        <f t="shared" si="80"/>
        <v>38.321062712946599</v>
      </c>
      <c r="T92" s="209">
        <f t="shared" si="81"/>
        <v>143.66456701061813</v>
      </c>
      <c r="U92" s="209">
        <f t="shared" si="82"/>
        <v>-15.5254086198549</v>
      </c>
      <c r="V92" s="209">
        <f t="shared" si="83"/>
        <v>25.627686612483473</v>
      </c>
      <c r="W92" s="209">
        <f t="shared" si="84"/>
        <v>-54.016226924182732</v>
      </c>
      <c r="X92" s="209">
        <f t="shared" si="85"/>
        <v>-2.7160685530645736</v>
      </c>
      <c r="Y92" s="209">
        <f t="shared" si="86"/>
        <v>-0.33942923248925183</v>
      </c>
      <c r="Z92" s="209">
        <f t="shared" si="87"/>
        <v>14.866578114809229</v>
      </c>
      <c r="AA92" s="209">
        <f t="shared" si="88"/>
        <v>-3.8748126535171821</v>
      </c>
      <c r="AB92" s="209">
        <f t="shared" si="88"/>
        <v>4.9593414272876259</v>
      </c>
      <c r="AC92" s="209">
        <f t="shared" si="102"/>
        <v>7.9694958179541828</v>
      </c>
    </row>
    <row r="93" spans="1:29" x14ac:dyDescent="0.2">
      <c r="A93" s="51">
        <v>22</v>
      </c>
      <c r="B93" s="34">
        <v>630492</v>
      </c>
      <c r="C93" s="35" t="s">
        <v>12</v>
      </c>
      <c r="D93" s="209">
        <f t="shared" si="89"/>
        <v>-85.725043990408722</v>
      </c>
      <c r="E93" s="209">
        <f t="shared" si="90"/>
        <v>107.07406177349719</v>
      </c>
      <c r="F93" s="209">
        <f t="shared" si="91"/>
        <v>91.288631176361719</v>
      </c>
      <c r="G93" s="209">
        <f t="shared" si="92"/>
        <v>61.38253068384833</v>
      </c>
      <c r="H93" s="209">
        <f t="shared" si="93"/>
        <v>147.69344821798245</v>
      </c>
      <c r="I93" s="209">
        <f t="shared" si="94"/>
        <v>21.346002273374481</v>
      </c>
      <c r="J93" s="209">
        <f t="shared" si="95"/>
        <v>11.125308726103839</v>
      </c>
      <c r="K93" s="209">
        <f t="shared" si="96"/>
        <v>-74.711398330130635</v>
      </c>
      <c r="L93" s="209">
        <f t="shared" si="97"/>
        <v>454.47254678839192</v>
      </c>
      <c r="M93" s="209">
        <f t="shared" si="98"/>
        <v>30.747034360585388</v>
      </c>
      <c r="N93" s="209">
        <f t="shared" si="99"/>
        <v>1.4519654431310585</v>
      </c>
      <c r="O93" s="209">
        <f t="shared" si="100"/>
        <v>40.875237866095063</v>
      </c>
      <c r="P93" s="209">
        <f t="shared" si="77"/>
        <v>-100</v>
      </c>
      <c r="Q93" s="209" t="str">
        <f t="shared" si="78"/>
        <v>--</v>
      </c>
      <c r="R93" s="209">
        <f t="shared" si="79"/>
        <v>-87.390869632185968</v>
      </c>
      <c r="S93" s="209">
        <f t="shared" si="80"/>
        <v>331.56110669464266</v>
      </c>
      <c r="T93" s="209">
        <f t="shared" si="81"/>
        <v>-62.768868908700718</v>
      </c>
      <c r="U93" s="209">
        <f t="shared" si="82"/>
        <v>-7.383743854123864</v>
      </c>
      <c r="V93" s="209">
        <f t="shared" si="83"/>
        <v>14.193702748035264</v>
      </c>
      <c r="W93" s="209">
        <f t="shared" si="84"/>
        <v>-22.104528106751573</v>
      </c>
      <c r="X93" s="209">
        <f t="shared" si="85"/>
        <v>9.0536055074288413</v>
      </c>
      <c r="Y93" s="209">
        <f t="shared" si="86"/>
        <v>13.466396540647366</v>
      </c>
      <c r="Z93" s="209">
        <f t="shared" si="87"/>
        <v>29.291459514106293</v>
      </c>
      <c r="AA93" s="209">
        <f t="shared" si="88"/>
        <v>-17.010148828669045</v>
      </c>
      <c r="AB93" s="209">
        <f t="shared" si="88"/>
        <v>-31.545972836117997</v>
      </c>
      <c r="AC93" s="209">
        <f t="shared" si="102"/>
        <v>8.4764504567693706</v>
      </c>
    </row>
    <row r="94" spans="1:29" x14ac:dyDescent="0.2">
      <c r="A94" s="51">
        <v>23</v>
      </c>
      <c r="B94" s="34">
        <v>580810</v>
      </c>
      <c r="C94" s="35" t="s">
        <v>12</v>
      </c>
      <c r="D94" s="209" t="str">
        <f t="shared" si="89"/>
        <v>--</v>
      </c>
      <c r="E94" s="209">
        <f t="shared" si="90"/>
        <v>2.7743036596262982</v>
      </c>
      <c r="F94" s="209">
        <f t="shared" si="91"/>
        <v>-8.1762829779213888</v>
      </c>
      <c r="G94" s="209">
        <f t="shared" si="92"/>
        <v>13.742838670040939</v>
      </c>
      <c r="H94" s="209">
        <f t="shared" si="93"/>
        <v>-100</v>
      </c>
      <c r="I94" s="209" t="str">
        <f t="shared" si="94"/>
        <v>--</v>
      </c>
      <c r="J94" s="209" t="str">
        <f t="shared" si="95"/>
        <v>--</v>
      </c>
      <c r="K94" s="209">
        <f t="shared" si="96"/>
        <v>-64.118670032014762</v>
      </c>
      <c r="L94" s="209">
        <f t="shared" si="97"/>
        <v>82.289790964933928</v>
      </c>
      <c r="M94" s="209">
        <f t="shared" si="98"/>
        <v>-36.755377638553846</v>
      </c>
      <c r="N94" s="209">
        <f t="shared" si="99"/>
        <v>-51.392360707669276</v>
      </c>
      <c r="O94" s="209">
        <f t="shared" si="100"/>
        <v>54.208675089961332</v>
      </c>
      <c r="P94" s="209">
        <f t="shared" si="77"/>
        <v>105.77736989988105</v>
      </c>
      <c r="Q94" s="209">
        <f t="shared" si="78"/>
        <v>10.28869581223401</v>
      </c>
      <c r="R94" s="209">
        <f t="shared" si="79"/>
        <v>-40.337572621004902</v>
      </c>
      <c r="S94" s="209">
        <f t="shared" si="80"/>
        <v>-13.307996736408739</v>
      </c>
      <c r="T94" s="209">
        <f t="shared" si="81"/>
        <v>97.482551913480762</v>
      </c>
      <c r="U94" s="209">
        <f t="shared" si="82"/>
        <v>13.001807606471246</v>
      </c>
      <c r="V94" s="209">
        <f t="shared" si="83"/>
        <v>-28.28411753841641</v>
      </c>
      <c r="W94" s="209">
        <f t="shared" si="84"/>
        <v>-55.431137571900685</v>
      </c>
      <c r="X94" s="209">
        <f t="shared" si="85"/>
        <v>-25.64610131447526</v>
      </c>
      <c r="Y94" s="209">
        <f t="shared" si="86"/>
        <v>8.8327163392438308</v>
      </c>
      <c r="Z94" s="209">
        <f t="shared" si="87"/>
        <v>-8.2803116507583781</v>
      </c>
      <c r="AA94" s="209">
        <f t="shared" si="88"/>
        <v>-17.509128467609898</v>
      </c>
      <c r="AB94" s="209">
        <f t="shared" si="88"/>
        <v>-21.767543314871816</v>
      </c>
      <c r="AC94" s="209">
        <f>IFERROR(POWER(AB32/D32,1/25)*100-100,"--")</f>
        <v>-3.4497682819250883</v>
      </c>
    </row>
    <row r="95" spans="1:29" x14ac:dyDescent="0.2">
      <c r="A95" s="51">
        <v>24</v>
      </c>
      <c r="B95" s="34">
        <v>600690</v>
      </c>
      <c r="C95" s="35" t="s">
        <v>12</v>
      </c>
      <c r="D95" s="209">
        <f t="shared" si="89"/>
        <v>-100</v>
      </c>
      <c r="E95" s="209" t="str">
        <f t="shared" si="90"/>
        <v>--</v>
      </c>
      <c r="F95" s="209" t="str">
        <f t="shared" si="91"/>
        <v>--</v>
      </c>
      <c r="G95" s="209" t="str">
        <f t="shared" si="92"/>
        <v>--</v>
      </c>
      <c r="H95" s="209" t="str">
        <f t="shared" si="93"/>
        <v>--</v>
      </c>
      <c r="I95" s="209">
        <f t="shared" si="94"/>
        <v>-29.850290416288246</v>
      </c>
      <c r="J95" s="209">
        <f t="shared" si="95"/>
        <v>-41.560210052292703</v>
      </c>
      <c r="K95" s="209">
        <f t="shared" si="96"/>
        <v>1203.4136563012773</v>
      </c>
      <c r="L95" s="209">
        <f t="shared" si="97"/>
        <v>-80.201314945510859</v>
      </c>
      <c r="M95" s="209">
        <f t="shared" si="98"/>
        <v>-10.964845408616014</v>
      </c>
      <c r="N95" s="209">
        <f t="shared" si="99"/>
        <v>-12.322791393902435</v>
      </c>
      <c r="O95" s="209">
        <f t="shared" si="100"/>
        <v>34.541328179340326</v>
      </c>
      <c r="P95" s="209">
        <f t="shared" si="77"/>
        <v>-77.366802225315951</v>
      </c>
      <c r="Q95" s="209">
        <f t="shared" si="78"/>
        <v>746.53609129073993</v>
      </c>
      <c r="R95" s="209">
        <f t="shared" si="79"/>
        <v>-20.621544054708991</v>
      </c>
      <c r="S95" s="209">
        <f t="shared" si="80"/>
        <v>-38.624759592903871</v>
      </c>
      <c r="T95" s="209">
        <f t="shared" si="81"/>
        <v>-0.329558378853676</v>
      </c>
      <c r="U95" s="209">
        <f t="shared" si="82"/>
        <v>30.656299337357893</v>
      </c>
      <c r="V95" s="209">
        <f t="shared" si="83"/>
        <v>6.6856863347093451</v>
      </c>
      <c r="W95" s="209">
        <f t="shared" si="84"/>
        <v>-20.453158260153046</v>
      </c>
      <c r="X95" s="209">
        <f t="shared" si="85"/>
        <v>-19.481815511515549</v>
      </c>
      <c r="Y95" s="209">
        <f t="shared" si="86"/>
        <v>-6.3436007573771036</v>
      </c>
      <c r="Z95" s="209">
        <f t="shared" si="87"/>
        <v>-24.381275801497111</v>
      </c>
      <c r="AA95" s="209">
        <f t="shared" si="88"/>
        <v>-26.60407313488102</v>
      </c>
      <c r="AB95" s="209">
        <f t="shared" si="88"/>
        <v>-51.818425629293898</v>
      </c>
      <c r="AC95" s="209">
        <f>IFERROR(POWER(AB33/C33,1/26)*100-100,"--")</f>
        <v>-1.2801149047388947</v>
      </c>
    </row>
    <row r="96" spans="1:29" x14ac:dyDescent="0.2">
      <c r="A96" s="51">
        <v>25</v>
      </c>
      <c r="B96" s="34">
        <v>580790</v>
      </c>
      <c r="C96" s="35" t="s">
        <v>12</v>
      </c>
      <c r="D96" s="209">
        <f t="shared" si="89"/>
        <v>-51.445242612511919</v>
      </c>
      <c r="E96" s="209">
        <f t="shared" si="90"/>
        <v>-12.935064068033455</v>
      </c>
      <c r="F96" s="209">
        <f t="shared" si="91"/>
        <v>-14.644759980513911</v>
      </c>
      <c r="G96" s="209">
        <f t="shared" si="92"/>
        <v>28.295571204911226</v>
      </c>
      <c r="H96" s="209">
        <f t="shared" si="93"/>
        <v>-30.897630177222226</v>
      </c>
      <c r="I96" s="209">
        <f t="shared" si="94"/>
        <v>30.362127280216441</v>
      </c>
      <c r="J96" s="209">
        <f t="shared" si="95"/>
        <v>-55.900823729534153</v>
      </c>
      <c r="K96" s="209">
        <f t="shared" si="96"/>
        <v>312.50047093649084</v>
      </c>
      <c r="L96" s="209">
        <f t="shared" si="97"/>
        <v>-61.032891797918495</v>
      </c>
      <c r="M96" s="209">
        <f t="shared" si="98"/>
        <v>68.992734903935684</v>
      </c>
      <c r="N96" s="209">
        <f t="shared" si="99"/>
        <v>-0.6129340527490541</v>
      </c>
      <c r="O96" s="209">
        <f t="shared" si="100"/>
        <v>9.2732140914737045</v>
      </c>
      <c r="P96" s="209">
        <f t="shared" si="77"/>
        <v>10.571519498217043</v>
      </c>
      <c r="Q96" s="209">
        <f t="shared" si="78"/>
        <v>88.760220807599808</v>
      </c>
      <c r="R96" s="209">
        <f t="shared" si="79"/>
        <v>-21.912330660230893</v>
      </c>
      <c r="S96" s="209">
        <f t="shared" si="80"/>
        <v>-44.60981346661611</v>
      </c>
      <c r="T96" s="209">
        <f t="shared" si="81"/>
        <v>-25.625262720735947</v>
      </c>
      <c r="U96" s="209">
        <f t="shared" si="82"/>
        <v>-3.183857103869812</v>
      </c>
      <c r="V96" s="209">
        <f t="shared" si="83"/>
        <v>-13.634850314442474</v>
      </c>
      <c r="W96" s="209">
        <f t="shared" si="84"/>
        <v>-10.921287511092032</v>
      </c>
      <c r="X96" s="209">
        <f t="shared" si="85"/>
        <v>-3.2785595706564976</v>
      </c>
      <c r="Y96" s="209">
        <f t="shared" si="86"/>
        <v>-22.409646620302468</v>
      </c>
      <c r="Z96" s="209">
        <f t="shared" si="87"/>
        <v>-22.512406446551864</v>
      </c>
      <c r="AA96" s="209">
        <f t="shared" si="88"/>
        <v>3.6776996086577753</v>
      </c>
      <c r="AB96" s="209">
        <f t="shared" si="88"/>
        <v>-20.014098510315421</v>
      </c>
      <c r="AC96" s="209">
        <f t="shared" ref="AC96:AC99" si="103">IFERROR(POWER(AB34/C34,1/26)*100-100,"--")</f>
        <v>-7.5241042693724722</v>
      </c>
    </row>
    <row r="97" spans="1:29" x14ac:dyDescent="0.2">
      <c r="A97" s="51"/>
      <c r="B97" s="42" t="s">
        <v>19</v>
      </c>
      <c r="C97" s="35" t="s">
        <v>12</v>
      </c>
      <c r="D97" s="209">
        <f t="shared" si="89"/>
        <v>43.942338803419148</v>
      </c>
      <c r="E97" s="209">
        <f t="shared" si="90"/>
        <v>0.16673123265363188</v>
      </c>
      <c r="F97" s="209">
        <f t="shared" si="91"/>
        <v>-8.7365901684580649</v>
      </c>
      <c r="G97" s="209">
        <f t="shared" si="92"/>
        <v>7.0129450367176815</v>
      </c>
      <c r="H97" s="209">
        <f t="shared" si="93"/>
        <v>6.4115445368063462</v>
      </c>
      <c r="I97" s="209">
        <f t="shared" si="94"/>
        <v>-2.2705544961622337</v>
      </c>
      <c r="J97" s="209">
        <f t="shared" si="95"/>
        <v>13.540411905528416</v>
      </c>
      <c r="K97" s="209">
        <f t="shared" si="96"/>
        <v>12.56344684155755</v>
      </c>
      <c r="L97" s="209">
        <f t="shared" si="97"/>
        <v>19.242935890594339</v>
      </c>
      <c r="M97" s="209">
        <f t="shared" si="98"/>
        <v>10.856880997271759</v>
      </c>
      <c r="N97" s="209">
        <f t="shared" si="99"/>
        <v>11.881523963164568</v>
      </c>
      <c r="O97" s="209">
        <f t="shared" si="100"/>
        <v>14.946084087951306</v>
      </c>
      <c r="P97" s="209">
        <f t="shared" si="77"/>
        <v>83.77118752369671</v>
      </c>
      <c r="Q97" s="209">
        <f t="shared" si="78"/>
        <v>37.809384562673074</v>
      </c>
      <c r="R97" s="209">
        <f t="shared" si="79"/>
        <v>-56.166010585029547</v>
      </c>
      <c r="S97" s="209">
        <f t="shared" si="80"/>
        <v>64.908048228773708</v>
      </c>
      <c r="T97" s="209">
        <f t="shared" si="81"/>
        <v>21.331645056927712</v>
      </c>
      <c r="U97" s="209">
        <f t="shared" si="82"/>
        <v>1.1788977980595519</v>
      </c>
      <c r="V97" s="209">
        <f t="shared" si="83"/>
        <v>3.5981836478788551</v>
      </c>
      <c r="W97" s="209">
        <f t="shared" si="84"/>
        <v>-23.352629661198677</v>
      </c>
      <c r="X97" s="209">
        <f t="shared" si="85"/>
        <v>8.5065535692309311</v>
      </c>
      <c r="Y97" s="209">
        <f t="shared" si="86"/>
        <v>11.905614047715687</v>
      </c>
      <c r="Z97" s="209">
        <f t="shared" si="87"/>
        <v>24.916166610056095</v>
      </c>
      <c r="AA97" s="209">
        <f t="shared" si="88"/>
        <v>12.825478356768102</v>
      </c>
      <c r="AB97" s="209">
        <f t="shared" si="88"/>
        <v>54.506455728558421</v>
      </c>
      <c r="AC97" s="209">
        <f t="shared" si="103"/>
        <v>10.980934034627296</v>
      </c>
    </row>
    <row r="98" spans="1:29" x14ac:dyDescent="0.2">
      <c r="A98" s="51"/>
      <c r="B98" s="42" t="s">
        <v>20</v>
      </c>
      <c r="C98" s="35" t="s">
        <v>12</v>
      </c>
      <c r="D98" s="209">
        <f t="shared" si="89"/>
        <v>-31.601830418676258</v>
      </c>
      <c r="E98" s="209">
        <f t="shared" si="90"/>
        <v>-6.5204279726018228</v>
      </c>
      <c r="F98" s="209">
        <f t="shared" si="91"/>
        <v>-5.2736244739078728</v>
      </c>
      <c r="G98" s="209">
        <f t="shared" si="92"/>
        <v>-22.255192742925061</v>
      </c>
      <c r="H98" s="209">
        <f t="shared" si="93"/>
        <v>-28.849212581051404</v>
      </c>
      <c r="I98" s="209">
        <f t="shared" si="94"/>
        <v>-5.1355224874594825</v>
      </c>
      <c r="J98" s="209">
        <f t="shared" si="95"/>
        <v>-23.393104035482963</v>
      </c>
      <c r="K98" s="209">
        <f t="shared" si="96"/>
        <v>58.37866545304604</v>
      </c>
      <c r="L98" s="209">
        <f t="shared" si="97"/>
        <v>-33.327750233507743</v>
      </c>
      <c r="M98" s="209">
        <f t="shared" si="98"/>
        <v>11.639491892719349</v>
      </c>
      <c r="N98" s="209">
        <f t="shared" si="99"/>
        <v>8.4432586307469535</v>
      </c>
      <c r="O98" s="209">
        <f t="shared" si="100"/>
        <v>11.791312108755264</v>
      </c>
      <c r="P98" s="209">
        <f t="shared" si="77"/>
        <v>-715.21142201587554</v>
      </c>
      <c r="Q98" s="209">
        <f t="shared" si="78"/>
        <v>174.04833234727329</v>
      </c>
      <c r="R98" s="209">
        <f t="shared" si="79"/>
        <v>-105.96295152418523</v>
      </c>
      <c r="S98" s="209">
        <f t="shared" si="80"/>
        <v>278.27907628364613</v>
      </c>
      <c r="T98" s="209">
        <f t="shared" si="81"/>
        <v>-207.18232919117759</v>
      </c>
      <c r="U98" s="209">
        <f t="shared" si="82"/>
        <v>-0.15569577277027236</v>
      </c>
      <c r="V98" s="209">
        <f t="shared" si="83"/>
        <v>-9.8379754048193604</v>
      </c>
      <c r="W98" s="209">
        <f t="shared" si="84"/>
        <v>-882.7653632840545</v>
      </c>
      <c r="X98" s="209">
        <f t="shared" si="85"/>
        <v>-4.7297104677382009</v>
      </c>
      <c r="Y98" s="209">
        <f t="shared" si="86"/>
        <v>10.392294145501069</v>
      </c>
      <c r="Z98" s="209">
        <f t="shared" si="87"/>
        <v>-9.3459784834358999</v>
      </c>
      <c r="AA98" s="209">
        <f t="shared" si="88"/>
        <v>-13.367608909293921</v>
      </c>
      <c r="AB98" s="209">
        <f t="shared" si="88"/>
        <v>-23.181376267858241</v>
      </c>
      <c r="AC98" s="209">
        <f t="shared" si="103"/>
        <v>7.3626329326427253</v>
      </c>
    </row>
    <row r="99" spans="1:29" x14ac:dyDescent="0.2">
      <c r="A99" s="51"/>
      <c r="B99" s="42" t="s">
        <v>11</v>
      </c>
      <c r="C99" s="35" t="s">
        <v>12</v>
      </c>
      <c r="D99" s="209">
        <f t="shared" si="89"/>
        <v>15.432821416811478</v>
      </c>
      <c r="E99" s="209">
        <f t="shared" si="90"/>
        <v>-1.3286287271435384</v>
      </c>
      <c r="F99" s="209">
        <f t="shared" si="91"/>
        <v>-8.002958912831275</v>
      </c>
      <c r="G99" s="209">
        <f t="shared" si="92"/>
        <v>0.62852005386402254</v>
      </c>
      <c r="H99" s="209">
        <f t="shared" si="93"/>
        <v>0.46905211690560122</v>
      </c>
      <c r="I99" s="209">
        <f t="shared" si="94"/>
        <v>-2.6124899893401903</v>
      </c>
      <c r="J99" s="209">
        <f t="shared" si="95"/>
        <v>9.2465762395440549</v>
      </c>
      <c r="K99" s="209">
        <f t="shared" si="96"/>
        <v>16.298480842485574</v>
      </c>
      <c r="L99" s="209">
        <f t="shared" si="97"/>
        <v>13.4064548498976</v>
      </c>
      <c r="M99" s="209">
        <f t="shared" si="98"/>
        <v>10.907962146486653</v>
      </c>
      <c r="N99" s="209">
        <f t="shared" si="99"/>
        <v>11.655627576818503</v>
      </c>
      <c r="O99" s="209">
        <f t="shared" si="100"/>
        <v>14.744776654270609</v>
      </c>
      <c r="P99" s="209">
        <f t="shared" si="77"/>
        <v>34.100028616634518</v>
      </c>
      <c r="Q99" s="209">
        <f t="shared" si="78"/>
        <v>-1.0471232670027604</v>
      </c>
      <c r="R99" s="209">
        <f t="shared" si="79"/>
        <v>-16.832393150865315</v>
      </c>
      <c r="S99" s="209">
        <f t="shared" si="80"/>
        <v>76.991854347741082</v>
      </c>
      <c r="T99" s="209">
        <f t="shared" si="81"/>
        <v>-6.3275860312842553</v>
      </c>
      <c r="U99" s="209">
        <f t="shared" si="82"/>
        <v>1.3637343447145724</v>
      </c>
      <c r="V99" s="209">
        <f t="shared" si="83"/>
        <v>5.4311506498207365</v>
      </c>
      <c r="W99" s="209">
        <f t="shared" si="84"/>
        <v>76.9092872208399</v>
      </c>
      <c r="X99" s="209">
        <f t="shared" si="85"/>
        <v>1.6740383340842868</v>
      </c>
      <c r="Y99" s="209">
        <f t="shared" si="86"/>
        <v>11.173643945780711</v>
      </c>
      <c r="Z99" s="209">
        <f t="shared" si="87"/>
        <v>8.460553559127419</v>
      </c>
      <c r="AA99" s="209">
        <f t="shared" si="88"/>
        <v>2.3106675103855991</v>
      </c>
      <c r="AB99" s="209">
        <f t="shared" si="88"/>
        <v>28.098963561206972</v>
      </c>
      <c r="AC99" s="209">
        <f t="shared" si="103"/>
        <v>9.9363663813481651</v>
      </c>
    </row>
    <row r="100" spans="1:29" ht="13.5" thickBot="1" x14ac:dyDescent="0.25">
      <c r="A100" s="17"/>
      <c r="B100" s="23"/>
      <c r="C100" s="23"/>
      <c r="D100" s="220"/>
      <c r="E100" s="220"/>
      <c r="F100" s="220"/>
      <c r="G100" s="220"/>
      <c r="H100" s="24"/>
      <c r="I100" s="24"/>
      <c r="J100" s="24"/>
      <c r="K100" s="221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1"/>
      <c r="AA100" s="221"/>
      <c r="AB100" s="221"/>
      <c r="AC100" s="24"/>
    </row>
    <row r="101" spans="1:29" ht="13.5" thickTop="1" x14ac:dyDescent="0.2">
      <c r="A101" s="25" t="s">
        <v>1030</v>
      </c>
      <c r="B101" s="44"/>
      <c r="C101" s="44"/>
      <c r="D101" s="226"/>
      <c r="E101" s="226"/>
      <c r="F101" s="226"/>
      <c r="G101" s="226"/>
      <c r="H101" s="44"/>
      <c r="I101" s="44"/>
      <c r="J101" s="44"/>
      <c r="K101" s="226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226"/>
      <c r="AA101" s="226"/>
      <c r="AB101" s="226"/>
      <c r="AC101" s="16"/>
    </row>
    <row r="102" spans="1:29" x14ac:dyDescent="0.2">
      <c r="A102" s="63"/>
      <c r="B102" s="42"/>
      <c r="C102" s="42"/>
      <c r="D102" s="224"/>
      <c r="E102" s="224"/>
      <c r="F102" s="224"/>
      <c r="G102" s="224"/>
      <c r="H102" s="44"/>
      <c r="I102" s="44"/>
      <c r="J102" s="44"/>
      <c r="K102" s="226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226"/>
      <c r="AA102" s="226"/>
      <c r="AB102" s="226"/>
      <c r="AC102" s="44"/>
    </row>
    <row r="103" spans="1:29" x14ac:dyDescent="0.2">
      <c r="B103" s="42"/>
      <c r="C103" s="42"/>
      <c r="D103" s="224"/>
      <c r="E103" s="224"/>
      <c r="F103" s="224"/>
      <c r="G103" s="224"/>
      <c r="H103" s="44"/>
      <c r="I103" s="44"/>
      <c r="J103" s="44"/>
      <c r="K103" s="226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226"/>
      <c r="AA103" s="226"/>
      <c r="AB103" s="226"/>
      <c r="AC103" s="44"/>
    </row>
    <row r="104" spans="1:29" x14ac:dyDescent="0.2">
      <c r="A104" s="9"/>
      <c r="B104" s="42"/>
      <c r="C104" s="42"/>
      <c r="D104" s="224"/>
      <c r="E104" s="224"/>
      <c r="F104" s="224"/>
      <c r="G104" s="224"/>
      <c r="H104" s="44"/>
      <c r="I104" s="44"/>
      <c r="J104" s="44"/>
      <c r="K104" s="226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226"/>
      <c r="AA104" s="226"/>
      <c r="AB104" s="226"/>
      <c r="AC104" s="44"/>
    </row>
    <row r="105" spans="1:29" x14ac:dyDescent="0.2">
      <c r="A105" s="51"/>
      <c r="B105" s="42"/>
      <c r="C105" s="42"/>
      <c r="D105" s="224"/>
      <c r="E105" s="224"/>
      <c r="F105" s="224"/>
      <c r="G105" s="224"/>
      <c r="H105" s="44"/>
      <c r="I105" s="44"/>
      <c r="J105" s="44"/>
      <c r="K105" s="226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226"/>
      <c r="AA105" s="226"/>
      <c r="AB105" s="226"/>
      <c r="AC105" s="44"/>
    </row>
  </sheetData>
  <sortState ref="B10:AA34">
    <sortCondition descending="1" ref="AA10:AA34"/>
  </sortState>
  <mergeCells count="5">
    <mergeCell ref="A2:AC2"/>
    <mergeCell ref="A4:AC4"/>
    <mergeCell ref="H8:AC8"/>
    <mergeCell ref="C39:AA39"/>
    <mergeCell ref="C70:AA70"/>
  </mergeCells>
  <phoneticPr fontId="0" type="noConversion"/>
  <hyperlinks>
    <hyperlink ref="A1" location="ÍNDICE!A1" display="INDICE"/>
  </hyperlinks>
  <pageMargins left="0.75" right="0.75" top="1" bottom="1" header="0" footer="0"/>
  <pageSetup orientation="portrait" horizontalDpi="1200" verticalDpi="1200"/>
  <ignoredErrors>
    <ignoredError sqref="AC94 AC77" formula="1"/>
    <ignoredError sqref="AC10:AC37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50"/>
  <sheetViews>
    <sheetView zoomScaleNormal="100" workbookViewId="0">
      <selection sqref="A1:D1"/>
    </sheetView>
  </sheetViews>
  <sheetFormatPr baseColWidth="10" defaultColWidth="6.140625" defaultRowHeight="12.75" x14ac:dyDescent="0.2"/>
  <cols>
    <col min="1" max="4" width="6.140625" style="79"/>
    <col min="5" max="16384" width="6.140625" style="80"/>
  </cols>
  <sheetData>
    <row r="1" spans="1:4" s="36" customFormat="1" x14ac:dyDescent="0.2">
      <c r="A1" s="265" t="s">
        <v>984</v>
      </c>
      <c r="B1" s="265"/>
      <c r="C1" s="265"/>
      <c r="D1" s="265"/>
    </row>
    <row r="2" spans="1:4" s="36" customFormat="1" ht="13.5" x14ac:dyDescent="0.25">
      <c r="A2" s="266" t="s">
        <v>61</v>
      </c>
      <c r="B2" s="266"/>
      <c r="C2" s="266"/>
      <c r="D2" s="266"/>
    </row>
    <row r="3" spans="1:4" s="38" customFormat="1" x14ac:dyDescent="0.2">
      <c r="A3" s="37"/>
      <c r="B3" s="37"/>
      <c r="C3" s="37"/>
      <c r="D3" s="37"/>
    </row>
    <row r="4" spans="1:4" s="38" customFormat="1" x14ac:dyDescent="0.2">
      <c r="A4" s="37"/>
      <c r="B4" s="37"/>
      <c r="C4" s="37"/>
      <c r="D4" s="37"/>
    </row>
    <row r="5" spans="1:4" s="38" customFormat="1" x14ac:dyDescent="0.2">
      <c r="A5" s="37"/>
      <c r="B5" s="37"/>
      <c r="C5" s="37"/>
      <c r="D5" s="37"/>
    </row>
    <row r="6" spans="1:4" s="38" customFormat="1" x14ac:dyDescent="0.2">
      <c r="A6" s="37" t="s">
        <v>985</v>
      </c>
      <c r="B6" s="37" t="s">
        <v>986</v>
      </c>
      <c r="C6" s="37" t="s">
        <v>987</v>
      </c>
      <c r="D6" s="37" t="s">
        <v>988</v>
      </c>
    </row>
    <row r="7" spans="1:4" s="38" customFormat="1" x14ac:dyDescent="0.2">
      <c r="A7" s="37">
        <v>1</v>
      </c>
      <c r="B7" s="37">
        <v>500100</v>
      </c>
      <c r="C7" s="37" t="s">
        <v>86</v>
      </c>
      <c r="D7" s="37" t="s">
        <v>62</v>
      </c>
    </row>
    <row r="8" spans="1:4" s="38" customFormat="1" x14ac:dyDescent="0.2">
      <c r="A8" s="37">
        <v>2</v>
      </c>
      <c r="B8" s="37">
        <v>500200</v>
      </c>
      <c r="C8" s="37" t="s">
        <v>87</v>
      </c>
      <c r="D8" s="37" t="s">
        <v>62</v>
      </c>
    </row>
    <row r="9" spans="1:4" s="38" customFormat="1" x14ac:dyDescent="0.2">
      <c r="A9" s="37">
        <v>3</v>
      </c>
      <c r="B9" s="37">
        <v>500300</v>
      </c>
      <c r="C9" s="37" t="s">
        <v>88</v>
      </c>
      <c r="D9" s="37" t="s">
        <v>62</v>
      </c>
    </row>
    <row r="10" spans="1:4" s="38" customFormat="1" x14ac:dyDescent="0.2">
      <c r="A10" s="37">
        <v>4</v>
      </c>
      <c r="B10" s="37">
        <v>500310</v>
      </c>
      <c r="C10" s="37" t="s">
        <v>88</v>
      </c>
      <c r="D10" s="37" t="s">
        <v>62</v>
      </c>
    </row>
    <row r="11" spans="1:4" s="38" customFormat="1" x14ac:dyDescent="0.2">
      <c r="A11" s="37">
        <v>5</v>
      </c>
      <c r="B11" s="37">
        <v>500390</v>
      </c>
      <c r="C11" s="37" t="s">
        <v>89</v>
      </c>
      <c r="D11" s="37" t="s">
        <v>62</v>
      </c>
    </row>
    <row r="12" spans="1:4" s="38" customFormat="1" x14ac:dyDescent="0.2">
      <c r="A12" s="37">
        <v>6</v>
      </c>
      <c r="B12" s="37">
        <v>500400</v>
      </c>
      <c r="C12" s="37" t="s">
        <v>90</v>
      </c>
      <c r="D12" s="37" t="s">
        <v>62</v>
      </c>
    </row>
    <row r="13" spans="1:4" s="38" customFormat="1" x14ac:dyDescent="0.2">
      <c r="A13" s="37">
        <v>7</v>
      </c>
      <c r="B13" s="37">
        <v>500500</v>
      </c>
      <c r="C13" s="37" t="s">
        <v>91</v>
      </c>
      <c r="D13" s="37" t="s">
        <v>62</v>
      </c>
    </row>
    <row r="14" spans="1:4" s="38" customFormat="1" x14ac:dyDescent="0.2">
      <c r="A14" s="37">
        <v>8</v>
      </c>
      <c r="B14" s="37">
        <v>500600</v>
      </c>
      <c r="C14" s="37" t="s">
        <v>92</v>
      </c>
      <c r="D14" s="37" t="s">
        <v>62</v>
      </c>
    </row>
    <row r="15" spans="1:4" s="38" customFormat="1" x14ac:dyDescent="0.2">
      <c r="A15" s="37"/>
      <c r="B15" s="37">
        <v>510111</v>
      </c>
      <c r="C15" s="37" t="s">
        <v>93</v>
      </c>
      <c r="D15" s="37" t="s">
        <v>62</v>
      </c>
    </row>
    <row r="16" spans="1:4" s="38" customFormat="1" x14ac:dyDescent="0.2">
      <c r="A16" s="37">
        <v>10</v>
      </c>
      <c r="B16" s="37">
        <v>510119</v>
      </c>
      <c r="C16" s="37" t="s">
        <v>94</v>
      </c>
      <c r="D16" s="37" t="s">
        <v>62</v>
      </c>
    </row>
    <row r="17" spans="1:4" s="38" customFormat="1" x14ac:dyDescent="0.2">
      <c r="A17" s="37">
        <v>11</v>
      </c>
      <c r="B17" s="37">
        <v>510121</v>
      </c>
      <c r="C17" s="37" t="s">
        <v>95</v>
      </c>
      <c r="D17" s="37" t="s">
        <v>62</v>
      </c>
    </row>
    <row r="18" spans="1:4" s="38" customFormat="1" x14ac:dyDescent="0.2">
      <c r="A18" s="37">
        <v>12</v>
      </c>
      <c r="B18" s="37">
        <v>510129</v>
      </c>
      <c r="C18" s="37" t="s">
        <v>96</v>
      </c>
      <c r="D18" s="37" t="s">
        <v>62</v>
      </c>
    </row>
    <row r="19" spans="1:4" s="38" customFormat="1" x14ac:dyDescent="0.2">
      <c r="A19" s="37">
        <v>13</v>
      </c>
      <c r="B19" s="37">
        <v>510130</v>
      </c>
      <c r="C19" s="37" t="s">
        <v>97</v>
      </c>
      <c r="D19" s="37" t="s">
        <v>62</v>
      </c>
    </row>
    <row r="20" spans="1:4" s="38" customFormat="1" x14ac:dyDescent="0.2">
      <c r="A20" s="37">
        <v>14</v>
      </c>
      <c r="B20" s="37">
        <v>510211</v>
      </c>
      <c r="C20" s="37" t="s">
        <v>98</v>
      </c>
      <c r="D20" s="37" t="s">
        <v>62</v>
      </c>
    </row>
    <row r="21" spans="1:4" s="38" customFormat="1" x14ac:dyDescent="0.2">
      <c r="A21" s="37">
        <v>15</v>
      </c>
      <c r="B21" s="37">
        <v>510219</v>
      </c>
      <c r="C21" s="37" t="s">
        <v>99</v>
      </c>
      <c r="D21" s="37" t="s">
        <v>62</v>
      </c>
    </row>
    <row r="22" spans="1:4" s="38" customFormat="1" x14ac:dyDescent="0.2">
      <c r="A22" s="37">
        <v>16</v>
      </c>
      <c r="B22" s="37">
        <v>510220</v>
      </c>
      <c r="C22" s="37" t="s">
        <v>100</v>
      </c>
      <c r="D22" s="37" t="s">
        <v>62</v>
      </c>
    </row>
    <row r="23" spans="1:4" s="38" customFormat="1" x14ac:dyDescent="0.2">
      <c r="A23" s="37">
        <v>17</v>
      </c>
      <c r="B23" s="37">
        <v>510310</v>
      </c>
      <c r="C23" s="37" t="s">
        <v>101</v>
      </c>
      <c r="D23" s="37" t="s">
        <v>62</v>
      </c>
    </row>
    <row r="24" spans="1:4" s="38" customFormat="1" x14ac:dyDescent="0.2">
      <c r="A24" s="37">
        <v>18</v>
      </c>
      <c r="B24" s="37">
        <v>510320</v>
      </c>
      <c r="C24" s="37" t="s">
        <v>102</v>
      </c>
      <c r="D24" s="37" t="s">
        <v>62</v>
      </c>
    </row>
    <row r="25" spans="1:4" s="38" customFormat="1" x14ac:dyDescent="0.2">
      <c r="A25" s="37">
        <v>19</v>
      </c>
      <c r="B25" s="37">
        <v>510330</v>
      </c>
      <c r="C25" s="37" t="s">
        <v>103</v>
      </c>
      <c r="D25" s="37" t="s">
        <v>62</v>
      </c>
    </row>
    <row r="26" spans="1:4" s="38" customFormat="1" x14ac:dyDescent="0.2">
      <c r="A26" s="37">
        <v>20</v>
      </c>
      <c r="B26" s="37">
        <v>510400</v>
      </c>
      <c r="C26" s="37" t="s">
        <v>104</v>
      </c>
      <c r="D26" s="37" t="s">
        <v>62</v>
      </c>
    </row>
    <row r="27" spans="1:4" s="38" customFormat="1" x14ac:dyDescent="0.2">
      <c r="A27" s="37">
        <v>21</v>
      </c>
      <c r="B27" s="37">
        <v>510510</v>
      </c>
      <c r="C27" s="37" t="s">
        <v>105</v>
      </c>
      <c r="D27" s="37" t="s">
        <v>62</v>
      </c>
    </row>
    <row r="28" spans="1:4" s="38" customFormat="1" x14ac:dyDescent="0.2">
      <c r="A28" s="37">
        <v>22</v>
      </c>
      <c r="B28" s="37">
        <v>510521</v>
      </c>
      <c r="C28" s="37" t="s">
        <v>106</v>
      </c>
      <c r="D28" s="37" t="s">
        <v>62</v>
      </c>
    </row>
    <row r="29" spans="1:4" s="38" customFormat="1" x14ac:dyDescent="0.2">
      <c r="A29" s="37">
        <v>23</v>
      </c>
      <c r="B29" s="37">
        <v>510529</v>
      </c>
      <c r="C29" s="37" t="s">
        <v>107</v>
      </c>
      <c r="D29" s="37" t="s">
        <v>62</v>
      </c>
    </row>
    <row r="30" spans="1:4" s="38" customFormat="1" x14ac:dyDescent="0.2">
      <c r="A30" s="37">
        <v>24</v>
      </c>
      <c r="B30" s="37">
        <v>510530</v>
      </c>
      <c r="C30" s="37" t="s">
        <v>108</v>
      </c>
      <c r="D30" s="37" t="s">
        <v>62</v>
      </c>
    </row>
    <row r="31" spans="1:4" s="38" customFormat="1" x14ac:dyDescent="0.2">
      <c r="A31" s="37">
        <v>25</v>
      </c>
      <c r="B31" s="37">
        <v>510531</v>
      </c>
      <c r="C31" s="37" t="s">
        <v>109</v>
      </c>
      <c r="D31" s="37" t="s">
        <v>62</v>
      </c>
    </row>
    <row r="32" spans="1:4" s="38" customFormat="1" x14ac:dyDescent="0.2">
      <c r="A32" s="37">
        <v>26</v>
      </c>
      <c r="B32" s="37">
        <v>510539</v>
      </c>
      <c r="C32" s="37" t="s">
        <v>110</v>
      </c>
      <c r="D32" s="37" t="s">
        <v>62</v>
      </c>
    </row>
    <row r="33" spans="1:4" s="38" customFormat="1" x14ac:dyDescent="0.2">
      <c r="A33" s="37">
        <v>27</v>
      </c>
      <c r="B33" s="37">
        <v>510540</v>
      </c>
      <c r="C33" s="37" t="s">
        <v>111</v>
      </c>
      <c r="D33" s="37" t="s">
        <v>62</v>
      </c>
    </row>
    <row r="34" spans="1:4" s="38" customFormat="1" x14ac:dyDescent="0.2">
      <c r="A34" s="37">
        <v>28</v>
      </c>
      <c r="B34" s="37">
        <v>510610</v>
      </c>
      <c r="C34" s="37" t="s">
        <v>112</v>
      </c>
      <c r="D34" s="37" t="s">
        <v>62</v>
      </c>
    </row>
    <row r="35" spans="1:4" s="38" customFormat="1" x14ac:dyDescent="0.2">
      <c r="A35" s="37">
        <v>29</v>
      </c>
      <c r="B35" s="37">
        <v>510620</v>
      </c>
      <c r="C35" s="37" t="s">
        <v>113</v>
      </c>
      <c r="D35" s="37" t="s">
        <v>62</v>
      </c>
    </row>
    <row r="36" spans="1:4" s="38" customFormat="1" x14ac:dyDescent="0.2">
      <c r="A36" s="37">
        <v>30</v>
      </c>
      <c r="B36" s="37">
        <v>510710</v>
      </c>
      <c r="C36" s="37" t="s">
        <v>114</v>
      </c>
      <c r="D36" s="37" t="s">
        <v>62</v>
      </c>
    </row>
    <row r="37" spans="1:4" s="38" customFormat="1" x14ac:dyDescent="0.2">
      <c r="A37" s="37">
        <v>31</v>
      </c>
      <c r="B37" s="37">
        <v>510720</v>
      </c>
      <c r="C37" s="37" t="s">
        <v>115</v>
      </c>
      <c r="D37" s="37" t="s">
        <v>62</v>
      </c>
    </row>
    <row r="38" spans="1:4" s="38" customFormat="1" x14ac:dyDescent="0.2">
      <c r="A38" s="37">
        <v>32</v>
      </c>
      <c r="B38" s="37">
        <v>510810</v>
      </c>
      <c r="C38" s="37" t="s">
        <v>116</v>
      </c>
      <c r="D38" s="37" t="s">
        <v>62</v>
      </c>
    </row>
    <row r="39" spans="1:4" s="38" customFormat="1" x14ac:dyDescent="0.2">
      <c r="A39" s="37">
        <v>33</v>
      </c>
      <c r="B39" s="37">
        <v>510820</v>
      </c>
      <c r="C39" s="37" t="s">
        <v>117</v>
      </c>
      <c r="D39" s="37" t="s">
        <v>62</v>
      </c>
    </row>
    <row r="40" spans="1:4" s="38" customFormat="1" x14ac:dyDescent="0.2">
      <c r="A40" s="37">
        <v>34</v>
      </c>
      <c r="B40" s="37">
        <v>510910</v>
      </c>
      <c r="C40" s="37" t="s">
        <v>118</v>
      </c>
      <c r="D40" s="37" t="s">
        <v>62</v>
      </c>
    </row>
    <row r="41" spans="1:4" s="38" customFormat="1" x14ac:dyDescent="0.2">
      <c r="A41" s="37">
        <v>35</v>
      </c>
      <c r="B41" s="37">
        <v>510990</v>
      </c>
      <c r="C41" s="37" t="s">
        <v>119</v>
      </c>
      <c r="D41" s="37" t="s">
        <v>62</v>
      </c>
    </row>
    <row r="42" spans="1:4" s="38" customFormat="1" x14ac:dyDescent="0.2">
      <c r="A42" s="37">
        <v>36</v>
      </c>
      <c r="B42" s="37">
        <v>520100</v>
      </c>
      <c r="C42" s="37" t="s">
        <v>120</v>
      </c>
      <c r="D42" s="37" t="s">
        <v>62</v>
      </c>
    </row>
    <row r="43" spans="1:4" s="38" customFormat="1" x14ac:dyDescent="0.2">
      <c r="A43" s="37">
        <v>37</v>
      </c>
      <c r="B43" s="37">
        <v>520210</v>
      </c>
      <c r="C43" s="37" t="s">
        <v>121</v>
      </c>
      <c r="D43" s="37" t="s">
        <v>62</v>
      </c>
    </row>
    <row r="44" spans="1:4" s="38" customFormat="1" x14ac:dyDescent="0.2">
      <c r="A44" s="37">
        <v>38</v>
      </c>
      <c r="B44" s="37">
        <v>520291</v>
      </c>
      <c r="C44" s="37" t="s">
        <v>122</v>
      </c>
      <c r="D44" s="37" t="s">
        <v>62</v>
      </c>
    </row>
    <row r="45" spans="1:4" s="38" customFormat="1" x14ac:dyDescent="0.2">
      <c r="A45" s="37">
        <v>39</v>
      </c>
      <c r="B45" s="37">
        <v>520299</v>
      </c>
      <c r="C45" s="37" t="s">
        <v>123</v>
      </c>
      <c r="D45" s="37" t="s">
        <v>62</v>
      </c>
    </row>
    <row r="46" spans="1:4" s="38" customFormat="1" x14ac:dyDescent="0.2">
      <c r="A46" s="37">
        <v>40</v>
      </c>
      <c r="B46" s="37">
        <v>520300</v>
      </c>
      <c r="C46" s="37" t="s">
        <v>124</v>
      </c>
      <c r="D46" s="37" t="s">
        <v>62</v>
      </c>
    </row>
    <row r="47" spans="1:4" s="38" customFormat="1" x14ac:dyDescent="0.2">
      <c r="A47" s="37">
        <v>41</v>
      </c>
      <c r="B47" s="37">
        <v>520411</v>
      </c>
      <c r="C47" s="37" t="s">
        <v>125</v>
      </c>
      <c r="D47" s="37" t="s">
        <v>62</v>
      </c>
    </row>
    <row r="48" spans="1:4" s="38" customFormat="1" x14ac:dyDescent="0.2">
      <c r="A48" s="37">
        <v>42</v>
      </c>
      <c r="B48" s="37">
        <v>520419</v>
      </c>
      <c r="C48" s="37" t="s">
        <v>126</v>
      </c>
      <c r="D48" s="37" t="s">
        <v>62</v>
      </c>
    </row>
    <row r="49" spans="1:4" s="38" customFormat="1" x14ac:dyDescent="0.2">
      <c r="A49" s="37">
        <v>43</v>
      </c>
      <c r="B49" s="37">
        <v>520420</v>
      </c>
      <c r="C49" s="37" t="s">
        <v>127</v>
      </c>
      <c r="D49" s="37" t="s">
        <v>62</v>
      </c>
    </row>
    <row r="50" spans="1:4" s="38" customFormat="1" x14ac:dyDescent="0.2">
      <c r="A50" s="37">
        <v>44</v>
      </c>
      <c r="B50" s="37">
        <v>520511</v>
      </c>
      <c r="C50" s="37" t="s">
        <v>128</v>
      </c>
      <c r="D50" s="37" t="s">
        <v>62</v>
      </c>
    </row>
    <row r="51" spans="1:4" s="38" customFormat="1" x14ac:dyDescent="0.2">
      <c r="A51" s="37">
        <v>45</v>
      </c>
      <c r="B51" s="37">
        <v>520512</v>
      </c>
      <c r="C51" s="37" t="s">
        <v>129</v>
      </c>
      <c r="D51" s="37" t="s">
        <v>62</v>
      </c>
    </row>
    <row r="52" spans="1:4" s="38" customFormat="1" x14ac:dyDescent="0.2">
      <c r="A52" s="37">
        <v>46</v>
      </c>
      <c r="B52" s="37">
        <v>520513</v>
      </c>
      <c r="C52" s="37" t="s">
        <v>130</v>
      </c>
      <c r="D52" s="37" t="s">
        <v>62</v>
      </c>
    </row>
    <row r="53" spans="1:4" s="38" customFormat="1" x14ac:dyDescent="0.2">
      <c r="A53" s="37">
        <v>47</v>
      </c>
      <c r="B53" s="37">
        <v>520514</v>
      </c>
      <c r="C53" s="37" t="s">
        <v>131</v>
      </c>
      <c r="D53" s="37" t="s">
        <v>62</v>
      </c>
    </row>
    <row r="54" spans="1:4" s="38" customFormat="1" x14ac:dyDescent="0.2">
      <c r="A54" s="37">
        <v>48</v>
      </c>
      <c r="B54" s="37">
        <v>520515</v>
      </c>
      <c r="C54" s="37" t="s">
        <v>132</v>
      </c>
      <c r="D54" s="37" t="s">
        <v>62</v>
      </c>
    </row>
    <row r="55" spans="1:4" s="38" customFormat="1" x14ac:dyDescent="0.2">
      <c r="A55" s="37">
        <v>49</v>
      </c>
      <c r="B55" s="37">
        <v>520521</v>
      </c>
      <c r="C55" s="37" t="s">
        <v>133</v>
      </c>
      <c r="D55" s="37" t="s">
        <v>62</v>
      </c>
    </row>
    <row r="56" spans="1:4" s="38" customFormat="1" x14ac:dyDescent="0.2">
      <c r="A56" s="37">
        <v>50</v>
      </c>
      <c r="B56" s="37">
        <v>520522</v>
      </c>
      <c r="C56" s="37" t="s">
        <v>134</v>
      </c>
      <c r="D56" s="37" t="s">
        <v>62</v>
      </c>
    </row>
    <row r="57" spans="1:4" s="38" customFormat="1" x14ac:dyDescent="0.2">
      <c r="A57" s="37">
        <v>51</v>
      </c>
      <c r="B57" s="37">
        <v>520523</v>
      </c>
      <c r="C57" s="37" t="s">
        <v>135</v>
      </c>
      <c r="D57" s="37" t="s">
        <v>62</v>
      </c>
    </row>
    <row r="58" spans="1:4" s="38" customFormat="1" x14ac:dyDescent="0.2">
      <c r="A58" s="37">
        <v>52</v>
      </c>
      <c r="B58" s="37">
        <v>520524</v>
      </c>
      <c r="C58" s="37" t="s">
        <v>136</v>
      </c>
      <c r="D58" s="37" t="s">
        <v>62</v>
      </c>
    </row>
    <row r="59" spans="1:4" s="38" customFormat="1" x14ac:dyDescent="0.2">
      <c r="A59" s="37">
        <v>53</v>
      </c>
      <c r="B59" s="37">
        <v>520525</v>
      </c>
      <c r="C59" s="37" t="s">
        <v>137</v>
      </c>
      <c r="D59" s="37" t="s">
        <v>62</v>
      </c>
    </row>
    <row r="60" spans="1:4" s="38" customFormat="1" x14ac:dyDescent="0.2">
      <c r="A60" s="37">
        <v>54</v>
      </c>
      <c r="B60" s="37">
        <v>520526</v>
      </c>
      <c r="C60" s="37" t="s">
        <v>138</v>
      </c>
      <c r="D60" s="37" t="s">
        <v>62</v>
      </c>
    </row>
    <row r="61" spans="1:4" s="38" customFormat="1" x14ac:dyDescent="0.2">
      <c r="A61" s="37">
        <v>55</v>
      </c>
      <c r="B61" s="37">
        <v>520527</v>
      </c>
      <c r="C61" s="37" t="s">
        <v>139</v>
      </c>
      <c r="D61" s="37" t="s">
        <v>62</v>
      </c>
    </row>
    <row r="62" spans="1:4" s="38" customFormat="1" x14ac:dyDescent="0.2">
      <c r="A62" s="37">
        <v>56</v>
      </c>
      <c r="B62" s="37">
        <v>520528</v>
      </c>
      <c r="C62" s="37" t="s">
        <v>140</v>
      </c>
      <c r="D62" s="37" t="s">
        <v>62</v>
      </c>
    </row>
    <row r="63" spans="1:4" s="38" customFormat="1" x14ac:dyDescent="0.2">
      <c r="A63" s="37">
        <v>57</v>
      </c>
      <c r="B63" s="37">
        <v>520531</v>
      </c>
      <c r="C63" s="37" t="s">
        <v>141</v>
      </c>
      <c r="D63" s="37" t="s">
        <v>62</v>
      </c>
    </row>
    <row r="64" spans="1:4" s="38" customFormat="1" x14ac:dyDescent="0.2">
      <c r="A64" s="37">
        <v>58</v>
      </c>
      <c r="B64" s="37">
        <v>520532</v>
      </c>
      <c r="C64" s="37" t="s">
        <v>142</v>
      </c>
      <c r="D64" s="37" t="s">
        <v>62</v>
      </c>
    </row>
    <row r="65" spans="1:4" s="38" customFormat="1" x14ac:dyDescent="0.2">
      <c r="A65" s="37">
        <v>59</v>
      </c>
      <c r="B65" s="37">
        <v>520533</v>
      </c>
      <c r="C65" s="37" t="s">
        <v>143</v>
      </c>
      <c r="D65" s="37" t="s">
        <v>62</v>
      </c>
    </row>
    <row r="66" spans="1:4" s="38" customFormat="1" x14ac:dyDescent="0.2">
      <c r="A66" s="37">
        <v>60</v>
      </c>
      <c r="B66" s="37">
        <v>520534</v>
      </c>
      <c r="C66" s="37" t="s">
        <v>144</v>
      </c>
      <c r="D66" s="37" t="s">
        <v>62</v>
      </c>
    </row>
    <row r="67" spans="1:4" s="38" customFormat="1" x14ac:dyDescent="0.2">
      <c r="A67" s="37">
        <v>61</v>
      </c>
      <c r="B67" s="37">
        <v>520535</v>
      </c>
      <c r="C67" s="37" t="s">
        <v>145</v>
      </c>
      <c r="D67" s="37" t="s">
        <v>62</v>
      </c>
    </row>
    <row r="68" spans="1:4" s="38" customFormat="1" x14ac:dyDescent="0.2">
      <c r="A68" s="37">
        <v>62</v>
      </c>
      <c r="B68" s="37">
        <v>520541</v>
      </c>
      <c r="C68" s="37" t="s">
        <v>146</v>
      </c>
      <c r="D68" s="37" t="s">
        <v>62</v>
      </c>
    </row>
    <row r="69" spans="1:4" s="38" customFormat="1" x14ac:dyDescent="0.2">
      <c r="A69" s="37">
        <v>63</v>
      </c>
      <c r="B69" s="37">
        <v>520542</v>
      </c>
      <c r="C69" s="37" t="s">
        <v>147</v>
      </c>
      <c r="D69" s="37" t="s">
        <v>62</v>
      </c>
    </row>
    <row r="70" spans="1:4" s="38" customFormat="1" x14ac:dyDescent="0.2">
      <c r="A70" s="37">
        <v>64</v>
      </c>
      <c r="B70" s="37">
        <v>520543</v>
      </c>
      <c r="C70" s="37" t="s">
        <v>148</v>
      </c>
      <c r="D70" s="37" t="s">
        <v>62</v>
      </c>
    </row>
    <row r="71" spans="1:4" s="38" customFormat="1" x14ac:dyDescent="0.2">
      <c r="A71" s="37">
        <v>65</v>
      </c>
      <c r="B71" s="37">
        <v>520544</v>
      </c>
      <c r="C71" s="37" t="s">
        <v>149</v>
      </c>
      <c r="D71" s="37" t="s">
        <v>62</v>
      </c>
    </row>
    <row r="72" spans="1:4" s="38" customFormat="1" x14ac:dyDescent="0.2">
      <c r="A72" s="37">
        <v>66</v>
      </c>
      <c r="B72" s="37">
        <v>520545</v>
      </c>
      <c r="C72" s="37" t="s">
        <v>150</v>
      </c>
      <c r="D72" s="37" t="s">
        <v>62</v>
      </c>
    </row>
    <row r="73" spans="1:4" s="38" customFormat="1" x14ac:dyDescent="0.2">
      <c r="A73" s="37">
        <v>67</v>
      </c>
      <c r="B73" s="37">
        <v>520546</v>
      </c>
      <c r="C73" s="37" t="s">
        <v>151</v>
      </c>
      <c r="D73" s="37" t="s">
        <v>62</v>
      </c>
    </row>
    <row r="74" spans="1:4" s="38" customFormat="1" x14ac:dyDescent="0.2">
      <c r="A74" s="37">
        <v>68</v>
      </c>
      <c r="B74" s="37">
        <v>520547</v>
      </c>
      <c r="C74" s="37" t="s">
        <v>152</v>
      </c>
      <c r="D74" s="37" t="s">
        <v>62</v>
      </c>
    </row>
    <row r="75" spans="1:4" s="38" customFormat="1" x14ac:dyDescent="0.2">
      <c r="A75" s="37">
        <v>69</v>
      </c>
      <c r="B75" s="37">
        <v>520548</v>
      </c>
      <c r="C75" s="37" t="s">
        <v>153</v>
      </c>
      <c r="D75" s="37" t="s">
        <v>62</v>
      </c>
    </row>
    <row r="76" spans="1:4" s="38" customFormat="1" x14ac:dyDescent="0.2">
      <c r="A76" s="37">
        <v>70</v>
      </c>
      <c r="B76" s="37">
        <v>520611</v>
      </c>
      <c r="C76" s="37" t="s">
        <v>154</v>
      </c>
      <c r="D76" s="37" t="s">
        <v>62</v>
      </c>
    </row>
    <row r="77" spans="1:4" s="38" customFormat="1" x14ac:dyDescent="0.2">
      <c r="A77" s="37">
        <v>71</v>
      </c>
      <c r="B77" s="37">
        <v>520612</v>
      </c>
      <c r="C77" s="37" t="s">
        <v>155</v>
      </c>
      <c r="D77" s="37" t="s">
        <v>62</v>
      </c>
    </row>
    <row r="78" spans="1:4" s="38" customFormat="1" x14ac:dyDescent="0.2">
      <c r="A78" s="37">
        <v>72</v>
      </c>
      <c r="B78" s="37">
        <v>520613</v>
      </c>
      <c r="C78" s="37" t="s">
        <v>156</v>
      </c>
      <c r="D78" s="37" t="s">
        <v>62</v>
      </c>
    </row>
    <row r="79" spans="1:4" s="38" customFormat="1" x14ac:dyDescent="0.2">
      <c r="A79" s="37">
        <v>73</v>
      </c>
      <c r="B79" s="37">
        <v>520614</v>
      </c>
      <c r="C79" s="37" t="s">
        <v>157</v>
      </c>
      <c r="D79" s="37" t="s">
        <v>62</v>
      </c>
    </row>
    <row r="80" spans="1:4" s="38" customFormat="1" x14ac:dyDescent="0.2">
      <c r="A80" s="37">
        <v>74</v>
      </c>
      <c r="B80" s="37">
        <v>520615</v>
      </c>
      <c r="C80" s="37" t="s">
        <v>158</v>
      </c>
      <c r="D80" s="37" t="s">
        <v>62</v>
      </c>
    </row>
    <row r="81" spans="1:4" s="38" customFormat="1" x14ac:dyDescent="0.2">
      <c r="A81" s="37">
        <v>75</v>
      </c>
      <c r="B81" s="37">
        <v>520621</v>
      </c>
      <c r="C81" s="37" t="s">
        <v>159</v>
      </c>
      <c r="D81" s="37" t="s">
        <v>62</v>
      </c>
    </row>
    <row r="82" spans="1:4" s="38" customFormat="1" x14ac:dyDescent="0.2">
      <c r="A82" s="37">
        <v>76</v>
      </c>
      <c r="B82" s="37">
        <v>520622</v>
      </c>
      <c r="C82" s="37" t="s">
        <v>160</v>
      </c>
      <c r="D82" s="37" t="s">
        <v>62</v>
      </c>
    </row>
    <row r="83" spans="1:4" s="38" customFormat="1" x14ac:dyDescent="0.2">
      <c r="A83" s="37">
        <v>77</v>
      </c>
      <c r="B83" s="37">
        <v>520623</v>
      </c>
      <c r="C83" s="37" t="s">
        <v>161</v>
      </c>
      <c r="D83" s="37" t="s">
        <v>62</v>
      </c>
    </row>
    <row r="84" spans="1:4" s="38" customFormat="1" x14ac:dyDescent="0.2">
      <c r="A84" s="37">
        <v>78</v>
      </c>
      <c r="B84" s="37">
        <v>520624</v>
      </c>
      <c r="C84" s="37" t="s">
        <v>162</v>
      </c>
      <c r="D84" s="37" t="s">
        <v>62</v>
      </c>
    </row>
    <row r="85" spans="1:4" s="38" customFormat="1" x14ac:dyDescent="0.2">
      <c r="A85" s="37">
        <v>79</v>
      </c>
      <c r="B85" s="37">
        <v>520625</v>
      </c>
      <c r="C85" s="37" t="s">
        <v>163</v>
      </c>
      <c r="D85" s="37" t="s">
        <v>62</v>
      </c>
    </row>
    <row r="86" spans="1:4" s="38" customFormat="1" x14ac:dyDescent="0.2">
      <c r="A86" s="37">
        <v>80</v>
      </c>
      <c r="B86" s="37">
        <v>520631</v>
      </c>
      <c r="C86" s="37" t="s">
        <v>164</v>
      </c>
      <c r="D86" s="37" t="s">
        <v>62</v>
      </c>
    </row>
    <row r="87" spans="1:4" s="38" customFormat="1" x14ac:dyDescent="0.2">
      <c r="A87" s="37">
        <v>81</v>
      </c>
      <c r="B87" s="37">
        <v>520632</v>
      </c>
      <c r="C87" s="37" t="s">
        <v>165</v>
      </c>
      <c r="D87" s="37" t="s">
        <v>62</v>
      </c>
    </row>
    <row r="88" spans="1:4" s="38" customFormat="1" x14ac:dyDescent="0.2">
      <c r="A88" s="37">
        <v>82</v>
      </c>
      <c r="B88" s="37">
        <v>520633</v>
      </c>
      <c r="C88" s="37" t="s">
        <v>166</v>
      </c>
      <c r="D88" s="37" t="s">
        <v>62</v>
      </c>
    </row>
    <row r="89" spans="1:4" s="38" customFormat="1" x14ac:dyDescent="0.2">
      <c r="A89" s="37">
        <v>83</v>
      </c>
      <c r="B89" s="37">
        <v>520634</v>
      </c>
      <c r="C89" s="37" t="s">
        <v>167</v>
      </c>
      <c r="D89" s="37" t="s">
        <v>62</v>
      </c>
    </row>
    <row r="90" spans="1:4" s="38" customFormat="1" x14ac:dyDescent="0.2">
      <c r="A90" s="37">
        <v>84</v>
      </c>
      <c r="B90" s="37">
        <v>520635</v>
      </c>
      <c r="C90" s="37" t="s">
        <v>168</v>
      </c>
      <c r="D90" s="37" t="s">
        <v>62</v>
      </c>
    </row>
    <row r="91" spans="1:4" s="38" customFormat="1" x14ac:dyDescent="0.2">
      <c r="A91" s="37">
        <v>85</v>
      </c>
      <c r="B91" s="37">
        <v>520641</v>
      </c>
      <c r="C91" s="37" t="s">
        <v>169</v>
      </c>
      <c r="D91" s="37" t="s">
        <v>62</v>
      </c>
    </row>
    <row r="92" spans="1:4" s="38" customFormat="1" x14ac:dyDescent="0.2">
      <c r="A92" s="37">
        <v>86</v>
      </c>
      <c r="B92" s="37">
        <v>520642</v>
      </c>
      <c r="C92" s="37" t="s">
        <v>170</v>
      </c>
      <c r="D92" s="37" t="s">
        <v>62</v>
      </c>
    </row>
    <row r="93" spans="1:4" s="38" customFormat="1" x14ac:dyDescent="0.2">
      <c r="A93" s="37">
        <v>87</v>
      </c>
      <c r="B93" s="37">
        <v>520643</v>
      </c>
      <c r="C93" s="37" t="s">
        <v>171</v>
      </c>
      <c r="D93" s="37" t="s">
        <v>62</v>
      </c>
    </row>
    <row r="94" spans="1:4" s="38" customFormat="1" x14ac:dyDescent="0.2">
      <c r="A94" s="37">
        <v>88</v>
      </c>
      <c r="B94" s="37">
        <v>520644</v>
      </c>
      <c r="C94" s="37" t="s">
        <v>172</v>
      </c>
      <c r="D94" s="37" t="s">
        <v>62</v>
      </c>
    </row>
    <row r="95" spans="1:4" s="38" customFormat="1" x14ac:dyDescent="0.2">
      <c r="A95" s="37">
        <v>89</v>
      </c>
      <c r="B95" s="37">
        <v>520645</v>
      </c>
      <c r="C95" s="37" t="s">
        <v>173</v>
      </c>
      <c r="D95" s="37" t="s">
        <v>62</v>
      </c>
    </row>
    <row r="96" spans="1:4" s="38" customFormat="1" x14ac:dyDescent="0.2">
      <c r="A96" s="37">
        <v>90</v>
      </c>
      <c r="B96" s="37">
        <v>520710</v>
      </c>
      <c r="C96" s="37" t="s">
        <v>174</v>
      </c>
      <c r="D96" s="37" t="s">
        <v>62</v>
      </c>
    </row>
    <row r="97" spans="1:4" s="38" customFormat="1" x14ac:dyDescent="0.2">
      <c r="A97" s="37">
        <v>91</v>
      </c>
      <c r="B97" s="37">
        <v>520790</v>
      </c>
      <c r="C97" s="37" t="s">
        <v>175</v>
      </c>
      <c r="D97" s="37" t="s">
        <v>62</v>
      </c>
    </row>
    <row r="98" spans="1:4" s="38" customFormat="1" x14ac:dyDescent="0.2">
      <c r="A98" s="37">
        <v>92</v>
      </c>
      <c r="B98" s="37">
        <v>530110</v>
      </c>
      <c r="C98" s="37" t="s">
        <v>177</v>
      </c>
      <c r="D98" s="37" t="s">
        <v>62</v>
      </c>
    </row>
    <row r="99" spans="1:4" s="38" customFormat="1" x14ac:dyDescent="0.2">
      <c r="A99" s="37">
        <v>93</v>
      </c>
      <c r="B99" s="37">
        <v>530121</v>
      </c>
      <c r="C99" s="37" t="s">
        <v>178</v>
      </c>
      <c r="D99" s="37" t="s">
        <v>62</v>
      </c>
    </row>
    <row r="100" spans="1:4" s="38" customFormat="1" x14ac:dyDescent="0.2">
      <c r="A100" s="37">
        <v>94</v>
      </c>
      <c r="B100" s="37">
        <v>530129</v>
      </c>
      <c r="C100" s="37" t="s">
        <v>179</v>
      </c>
      <c r="D100" s="37" t="s">
        <v>62</v>
      </c>
    </row>
    <row r="101" spans="1:4" s="38" customFormat="1" x14ac:dyDescent="0.2">
      <c r="A101" s="37">
        <v>95</v>
      </c>
      <c r="B101" s="37">
        <v>530130</v>
      </c>
      <c r="C101" s="37" t="s">
        <v>180</v>
      </c>
      <c r="D101" s="37" t="s">
        <v>62</v>
      </c>
    </row>
    <row r="102" spans="1:4" s="38" customFormat="1" x14ac:dyDescent="0.2">
      <c r="A102" s="37">
        <v>96</v>
      </c>
      <c r="B102" s="37">
        <v>530210</v>
      </c>
      <c r="C102" s="37" t="s">
        <v>181</v>
      </c>
      <c r="D102" s="37" t="s">
        <v>62</v>
      </c>
    </row>
    <row r="103" spans="1:4" s="38" customFormat="1" x14ac:dyDescent="0.2">
      <c r="A103" s="37">
        <v>97</v>
      </c>
      <c r="B103" s="37">
        <v>530290</v>
      </c>
      <c r="C103" s="37" t="s">
        <v>182</v>
      </c>
      <c r="D103" s="37" t="s">
        <v>62</v>
      </c>
    </row>
    <row r="104" spans="1:4" s="38" customFormat="1" x14ac:dyDescent="0.2">
      <c r="A104" s="37">
        <v>98</v>
      </c>
      <c r="B104" s="37">
        <v>530310</v>
      </c>
      <c r="C104" s="37" t="s">
        <v>183</v>
      </c>
      <c r="D104" s="37" t="s">
        <v>62</v>
      </c>
    </row>
    <row r="105" spans="1:4" s="38" customFormat="1" x14ac:dyDescent="0.2">
      <c r="A105" s="37">
        <v>99</v>
      </c>
      <c r="B105" s="37">
        <v>530390</v>
      </c>
      <c r="C105" s="37" t="s">
        <v>184</v>
      </c>
      <c r="D105" s="37" t="s">
        <v>62</v>
      </c>
    </row>
    <row r="106" spans="1:4" s="38" customFormat="1" x14ac:dyDescent="0.2">
      <c r="A106" s="37">
        <v>100</v>
      </c>
      <c r="B106" s="37">
        <v>530410</v>
      </c>
      <c r="C106" s="37" t="s">
        <v>185</v>
      </c>
      <c r="D106" s="37" t="s">
        <v>62</v>
      </c>
    </row>
    <row r="107" spans="1:4" s="38" customFormat="1" x14ac:dyDescent="0.2">
      <c r="A107" s="37">
        <v>101</v>
      </c>
      <c r="B107" s="37">
        <v>530490</v>
      </c>
      <c r="C107" s="37" t="s">
        <v>186</v>
      </c>
      <c r="D107" s="37" t="s">
        <v>62</v>
      </c>
    </row>
    <row r="108" spans="1:4" s="38" customFormat="1" x14ac:dyDescent="0.2">
      <c r="A108" s="37">
        <v>102</v>
      </c>
      <c r="B108" s="37">
        <v>530500</v>
      </c>
      <c r="C108" s="37" t="s">
        <v>187</v>
      </c>
      <c r="D108" s="37" t="s">
        <v>62</v>
      </c>
    </row>
    <row r="109" spans="1:4" s="38" customFormat="1" x14ac:dyDescent="0.2">
      <c r="A109" s="37">
        <v>103</v>
      </c>
      <c r="B109" s="37">
        <v>530511</v>
      </c>
      <c r="C109" s="37" t="s">
        <v>188</v>
      </c>
      <c r="D109" s="37" t="s">
        <v>62</v>
      </c>
    </row>
    <row r="110" spans="1:4" s="38" customFormat="1" x14ac:dyDescent="0.2">
      <c r="A110" s="37">
        <v>104</v>
      </c>
      <c r="B110" s="37">
        <v>530519</v>
      </c>
      <c r="C110" s="37" t="s">
        <v>189</v>
      </c>
      <c r="D110" s="37" t="s">
        <v>62</v>
      </c>
    </row>
    <row r="111" spans="1:4" s="38" customFormat="1" x14ac:dyDescent="0.2">
      <c r="A111" s="37">
        <v>105</v>
      </c>
      <c r="B111" s="37">
        <v>530521</v>
      </c>
      <c r="C111" s="37" t="s">
        <v>190</v>
      </c>
      <c r="D111" s="37" t="s">
        <v>62</v>
      </c>
    </row>
    <row r="112" spans="1:4" s="38" customFormat="1" x14ac:dyDescent="0.2">
      <c r="A112" s="37">
        <v>106</v>
      </c>
      <c r="B112" s="37">
        <v>530529</v>
      </c>
      <c r="C112" s="37" t="s">
        <v>191</v>
      </c>
      <c r="D112" s="37" t="s">
        <v>62</v>
      </c>
    </row>
    <row r="113" spans="1:4" s="38" customFormat="1" x14ac:dyDescent="0.2">
      <c r="A113" s="37">
        <v>107</v>
      </c>
      <c r="B113" s="37">
        <v>530590</v>
      </c>
      <c r="C113" s="37" t="s">
        <v>192</v>
      </c>
      <c r="D113" s="37" t="s">
        <v>62</v>
      </c>
    </row>
    <row r="114" spans="1:4" s="38" customFormat="1" x14ac:dyDescent="0.2">
      <c r="A114" s="37">
        <v>108</v>
      </c>
      <c r="B114" s="37">
        <v>530610</v>
      </c>
      <c r="C114" s="37" t="s">
        <v>193</v>
      </c>
      <c r="D114" s="37" t="s">
        <v>62</v>
      </c>
    </row>
    <row r="115" spans="1:4" s="38" customFormat="1" x14ac:dyDescent="0.2">
      <c r="A115" s="37">
        <v>109</v>
      </c>
      <c r="B115" s="37">
        <v>530620</v>
      </c>
      <c r="C115" s="37" t="s">
        <v>194</v>
      </c>
      <c r="D115" s="37" t="s">
        <v>62</v>
      </c>
    </row>
    <row r="116" spans="1:4" s="38" customFormat="1" x14ac:dyDescent="0.2">
      <c r="A116" s="37">
        <v>110</v>
      </c>
      <c r="B116" s="37">
        <v>530710</v>
      </c>
      <c r="C116" s="37" t="s">
        <v>195</v>
      </c>
      <c r="D116" s="37" t="s">
        <v>62</v>
      </c>
    </row>
    <row r="117" spans="1:4" s="38" customFormat="1" x14ac:dyDescent="0.2">
      <c r="A117" s="37">
        <v>111</v>
      </c>
      <c r="B117" s="37">
        <v>530720</v>
      </c>
      <c r="C117" s="37" t="s">
        <v>196</v>
      </c>
      <c r="D117" s="37" t="s">
        <v>62</v>
      </c>
    </row>
    <row r="118" spans="1:4" s="38" customFormat="1" x14ac:dyDescent="0.2">
      <c r="A118" s="37">
        <v>112</v>
      </c>
      <c r="B118" s="37">
        <v>530810</v>
      </c>
      <c r="C118" s="37" t="s">
        <v>197</v>
      </c>
      <c r="D118" s="37" t="s">
        <v>62</v>
      </c>
    </row>
    <row r="119" spans="1:4" s="38" customFormat="1" x14ac:dyDescent="0.2">
      <c r="A119" s="37">
        <v>113</v>
      </c>
      <c r="B119" s="37">
        <v>530820</v>
      </c>
      <c r="C119" s="37" t="s">
        <v>198</v>
      </c>
      <c r="D119" s="37" t="s">
        <v>62</v>
      </c>
    </row>
    <row r="120" spans="1:4" s="38" customFormat="1" x14ac:dyDescent="0.2">
      <c r="A120" s="37">
        <v>114</v>
      </c>
      <c r="B120" s="37">
        <v>530890</v>
      </c>
      <c r="C120" s="37" t="s">
        <v>199</v>
      </c>
      <c r="D120" s="37" t="s">
        <v>62</v>
      </c>
    </row>
    <row r="121" spans="1:4" s="38" customFormat="1" x14ac:dyDescent="0.2">
      <c r="A121" s="37">
        <v>115</v>
      </c>
      <c r="B121" s="37">
        <v>540110</v>
      </c>
      <c r="C121" s="37" t="s">
        <v>200</v>
      </c>
      <c r="D121" s="37" t="s">
        <v>62</v>
      </c>
    </row>
    <row r="122" spans="1:4" s="38" customFormat="1" x14ac:dyDescent="0.2">
      <c r="A122" s="37">
        <v>116</v>
      </c>
      <c r="B122" s="37">
        <v>540120</v>
      </c>
      <c r="C122" s="37" t="s">
        <v>201</v>
      </c>
      <c r="D122" s="37" t="s">
        <v>62</v>
      </c>
    </row>
    <row r="123" spans="1:4" s="38" customFormat="1" x14ac:dyDescent="0.2">
      <c r="A123" s="37">
        <v>117</v>
      </c>
      <c r="B123" s="37">
        <v>540210</v>
      </c>
      <c r="C123" s="37" t="s">
        <v>202</v>
      </c>
      <c r="D123" s="37" t="s">
        <v>62</v>
      </c>
    </row>
    <row r="124" spans="1:4" s="38" customFormat="1" x14ac:dyDescent="0.2">
      <c r="A124" s="37">
        <v>118</v>
      </c>
      <c r="B124" s="37">
        <v>540211</v>
      </c>
      <c r="C124" s="37" t="s">
        <v>203</v>
      </c>
      <c r="D124" s="37" t="s">
        <v>62</v>
      </c>
    </row>
    <row r="125" spans="1:4" s="38" customFormat="1" x14ac:dyDescent="0.2">
      <c r="A125" s="37">
        <v>119</v>
      </c>
      <c r="B125" s="37">
        <v>540219</v>
      </c>
      <c r="C125" s="37" t="s">
        <v>202</v>
      </c>
      <c r="D125" s="37" t="s">
        <v>62</v>
      </c>
    </row>
    <row r="126" spans="1:4" s="38" customFormat="1" x14ac:dyDescent="0.2">
      <c r="A126" s="37">
        <v>120</v>
      </c>
      <c r="B126" s="37">
        <v>540220</v>
      </c>
      <c r="C126" s="37" t="s">
        <v>204</v>
      </c>
      <c r="D126" s="37" t="s">
        <v>62</v>
      </c>
    </row>
    <row r="127" spans="1:4" s="38" customFormat="1" x14ac:dyDescent="0.2">
      <c r="A127" s="37">
        <v>121</v>
      </c>
      <c r="B127" s="37">
        <v>540231</v>
      </c>
      <c r="C127" s="37" t="s">
        <v>205</v>
      </c>
      <c r="D127" s="37" t="s">
        <v>62</v>
      </c>
    </row>
    <row r="128" spans="1:4" s="38" customFormat="1" x14ac:dyDescent="0.2">
      <c r="A128" s="37">
        <v>122</v>
      </c>
      <c r="B128" s="37">
        <v>540232</v>
      </c>
      <c r="C128" s="37" t="s">
        <v>206</v>
      </c>
      <c r="D128" s="37" t="s">
        <v>62</v>
      </c>
    </row>
    <row r="129" spans="1:4" s="38" customFormat="1" x14ac:dyDescent="0.2">
      <c r="A129" s="37">
        <v>123</v>
      </c>
      <c r="B129" s="37">
        <v>540233</v>
      </c>
      <c r="C129" s="37" t="s">
        <v>207</v>
      </c>
      <c r="D129" s="37" t="s">
        <v>62</v>
      </c>
    </row>
    <row r="130" spans="1:4" s="38" customFormat="1" x14ac:dyDescent="0.2">
      <c r="A130" s="37">
        <v>124</v>
      </c>
      <c r="B130" s="37">
        <v>540234</v>
      </c>
      <c r="C130" s="37" t="s">
        <v>208</v>
      </c>
      <c r="D130" s="37" t="s">
        <v>62</v>
      </c>
    </row>
    <row r="131" spans="1:4" s="38" customFormat="1" x14ac:dyDescent="0.2">
      <c r="A131" s="37">
        <v>125</v>
      </c>
      <c r="B131" s="37">
        <v>540239</v>
      </c>
      <c r="C131" s="37" t="s">
        <v>209</v>
      </c>
      <c r="D131" s="37" t="s">
        <v>62</v>
      </c>
    </row>
    <row r="132" spans="1:4" s="38" customFormat="1" x14ac:dyDescent="0.2">
      <c r="A132" s="37">
        <v>126</v>
      </c>
      <c r="B132" s="37">
        <v>540241</v>
      </c>
      <c r="C132" s="37" t="s">
        <v>210</v>
      </c>
      <c r="D132" s="37" t="s">
        <v>62</v>
      </c>
    </row>
    <row r="133" spans="1:4" s="38" customFormat="1" x14ac:dyDescent="0.2">
      <c r="A133" s="37">
        <v>127</v>
      </c>
      <c r="B133" s="37">
        <v>540242</v>
      </c>
      <c r="C133" s="37" t="s">
        <v>211</v>
      </c>
      <c r="D133" s="37" t="s">
        <v>62</v>
      </c>
    </row>
    <row r="134" spans="1:4" s="38" customFormat="1" x14ac:dyDescent="0.2">
      <c r="A134" s="37">
        <v>128</v>
      </c>
      <c r="B134" s="37">
        <v>540243</v>
      </c>
      <c r="C134" s="37" t="s">
        <v>212</v>
      </c>
      <c r="D134" s="37" t="s">
        <v>62</v>
      </c>
    </row>
    <row r="135" spans="1:4" s="38" customFormat="1" x14ac:dyDescent="0.2">
      <c r="A135" s="37">
        <v>129</v>
      </c>
      <c r="B135" s="37">
        <v>540244</v>
      </c>
      <c r="C135" s="37" t="s">
        <v>213</v>
      </c>
      <c r="D135" s="37" t="s">
        <v>62</v>
      </c>
    </row>
    <row r="136" spans="1:4" s="38" customFormat="1" x14ac:dyDescent="0.2">
      <c r="A136" s="37">
        <v>130</v>
      </c>
      <c r="B136" s="37">
        <v>540245</v>
      </c>
      <c r="C136" s="37" t="s">
        <v>214</v>
      </c>
      <c r="D136" s="37" t="s">
        <v>62</v>
      </c>
    </row>
    <row r="137" spans="1:4" s="38" customFormat="1" x14ac:dyDescent="0.2">
      <c r="A137" s="37">
        <v>131</v>
      </c>
      <c r="B137" s="37">
        <v>540246</v>
      </c>
      <c r="C137" s="37" t="s">
        <v>215</v>
      </c>
      <c r="D137" s="37" t="s">
        <v>62</v>
      </c>
    </row>
    <row r="138" spans="1:4" s="38" customFormat="1" x14ac:dyDescent="0.2">
      <c r="A138" s="37">
        <v>132</v>
      </c>
      <c r="B138" s="37">
        <v>540247</v>
      </c>
      <c r="C138" s="37" t="s">
        <v>216</v>
      </c>
      <c r="D138" s="37" t="s">
        <v>62</v>
      </c>
    </row>
    <row r="139" spans="1:4" s="38" customFormat="1" x14ac:dyDescent="0.2">
      <c r="A139" s="37">
        <v>133</v>
      </c>
      <c r="B139" s="37">
        <v>540248</v>
      </c>
      <c r="C139" s="37" t="s">
        <v>217</v>
      </c>
      <c r="D139" s="37" t="s">
        <v>62</v>
      </c>
    </row>
    <row r="140" spans="1:4" s="38" customFormat="1" x14ac:dyDescent="0.2">
      <c r="A140" s="37">
        <v>134</v>
      </c>
      <c r="B140" s="37">
        <v>540249</v>
      </c>
      <c r="C140" s="37" t="s">
        <v>218</v>
      </c>
      <c r="D140" s="37" t="s">
        <v>62</v>
      </c>
    </row>
    <row r="141" spans="1:4" s="38" customFormat="1" x14ac:dyDescent="0.2">
      <c r="A141" s="37">
        <v>135</v>
      </c>
      <c r="B141" s="37">
        <v>540251</v>
      </c>
      <c r="C141" s="37" t="s">
        <v>219</v>
      </c>
      <c r="D141" s="37" t="s">
        <v>62</v>
      </c>
    </row>
    <row r="142" spans="1:4" s="38" customFormat="1" x14ac:dyDescent="0.2">
      <c r="A142" s="37">
        <v>136</v>
      </c>
      <c r="B142" s="37">
        <v>540252</v>
      </c>
      <c r="C142" s="37" t="s">
        <v>220</v>
      </c>
      <c r="D142" s="37" t="s">
        <v>62</v>
      </c>
    </row>
    <row r="143" spans="1:4" s="38" customFormat="1" x14ac:dyDescent="0.2">
      <c r="A143" s="37">
        <v>137</v>
      </c>
      <c r="B143" s="37">
        <v>540253</v>
      </c>
      <c r="C143" s="37" t="e">
        <v>#N/A</v>
      </c>
      <c r="D143" s="37" t="s">
        <v>62</v>
      </c>
    </row>
    <row r="144" spans="1:4" s="38" customFormat="1" x14ac:dyDescent="0.2">
      <c r="A144" s="37">
        <v>138</v>
      </c>
      <c r="B144" s="37">
        <v>540259</v>
      </c>
      <c r="C144" s="37" t="s">
        <v>221</v>
      </c>
      <c r="D144" s="37" t="s">
        <v>62</v>
      </c>
    </row>
    <row r="145" spans="1:4" s="38" customFormat="1" x14ac:dyDescent="0.2">
      <c r="A145" s="37">
        <v>139</v>
      </c>
      <c r="B145" s="37">
        <v>540261</v>
      </c>
      <c r="C145" s="37" t="s">
        <v>222</v>
      </c>
      <c r="D145" s="37" t="s">
        <v>62</v>
      </c>
    </row>
    <row r="146" spans="1:4" s="38" customFormat="1" x14ac:dyDescent="0.2">
      <c r="A146" s="37">
        <v>140</v>
      </c>
      <c r="B146" s="37">
        <v>540262</v>
      </c>
      <c r="C146" s="37" t="s">
        <v>223</v>
      </c>
      <c r="D146" s="37" t="s">
        <v>62</v>
      </c>
    </row>
    <row r="147" spans="1:4" s="38" customFormat="1" x14ac:dyDescent="0.2">
      <c r="A147" s="37">
        <v>141</v>
      </c>
      <c r="B147" s="37">
        <v>540263</v>
      </c>
      <c r="C147" s="37" t="e">
        <v>#N/A</v>
      </c>
      <c r="D147" s="37" t="s">
        <v>62</v>
      </c>
    </row>
    <row r="148" spans="1:4" s="38" customFormat="1" x14ac:dyDescent="0.2">
      <c r="A148" s="37">
        <v>142</v>
      </c>
      <c r="B148" s="37">
        <v>540269</v>
      </c>
      <c r="C148" s="37" t="s">
        <v>224</v>
      </c>
      <c r="D148" s="37" t="s">
        <v>62</v>
      </c>
    </row>
    <row r="149" spans="1:4" s="38" customFormat="1" x14ac:dyDescent="0.2">
      <c r="A149" s="37">
        <v>143</v>
      </c>
      <c r="B149" s="37">
        <v>540310</v>
      </c>
      <c r="C149" s="37" t="s">
        <v>225</v>
      </c>
      <c r="D149" s="37" t="s">
        <v>62</v>
      </c>
    </row>
    <row r="150" spans="1:4" s="38" customFormat="1" x14ac:dyDescent="0.2">
      <c r="A150" s="37">
        <v>144</v>
      </c>
      <c r="B150" s="37">
        <v>540320</v>
      </c>
      <c r="C150" s="37" t="s">
        <v>226</v>
      </c>
      <c r="D150" s="37" t="s">
        <v>62</v>
      </c>
    </row>
    <row r="151" spans="1:4" s="38" customFormat="1" x14ac:dyDescent="0.2">
      <c r="A151" s="37">
        <v>145</v>
      </c>
      <c r="B151" s="37">
        <v>540331</v>
      </c>
      <c r="C151" s="37" t="s">
        <v>227</v>
      </c>
      <c r="D151" s="37" t="s">
        <v>62</v>
      </c>
    </row>
    <row r="152" spans="1:4" s="38" customFormat="1" x14ac:dyDescent="0.2">
      <c r="A152" s="37">
        <v>146</v>
      </c>
      <c r="B152" s="37">
        <v>540332</v>
      </c>
      <c r="C152" s="37" t="s">
        <v>228</v>
      </c>
      <c r="D152" s="37" t="s">
        <v>62</v>
      </c>
    </row>
    <row r="153" spans="1:4" s="38" customFormat="1" x14ac:dyDescent="0.2">
      <c r="A153" s="37">
        <v>147</v>
      </c>
      <c r="B153" s="37">
        <v>540333</v>
      </c>
      <c r="C153" s="37" t="s">
        <v>229</v>
      </c>
      <c r="D153" s="37" t="s">
        <v>62</v>
      </c>
    </row>
    <row r="154" spans="1:4" s="38" customFormat="1" x14ac:dyDescent="0.2">
      <c r="A154" s="37">
        <v>148</v>
      </c>
      <c r="B154" s="37">
        <v>540339</v>
      </c>
      <c r="C154" s="37" t="s">
        <v>230</v>
      </c>
      <c r="D154" s="37" t="s">
        <v>62</v>
      </c>
    </row>
    <row r="155" spans="1:4" s="38" customFormat="1" x14ac:dyDescent="0.2">
      <c r="A155" s="37">
        <v>149</v>
      </c>
      <c r="B155" s="37">
        <v>540341</v>
      </c>
      <c r="C155" s="37" t="s">
        <v>231</v>
      </c>
      <c r="D155" s="37" t="s">
        <v>62</v>
      </c>
    </row>
    <row r="156" spans="1:4" s="38" customFormat="1" x14ac:dyDescent="0.2">
      <c r="A156" s="37">
        <v>150</v>
      </c>
      <c r="B156" s="37">
        <v>540342</v>
      </c>
      <c r="C156" s="37" t="s">
        <v>232</v>
      </c>
      <c r="D156" s="37" t="s">
        <v>62</v>
      </c>
    </row>
    <row r="157" spans="1:4" s="38" customFormat="1" x14ac:dyDescent="0.2">
      <c r="A157" s="37">
        <v>151</v>
      </c>
      <c r="B157" s="37">
        <v>540349</v>
      </c>
      <c r="C157" s="37" t="s">
        <v>233</v>
      </c>
      <c r="D157" s="37" t="s">
        <v>62</v>
      </c>
    </row>
    <row r="158" spans="1:4" s="38" customFormat="1" x14ac:dyDescent="0.2">
      <c r="A158" s="37">
        <v>152</v>
      </c>
      <c r="B158" s="37">
        <v>540410</v>
      </c>
      <c r="C158" s="37" t="s">
        <v>234</v>
      </c>
      <c r="D158" s="37" t="s">
        <v>62</v>
      </c>
    </row>
    <row r="159" spans="1:4" s="38" customFormat="1" x14ac:dyDescent="0.2">
      <c r="A159" s="37">
        <v>153</v>
      </c>
      <c r="B159" s="37">
        <v>540411</v>
      </c>
      <c r="C159" s="37" t="s">
        <v>234</v>
      </c>
      <c r="D159" s="37" t="s">
        <v>62</v>
      </c>
    </row>
    <row r="160" spans="1:4" s="38" customFormat="1" x14ac:dyDescent="0.2">
      <c r="A160" s="37">
        <v>154</v>
      </c>
      <c r="B160" s="37">
        <v>540412</v>
      </c>
      <c r="C160" s="37" t="s">
        <v>234</v>
      </c>
      <c r="D160" s="37" t="s">
        <v>62</v>
      </c>
    </row>
    <row r="161" spans="1:4" s="38" customFormat="1" x14ac:dyDescent="0.2">
      <c r="A161" s="37">
        <v>155</v>
      </c>
      <c r="B161" s="37">
        <v>540419</v>
      </c>
      <c r="C161" s="37" t="s">
        <v>234</v>
      </c>
      <c r="D161" s="37" t="s">
        <v>62</v>
      </c>
    </row>
    <row r="162" spans="1:4" s="38" customFormat="1" x14ac:dyDescent="0.2">
      <c r="A162" s="37">
        <v>156</v>
      </c>
      <c r="B162" s="37">
        <v>540490</v>
      </c>
      <c r="C162" s="37" t="s">
        <v>235</v>
      </c>
      <c r="D162" s="37" t="s">
        <v>62</v>
      </c>
    </row>
    <row r="163" spans="1:4" s="38" customFormat="1" x14ac:dyDescent="0.2">
      <c r="A163" s="37">
        <v>157</v>
      </c>
      <c r="B163" s="37">
        <v>540500</v>
      </c>
      <c r="C163" s="37" t="s">
        <v>236</v>
      </c>
      <c r="D163" s="37" t="s">
        <v>62</v>
      </c>
    </row>
    <row r="164" spans="1:4" s="38" customFormat="1" x14ac:dyDescent="0.2">
      <c r="A164" s="37">
        <v>158</v>
      </c>
      <c r="B164" s="37">
        <v>540600</v>
      </c>
      <c r="C164" s="37" t="s">
        <v>237</v>
      </c>
      <c r="D164" s="37" t="s">
        <v>62</v>
      </c>
    </row>
    <row r="165" spans="1:4" s="38" customFormat="1" x14ac:dyDescent="0.2">
      <c r="A165" s="37">
        <v>159</v>
      </c>
      <c r="B165" s="37">
        <v>540610</v>
      </c>
      <c r="C165" s="37" t="s">
        <v>238</v>
      </c>
      <c r="D165" s="37" t="s">
        <v>62</v>
      </c>
    </row>
    <row r="166" spans="1:4" s="38" customFormat="1" x14ac:dyDescent="0.2">
      <c r="A166" s="37">
        <v>160</v>
      </c>
      <c r="B166" s="37">
        <v>540620</v>
      </c>
      <c r="C166" s="37" t="s">
        <v>239</v>
      </c>
      <c r="D166" s="37" t="s">
        <v>62</v>
      </c>
    </row>
    <row r="167" spans="1:4" s="38" customFormat="1" x14ac:dyDescent="0.2">
      <c r="A167" s="37">
        <v>161</v>
      </c>
      <c r="B167" s="37">
        <v>550110</v>
      </c>
      <c r="C167" s="37" t="s">
        <v>240</v>
      </c>
      <c r="D167" s="37" t="s">
        <v>62</v>
      </c>
    </row>
    <row r="168" spans="1:4" s="38" customFormat="1" x14ac:dyDescent="0.2">
      <c r="A168" s="37">
        <v>162</v>
      </c>
      <c r="B168" s="37">
        <v>550120</v>
      </c>
      <c r="C168" s="37" t="s">
        <v>241</v>
      </c>
      <c r="D168" s="37" t="s">
        <v>62</v>
      </c>
    </row>
    <row r="169" spans="1:4" s="38" customFormat="1" x14ac:dyDescent="0.2">
      <c r="A169" s="37">
        <v>163</v>
      </c>
      <c r="B169" s="37">
        <v>550130</v>
      </c>
      <c r="C169" s="37" t="s">
        <v>242</v>
      </c>
      <c r="D169" s="37" t="s">
        <v>62</v>
      </c>
    </row>
    <row r="170" spans="1:4" s="38" customFormat="1" x14ac:dyDescent="0.2">
      <c r="A170" s="37">
        <v>164</v>
      </c>
      <c r="B170" s="37">
        <v>550140</v>
      </c>
      <c r="C170" s="37" t="s">
        <v>243</v>
      </c>
      <c r="D170" s="37" t="s">
        <v>62</v>
      </c>
    </row>
    <row r="171" spans="1:4" s="38" customFormat="1" x14ac:dyDescent="0.2">
      <c r="A171" s="37">
        <v>165</v>
      </c>
      <c r="B171" s="37">
        <v>550190</v>
      </c>
      <c r="C171" s="37" t="s">
        <v>244</v>
      </c>
      <c r="D171" s="37" t="s">
        <v>62</v>
      </c>
    </row>
    <row r="172" spans="1:4" s="38" customFormat="1" x14ac:dyDescent="0.2">
      <c r="A172" s="37">
        <v>166</v>
      </c>
      <c r="B172" s="37">
        <v>550200</v>
      </c>
      <c r="C172" s="37" t="s">
        <v>245</v>
      </c>
      <c r="D172" s="37" t="s">
        <v>62</v>
      </c>
    </row>
    <row r="173" spans="1:4" s="38" customFormat="1" x14ac:dyDescent="0.2">
      <c r="A173" s="37">
        <v>167</v>
      </c>
      <c r="B173" s="37">
        <v>550310</v>
      </c>
      <c r="C173" s="37" t="s">
        <v>246</v>
      </c>
      <c r="D173" s="37" t="s">
        <v>62</v>
      </c>
    </row>
    <row r="174" spans="1:4" s="38" customFormat="1" x14ac:dyDescent="0.2">
      <c r="A174" s="37">
        <v>168</v>
      </c>
      <c r="B174" s="37">
        <v>550311</v>
      </c>
      <c r="C174" s="37" t="s">
        <v>247</v>
      </c>
      <c r="D174" s="37" t="s">
        <v>62</v>
      </c>
    </row>
    <row r="175" spans="1:4" s="38" customFormat="1" x14ac:dyDescent="0.2">
      <c r="A175" s="37">
        <v>169</v>
      </c>
      <c r="B175" s="37">
        <v>550319</v>
      </c>
      <c r="C175" s="37" t="s">
        <v>248</v>
      </c>
      <c r="D175" s="37" t="s">
        <v>62</v>
      </c>
    </row>
    <row r="176" spans="1:4" s="38" customFormat="1" x14ac:dyDescent="0.2">
      <c r="A176" s="37">
        <v>170</v>
      </c>
      <c r="B176" s="37">
        <v>550320</v>
      </c>
      <c r="C176" s="37" t="s">
        <v>249</v>
      </c>
      <c r="D176" s="37" t="s">
        <v>62</v>
      </c>
    </row>
    <row r="177" spans="1:4" s="38" customFormat="1" x14ac:dyDescent="0.2">
      <c r="A177" s="37">
        <v>171</v>
      </c>
      <c r="B177" s="37">
        <v>550330</v>
      </c>
      <c r="C177" s="37" t="s">
        <v>250</v>
      </c>
      <c r="D177" s="37" t="s">
        <v>62</v>
      </c>
    </row>
    <row r="178" spans="1:4" s="38" customFormat="1" x14ac:dyDescent="0.2">
      <c r="A178" s="37">
        <v>172</v>
      </c>
      <c r="B178" s="37">
        <v>550340</v>
      </c>
      <c r="C178" s="37" t="s">
        <v>251</v>
      </c>
      <c r="D178" s="37" t="s">
        <v>62</v>
      </c>
    </row>
    <row r="179" spans="1:4" s="38" customFormat="1" x14ac:dyDescent="0.2">
      <c r="A179" s="37">
        <v>173</v>
      </c>
      <c r="B179" s="37">
        <v>550390</v>
      </c>
      <c r="C179" s="37" t="s">
        <v>252</v>
      </c>
      <c r="D179" s="37" t="s">
        <v>62</v>
      </c>
    </row>
    <row r="180" spans="1:4" s="38" customFormat="1" x14ac:dyDescent="0.2">
      <c r="A180" s="37">
        <v>174</v>
      </c>
      <c r="B180" s="37">
        <v>550410</v>
      </c>
      <c r="C180" s="37" t="s">
        <v>253</v>
      </c>
      <c r="D180" s="37" t="s">
        <v>62</v>
      </c>
    </row>
    <row r="181" spans="1:4" s="38" customFormat="1" x14ac:dyDescent="0.2">
      <c r="A181" s="37">
        <v>175</v>
      </c>
      <c r="B181" s="37">
        <v>550490</v>
      </c>
      <c r="C181" s="37" t="s">
        <v>254</v>
      </c>
      <c r="D181" s="37" t="s">
        <v>62</v>
      </c>
    </row>
    <row r="182" spans="1:4" s="38" customFormat="1" x14ac:dyDescent="0.2">
      <c r="A182" s="37">
        <v>176</v>
      </c>
      <c r="B182" s="37">
        <v>550510</v>
      </c>
      <c r="C182" s="37" t="s">
        <v>255</v>
      </c>
      <c r="D182" s="37" t="s">
        <v>62</v>
      </c>
    </row>
    <row r="183" spans="1:4" s="38" customFormat="1" x14ac:dyDescent="0.2">
      <c r="A183" s="37">
        <v>177</v>
      </c>
      <c r="B183" s="37">
        <v>550520</v>
      </c>
      <c r="C183" s="37" t="s">
        <v>256</v>
      </c>
      <c r="D183" s="37" t="s">
        <v>62</v>
      </c>
    </row>
    <row r="184" spans="1:4" s="38" customFormat="1" x14ac:dyDescent="0.2">
      <c r="A184" s="37">
        <v>178</v>
      </c>
      <c r="B184" s="37">
        <v>550610</v>
      </c>
      <c r="C184" s="37" t="s">
        <v>257</v>
      </c>
      <c r="D184" s="37" t="s">
        <v>62</v>
      </c>
    </row>
    <row r="185" spans="1:4" s="38" customFormat="1" x14ac:dyDescent="0.2">
      <c r="A185" s="37">
        <v>179</v>
      </c>
      <c r="B185" s="37">
        <v>550620</v>
      </c>
      <c r="C185" s="37" t="s">
        <v>258</v>
      </c>
      <c r="D185" s="37" t="s">
        <v>62</v>
      </c>
    </row>
    <row r="186" spans="1:4" s="38" customFormat="1" x14ac:dyDescent="0.2">
      <c r="A186" s="37">
        <v>180</v>
      </c>
      <c r="B186" s="37">
        <v>550630</v>
      </c>
      <c r="C186" s="37" t="s">
        <v>259</v>
      </c>
      <c r="D186" s="37" t="s">
        <v>62</v>
      </c>
    </row>
    <row r="187" spans="1:4" s="38" customFormat="1" x14ac:dyDescent="0.2">
      <c r="A187" s="37">
        <v>181</v>
      </c>
      <c r="B187" s="37">
        <v>550690</v>
      </c>
      <c r="C187" s="37" t="s">
        <v>260</v>
      </c>
      <c r="D187" s="37" t="s">
        <v>62</v>
      </c>
    </row>
    <row r="188" spans="1:4" s="38" customFormat="1" x14ac:dyDescent="0.2">
      <c r="A188" s="37">
        <v>182</v>
      </c>
      <c r="B188" s="37">
        <v>550700</v>
      </c>
      <c r="C188" s="37" t="s">
        <v>261</v>
      </c>
      <c r="D188" s="37" t="s">
        <v>62</v>
      </c>
    </row>
    <row r="189" spans="1:4" s="38" customFormat="1" x14ac:dyDescent="0.2">
      <c r="A189" s="37">
        <v>183</v>
      </c>
      <c r="B189" s="37">
        <v>550810</v>
      </c>
      <c r="C189" s="37" t="s">
        <v>262</v>
      </c>
      <c r="D189" s="37" t="s">
        <v>62</v>
      </c>
    </row>
    <row r="190" spans="1:4" s="38" customFormat="1" x14ac:dyDescent="0.2">
      <c r="A190" s="37">
        <v>184</v>
      </c>
      <c r="B190" s="37">
        <v>550820</v>
      </c>
      <c r="C190" s="37" t="s">
        <v>263</v>
      </c>
      <c r="D190" s="37" t="s">
        <v>62</v>
      </c>
    </row>
    <row r="191" spans="1:4" s="38" customFormat="1" x14ac:dyDescent="0.2">
      <c r="A191" s="37">
        <v>185</v>
      </c>
      <c r="B191" s="37">
        <v>550911</v>
      </c>
      <c r="C191" s="37" t="s">
        <v>264</v>
      </c>
      <c r="D191" s="37" t="s">
        <v>62</v>
      </c>
    </row>
    <row r="192" spans="1:4" s="38" customFormat="1" x14ac:dyDescent="0.2">
      <c r="A192" s="37">
        <v>186</v>
      </c>
      <c r="B192" s="37">
        <v>550912</v>
      </c>
      <c r="C192" s="37" t="s">
        <v>265</v>
      </c>
      <c r="D192" s="37" t="s">
        <v>62</v>
      </c>
    </row>
    <row r="193" spans="1:4" s="38" customFormat="1" x14ac:dyDescent="0.2">
      <c r="A193" s="37">
        <v>187</v>
      </c>
      <c r="B193" s="37">
        <v>550921</v>
      </c>
      <c r="C193" s="37" t="s">
        <v>266</v>
      </c>
      <c r="D193" s="37" t="s">
        <v>62</v>
      </c>
    </row>
    <row r="194" spans="1:4" s="38" customFormat="1" x14ac:dyDescent="0.2">
      <c r="A194" s="37">
        <v>188</v>
      </c>
      <c r="B194" s="37">
        <v>550922</v>
      </c>
      <c r="C194" s="37" t="s">
        <v>267</v>
      </c>
      <c r="D194" s="37" t="s">
        <v>62</v>
      </c>
    </row>
    <row r="195" spans="1:4" s="38" customFormat="1" x14ac:dyDescent="0.2">
      <c r="A195" s="37">
        <v>189</v>
      </c>
      <c r="B195" s="37">
        <v>550931</v>
      </c>
      <c r="C195" s="37" t="s">
        <v>268</v>
      </c>
      <c r="D195" s="37" t="s">
        <v>62</v>
      </c>
    </row>
    <row r="196" spans="1:4" s="38" customFormat="1" x14ac:dyDescent="0.2">
      <c r="A196" s="37">
        <v>190</v>
      </c>
      <c r="B196" s="37">
        <v>550932</v>
      </c>
      <c r="C196" s="37" t="s">
        <v>269</v>
      </c>
      <c r="D196" s="37" t="s">
        <v>62</v>
      </c>
    </row>
    <row r="197" spans="1:4" s="38" customFormat="1" x14ac:dyDescent="0.2">
      <c r="A197" s="37">
        <v>191</v>
      </c>
      <c r="B197" s="37">
        <v>550941</v>
      </c>
      <c r="C197" s="37" t="s">
        <v>270</v>
      </c>
      <c r="D197" s="37" t="s">
        <v>62</v>
      </c>
    </row>
    <row r="198" spans="1:4" s="38" customFormat="1" x14ac:dyDescent="0.2">
      <c r="A198" s="37">
        <v>192</v>
      </c>
      <c r="B198" s="37">
        <v>550942</v>
      </c>
      <c r="C198" s="37" t="s">
        <v>271</v>
      </c>
      <c r="D198" s="37" t="s">
        <v>62</v>
      </c>
    </row>
    <row r="199" spans="1:4" s="38" customFormat="1" x14ac:dyDescent="0.2">
      <c r="A199" s="37">
        <v>193</v>
      </c>
      <c r="B199" s="37">
        <v>550951</v>
      </c>
      <c r="C199" s="37" t="s">
        <v>272</v>
      </c>
      <c r="D199" s="37" t="s">
        <v>62</v>
      </c>
    </row>
    <row r="200" spans="1:4" s="38" customFormat="1" x14ac:dyDescent="0.2">
      <c r="A200" s="37">
        <v>194</v>
      </c>
      <c r="B200" s="37">
        <v>550952</v>
      </c>
      <c r="C200" s="37" t="s">
        <v>273</v>
      </c>
      <c r="D200" s="37" t="s">
        <v>62</v>
      </c>
    </row>
    <row r="201" spans="1:4" s="38" customFormat="1" x14ac:dyDescent="0.2">
      <c r="A201" s="37">
        <v>195</v>
      </c>
      <c r="B201" s="37">
        <v>550953</v>
      </c>
      <c r="C201" s="37" t="s">
        <v>274</v>
      </c>
      <c r="D201" s="37" t="s">
        <v>62</v>
      </c>
    </row>
    <row r="202" spans="1:4" s="38" customFormat="1" x14ac:dyDescent="0.2">
      <c r="A202" s="37">
        <v>196</v>
      </c>
      <c r="B202" s="37">
        <v>550959</v>
      </c>
      <c r="C202" s="37" t="s">
        <v>275</v>
      </c>
      <c r="D202" s="37" t="s">
        <v>62</v>
      </c>
    </row>
    <row r="203" spans="1:4" s="38" customFormat="1" x14ac:dyDescent="0.2">
      <c r="A203" s="37">
        <v>197</v>
      </c>
      <c r="B203" s="37">
        <v>550961</v>
      </c>
      <c r="C203" s="37" t="s">
        <v>276</v>
      </c>
      <c r="D203" s="37" t="s">
        <v>62</v>
      </c>
    </row>
    <row r="204" spans="1:4" s="38" customFormat="1" x14ac:dyDescent="0.2">
      <c r="A204" s="37">
        <v>198</v>
      </c>
      <c r="B204" s="37">
        <v>550962</v>
      </c>
      <c r="C204" s="37" t="s">
        <v>277</v>
      </c>
      <c r="D204" s="37" t="s">
        <v>62</v>
      </c>
    </row>
    <row r="205" spans="1:4" s="38" customFormat="1" x14ac:dyDescent="0.2">
      <c r="A205" s="37">
        <v>199</v>
      </c>
      <c r="B205" s="37">
        <v>550969</v>
      </c>
      <c r="C205" s="37" t="s">
        <v>278</v>
      </c>
      <c r="D205" s="37" t="s">
        <v>62</v>
      </c>
    </row>
    <row r="206" spans="1:4" s="38" customFormat="1" x14ac:dyDescent="0.2">
      <c r="A206" s="37">
        <v>200</v>
      </c>
      <c r="B206" s="37">
        <v>550991</v>
      </c>
      <c r="C206" s="37" t="s">
        <v>279</v>
      </c>
      <c r="D206" s="37" t="s">
        <v>62</v>
      </c>
    </row>
    <row r="207" spans="1:4" s="38" customFormat="1" x14ac:dyDescent="0.2">
      <c r="A207" s="37">
        <v>201</v>
      </c>
      <c r="B207" s="37">
        <v>550992</v>
      </c>
      <c r="C207" s="37" t="s">
        <v>280</v>
      </c>
      <c r="D207" s="37" t="s">
        <v>62</v>
      </c>
    </row>
    <row r="208" spans="1:4" s="38" customFormat="1" x14ac:dyDescent="0.2">
      <c r="A208" s="37">
        <v>202</v>
      </c>
      <c r="B208" s="37">
        <v>550999</v>
      </c>
      <c r="C208" s="37" t="s">
        <v>280</v>
      </c>
      <c r="D208" s="37" t="s">
        <v>62</v>
      </c>
    </row>
    <row r="209" spans="1:4" s="38" customFormat="1" x14ac:dyDescent="0.2">
      <c r="A209" s="37">
        <v>203</v>
      </c>
      <c r="B209" s="37">
        <v>551011</v>
      </c>
      <c r="C209" s="37" t="s">
        <v>281</v>
      </c>
      <c r="D209" s="37" t="s">
        <v>62</v>
      </c>
    </row>
    <row r="210" spans="1:4" s="38" customFormat="1" x14ac:dyDescent="0.2">
      <c r="A210" s="37">
        <v>204</v>
      </c>
      <c r="B210" s="37">
        <v>551012</v>
      </c>
      <c r="C210" s="37" t="s">
        <v>282</v>
      </c>
      <c r="D210" s="37" t="s">
        <v>62</v>
      </c>
    </row>
    <row r="211" spans="1:4" s="38" customFormat="1" x14ac:dyDescent="0.2">
      <c r="A211" s="37">
        <v>205</v>
      </c>
      <c r="B211" s="37">
        <v>551020</v>
      </c>
      <c r="C211" s="37" t="s">
        <v>283</v>
      </c>
      <c r="D211" s="37" t="s">
        <v>62</v>
      </c>
    </row>
    <row r="212" spans="1:4" s="38" customFormat="1" x14ac:dyDescent="0.2">
      <c r="A212" s="37">
        <v>206</v>
      </c>
      <c r="B212" s="37">
        <v>551030</v>
      </c>
      <c r="C212" s="37" t="s">
        <v>284</v>
      </c>
      <c r="D212" s="37" t="s">
        <v>62</v>
      </c>
    </row>
    <row r="213" spans="1:4" s="38" customFormat="1" x14ac:dyDescent="0.2">
      <c r="A213" s="37">
        <v>207</v>
      </c>
      <c r="B213" s="37">
        <v>551090</v>
      </c>
      <c r="C213" s="37" t="s">
        <v>285</v>
      </c>
      <c r="D213" s="37" t="s">
        <v>62</v>
      </c>
    </row>
    <row r="214" spans="1:4" s="38" customFormat="1" x14ac:dyDescent="0.2">
      <c r="A214" s="37">
        <v>208</v>
      </c>
      <c r="B214" s="37">
        <v>551110</v>
      </c>
      <c r="C214" s="37" t="s">
        <v>286</v>
      </c>
      <c r="D214" s="37" t="s">
        <v>62</v>
      </c>
    </row>
    <row r="215" spans="1:4" s="38" customFormat="1" x14ac:dyDescent="0.2">
      <c r="A215" s="37">
        <v>209</v>
      </c>
      <c r="B215" s="37">
        <v>551120</v>
      </c>
      <c r="C215" s="37" t="s">
        <v>287</v>
      </c>
      <c r="D215" s="37" t="s">
        <v>62</v>
      </c>
    </row>
    <row r="216" spans="1:4" s="38" customFormat="1" x14ac:dyDescent="0.2">
      <c r="A216" s="37">
        <v>210</v>
      </c>
      <c r="B216" s="37">
        <v>551130</v>
      </c>
      <c r="C216" s="37" t="s">
        <v>288</v>
      </c>
      <c r="D216" s="37" t="s">
        <v>62</v>
      </c>
    </row>
    <row r="217" spans="1:4" s="38" customFormat="1" x14ac:dyDescent="0.2">
      <c r="A217" s="37">
        <v>211</v>
      </c>
      <c r="B217" s="37">
        <v>560410</v>
      </c>
      <c r="C217" s="37" t="s">
        <v>289</v>
      </c>
      <c r="D217" s="37" t="s">
        <v>62</v>
      </c>
    </row>
    <row r="218" spans="1:4" s="38" customFormat="1" x14ac:dyDescent="0.2">
      <c r="A218" s="37">
        <v>212</v>
      </c>
      <c r="B218" s="37">
        <v>560420</v>
      </c>
      <c r="C218" s="37" t="s">
        <v>290</v>
      </c>
      <c r="D218" s="37" t="s">
        <v>62</v>
      </c>
    </row>
    <row r="219" spans="1:4" s="38" customFormat="1" x14ac:dyDescent="0.2">
      <c r="A219" s="37">
        <v>213</v>
      </c>
      <c r="B219" s="37">
        <v>560490</v>
      </c>
      <c r="C219" s="37" t="s">
        <v>291</v>
      </c>
      <c r="D219" s="37" t="s">
        <v>62</v>
      </c>
    </row>
    <row r="220" spans="1:4" s="38" customFormat="1" x14ac:dyDescent="0.2">
      <c r="A220" s="37">
        <v>214</v>
      </c>
      <c r="B220" s="37">
        <v>560500</v>
      </c>
      <c r="C220" s="37" t="s">
        <v>292</v>
      </c>
      <c r="D220" s="37" t="s">
        <v>62</v>
      </c>
    </row>
    <row r="221" spans="1:4" s="38" customFormat="1" x14ac:dyDescent="0.2">
      <c r="A221" s="37">
        <v>215</v>
      </c>
      <c r="B221" s="37">
        <v>560600</v>
      </c>
      <c r="C221" s="37" t="s">
        <v>293</v>
      </c>
      <c r="D221" s="37" t="s">
        <v>62</v>
      </c>
    </row>
    <row r="222" spans="1:4" s="38" customFormat="1" x14ac:dyDescent="0.2">
      <c r="A222" s="37">
        <v>216</v>
      </c>
      <c r="B222" s="37">
        <v>560710</v>
      </c>
      <c r="C222" s="37" t="s">
        <v>294</v>
      </c>
      <c r="D222" s="37" t="s">
        <v>62</v>
      </c>
    </row>
    <row r="223" spans="1:4" s="38" customFormat="1" x14ac:dyDescent="0.2">
      <c r="A223" s="37">
        <v>217</v>
      </c>
      <c r="B223" s="37">
        <v>560721</v>
      </c>
      <c r="C223" s="37" t="s">
        <v>295</v>
      </c>
      <c r="D223" s="37" t="s">
        <v>62</v>
      </c>
    </row>
    <row r="224" spans="1:4" s="38" customFormat="1" x14ac:dyDescent="0.2">
      <c r="A224" s="37">
        <v>218</v>
      </c>
      <c r="B224" s="37">
        <v>560729</v>
      </c>
      <c r="C224" s="37" t="s">
        <v>296</v>
      </c>
      <c r="D224" s="37" t="s">
        <v>62</v>
      </c>
    </row>
    <row r="225" spans="1:4" s="38" customFormat="1" x14ac:dyDescent="0.2">
      <c r="A225" s="37">
        <v>219</v>
      </c>
      <c r="B225" s="37">
        <v>560741</v>
      </c>
      <c r="C225" s="37" t="s">
        <v>297</v>
      </c>
      <c r="D225" s="37" t="s">
        <v>62</v>
      </c>
    </row>
    <row r="226" spans="1:4" s="38" customFormat="1" x14ac:dyDescent="0.2">
      <c r="A226" s="37">
        <v>220</v>
      </c>
      <c r="B226" s="37">
        <v>560749</v>
      </c>
      <c r="C226" s="37" t="s">
        <v>298</v>
      </c>
      <c r="D226" s="37" t="s">
        <v>62</v>
      </c>
    </row>
    <row r="227" spans="1:4" s="38" customFormat="1" x14ac:dyDescent="0.2">
      <c r="A227" s="37">
        <v>221</v>
      </c>
      <c r="B227" s="37">
        <v>560750</v>
      </c>
      <c r="C227" s="37" t="s">
        <v>299</v>
      </c>
      <c r="D227" s="37" t="s">
        <v>62</v>
      </c>
    </row>
    <row r="228" spans="1:4" s="38" customFormat="1" x14ac:dyDescent="0.2">
      <c r="A228" s="37">
        <v>222</v>
      </c>
      <c r="B228" s="37">
        <v>560790</v>
      </c>
      <c r="C228" s="37" t="s">
        <v>300</v>
      </c>
      <c r="D228" s="37" t="s">
        <v>62</v>
      </c>
    </row>
    <row r="229" spans="1:4" s="38" customFormat="1" x14ac:dyDescent="0.2">
      <c r="A229" s="37">
        <v>223</v>
      </c>
      <c r="B229" s="37">
        <v>701910</v>
      </c>
      <c r="C229" s="37" t="s">
        <v>213</v>
      </c>
      <c r="D229" s="37" t="s">
        <v>62</v>
      </c>
    </row>
    <row r="230" spans="1:4" s="38" customFormat="1" x14ac:dyDescent="0.2">
      <c r="A230" s="37">
        <v>224</v>
      </c>
      <c r="B230" s="37">
        <v>701911</v>
      </c>
      <c r="C230" s="37" t="s">
        <v>213</v>
      </c>
      <c r="D230" s="37" t="s">
        <v>62</v>
      </c>
    </row>
    <row r="231" spans="1:4" s="38" customFormat="1" x14ac:dyDescent="0.2">
      <c r="A231" s="37">
        <v>225</v>
      </c>
      <c r="B231" s="37">
        <v>701912</v>
      </c>
      <c r="C231" s="37" t="s">
        <v>213</v>
      </c>
      <c r="D231" s="37" t="s">
        <v>62</v>
      </c>
    </row>
    <row r="232" spans="1:4" s="38" customFormat="1" x14ac:dyDescent="0.2">
      <c r="A232" s="37">
        <v>226</v>
      </c>
      <c r="B232" s="37">
        <v>701919</v>
      </c>
      <c r="C232" s="37" t="s">
        <v>213</v>
      </c>
      <c r="D232" s="37" t="s">
        <v>62</v>
      </c>
    </row>
    <row r="233" spans="1:4" s="38" customFormat="1" x14ac:dyDescent="0.2">
      <c r="A233" s="37">
        <v>227</v>
      </c>
      <c r="B233" s="37">
        <v>520851</v>
      </c>
      <c r="C233" s="37" t="s">
        <v>176</v>
      </c>
      <c r="D233" s="37" t="s">
        <v>62</v>
      </c>
    </row>
    <row r="234" spans="1:4" s="38" customFormat="1" x14ac:dyDescent="0.2">
      <c r="A234" s="37"/>
      <c r="B234" s="37"/>
      <c r="C234" s="37"/>
      <c r="D234" s="37"/>
    </row>
    <row r="235" spans="1:4" s="38" customFormat="1" x14ac:dyDescent="0.2">
      <c r="A235" s="37"/>
      <c r="B235" s="37"/>
      <c r="C235" s="37"/>
      <c r="D235" s="37"/>
    </row>
    <row r="236" spans="1:4" s="38" customFormat="1" x14ac:dyDescent="0.2">
      <c r="A236" s="37"/>
      <c r="B236" s="37"/>
      <c r="C236" s="37"/>
      <c r="D236" s="37"/>
    </row>
    <row r="237" spans="1:4" s="38" customFormat="1" x14ac:dyDescent="0.2">
      <c r="A237" s="37"/>
      <c r="B237" s="37"/>
      <c r="C237" s="37"/>
      <c r="D237" s="37"/>
    </row>
    <row r="238" spans="1:4" s="38" customFormat="1" x14ac:dyDescent="0.2">
      <c r="A238" s="37"/>
      <c r="B238" s="37"/>
      <c r="C238" s="37"/>
      <c r="D238" s="37"/>
    </row>
    <row r="239" spans="1:4" s="38" customFormat="1" x14ac:dyDescent="0.2">
      <c r="A239" s="37"/>
      <c r="B239" s="37"/>
      <c r="C239" s="37"/>
      <c r="D239" s="37"/>
    </row>
    <row r="240" spans="1:4" s="38" customFormat="1" x14ac:dyDescent="0.2">
      <c r="A240" s="37"/>
      <c r="B240" s="37"/>
      <c r="C240" s="37"/>
      <c r="D240" s="37"/>
    </row>
    <row r="241" spans="1:4" s="38" customFormat="1" x14ac:dyDescent="0.2">
      <c r="A241" s="37"/>
      <c r="B241" s="37"/>
      <c r="C241" s="37"/>
      <c r="D241" s="37"/>
    </row>
    <row r="242" spans="1:4" s="38" customFormat="1" x14ac:dyDescent="0.2">
      <c r="A242" s="37"/>
      <c r="B242" s="37"/>
      <c r="C242" s="37"/>
      <c r="D242" s="37"/>
    </row>
    <row r="243" spans="1:4" s="38" customFormat="1" x14ac:dyDescent="0.2">
      <c r="A243" s="37"/>
      <c r="B243" s="37"/>
      <c r="C243" s="37"/>
      <c r="D243" s="37"/>
    </row>
    <row r="244" spans="1:4" s="38" customFormat="1" x14ac:dyDescent="0.2">
      <c r="A244" s="37"/>
      <c r="B244" s="37"/>
      <c r="C244" s="37"/>
      <c r="D244" s="37"/>
    </row>
    <row r="245" spans="1:4" s="38" customFormat="1" x14ac:dyDescent="0.2">
      <c r="A245" s="37"/>
      <c r="B245" s="37"/>
      <c r="C245" s="37"/>
      <c r="D245" s="37"/>
    </row>
    <row r="246" spans="1:4" s="38" customFormat="1" x14ac:dyDescent="0.2">
      <c r="A246" s="37"/>
      <c r="B246" s="37"/>
      <c r="C246" s="37"/>
      <c r="D246" s="37"/>
    </row>
    <row r="247" spans="1:4" s="38" customFormat="1" x14ac:dyDescent="0.2">
      <c r="A247" s="37"/>
      <c r="B247" s="37"/>
      <c r="C247" s="37"/>
      <c r="D247" s="37"/>
    </row>
    <row r="248" spans="1:4" s="38" customFormat="1" x14ac:dyDescent="0.2">
      <c r="A248" s="37"/>
      <c r="B248" s="37"/>
      <c r="C248" s="37"/>
      <c r="D248" s="37"/>
    </row>
    <row r="249" spans="1:4" s="38" customFormat="1" x14ac:dyDescent="0.2">
      <c r="A249" s="37"/>
      <c r="B249" s="37"/>
      <c r="C249" s="37"/>
      <c r="D249" s="37"/>
    </row>
    <row r="250" spans="1:4" s="38" customFormat="1" x14ac:dyDescent="0.2">
      <c r="A250" s="37"/>
      <c r="B250" s="37"/>
      <c r="C250" s="37"/>
      <c r="D250" s="37"/>
    </row>
  </sheetData>
  <mergeCells count="2">
    <mergeCell ref="A1:D1"/>
    <mergeCell ref="A2:D2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6"/>
  <sheetViews>
    <sheetView zoomScaleNormal="100" workbookViewId="0"/>
  </sheetViews>
  <sheetFormatPr baseColWidth="10" defaultColWidth="11.42578125" defaultRowHeight="12.75" x14ac:dyDescent="0.2"/>
  <cols>
    <col min="1" max="2" width="11.42578125" style="41"/>
    <col min="3" max="6" width="11.42578125" style="223"/>
    <col min="7" max="9" width="11.42578125" style="41"/>
    <col min="10" max="10" width="11.42578125" style="223"/>
    <col min="11" max="19" width="11.42578125" style="41"/>
    <col min="20" max="20" width="12.140625" style="41" bestFit="1" customWidth="1"/>
    <col min="21" max="24" width="12.140625" style="41" customWidth="1"/>
    <col min="25" max="27" width="12.140625" style="223" customWidth="1"/>
    <col min="28" max="16384" width="11.42578125" style="41"/>
  </cols>
  <sheetData>
    <row r="1" spans="1:29" x14ac:dyDescent="0.2">
      <c r="A1" s="9" t="s">
        <v>59</v>
      </c>
    </row>
    <row r="2" spans="1:29" x14ac:dyDescent="0.2">
      <c r="A2" s="267" t="s">
        <v>36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7"/>
      <c r="U2" s="267"/>
      <c r="V2" s="267"/>
      <c r="W2" s="267"/>
      <c r="X2" s="267"/>
      <c r="Y2" s="267"/>
      <c r="Z2" s="267"/>
      <c r="AA2" s="267"/>
      <c r="AB2" s="267"/>
    </row>
    <row r="3" spans="1:29" x14ac:dyDescent="0.2">
      <c r="A3" s="51"/>
      <c r="B3" s="51"/>
      <c r="C3" s="260"/>
      <c r="D3" s="260"/>
      <c r="E3" s="260"/>
      <c r="F3" s="260"/>
      <c r="G3" s="51"/>
      <c r="H3" s="51"/>
      <c r="I3" s="51"/>
      <c r="J3" s="259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109"/>
      <c r="Y3" s="233"/>
      <c r="Z3" s="241"/>
      <c r="AA3" s="263"/>
      <c r="AB3" s="16"/>
    </row>
    <row r="4" spans="1:29" x14ac:dyDescent="0.2">
      <c r="A4" s="267" t="s">
        <v>1052</v>
      </c>
      <c r="B4" s="267"/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267"/>
      <c r="U4" s="267"/>
      <c r="V4" s="267"/>
      <c r="W4" s="267"/>
      <c r="X4" s="267"/>
      <c r="Y4" s="267"/>
      <c r="Z4" s="267"/>
      <c r="AA4" s="267"/>
      <c r="AB4" s="267"/>
    </row>
    <row r="5" spans="1:29" ht="13.5" thickBot="1" x14ac:dyDescent="0.25">
      <c r="A5" s="17"/>
      <c r="B5" s="18"/>
      <c r="C5" s="219"/>
      <c r="D5" s="219"/>
      <c r="E5" s="219"/>
      <c r="F5" s="219"/>
      <c r="G5" s="18"/>
      <c r="H5" s="18"/>
      <c r="I5" s="18"/>
      <c r="J5" s="219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219"/>
      <c r="Z5" s="219"/>
      <c r="AA5" s="219"/>
      <c r="AB5" s="18"/>
    </row>
    <row r="6" spans="1:29" ht="13.5" thickTop="1" x14ac:dyDescent="0.2">
      <c r="B6" s="10">
        <v>1995</v>
      </c>
      <c r="C6" s="215">
        <v>1996</v>
      </c>
      <c r="D6" s="215">
        <v>1997</v>
      </c>
      <c r="E6" s="215">
        <v>1998</v>
      </c>
      <c r="F6" s="215">
        <v>1999</v>
      </c>
      <c r="G6" s="215">
        <v>2000</v>
      </c>
      <c r="H6" s="215">
        <v>2001</v>
      </c>
      <c r="I6" s="10">
        <v>2002</v>
      </c>
      <c r="J6" s="215">
        <v>2003</v>
      </c>
      <c r="K6" s="10">
        <v>2004</v>
      </c>
      <c r="L6" s="10">
        <v>2005</v>
      </c>
      <c r="M6" s="10">
        <v>2006</v>
      </c>
      <c r="N6" s="10">
        <v>2007</v>
      </c>
      <c r="O6" s="10">
        <v>2008</v>
      </c>
      <c r="P6" s="10">
        <v>2009</v>
      </c>
      <c r="Q6" s="10">
        <v>2010</v>
      </c>
      <c r="R6" s="10">
        <v>2011</v>
      </c>
      <c r="S6" s="10">
        <v>2012</v>
      </c>
      <c r="T6" s="10">
        <v>2013</v>
      </c>
      <c r="U6" s="10">
        <v>2014</v>
      </c>
      <c r="V6" s="10">
        <v>2015</v>
      </c>
      <c r="W6" s="10">
        <v>2016</v>
      </c>
      <c r="X6" s="10">
        <v>2017</v>
      </c>
      <c r="Y6" s="215">
        <v>2018</v>
      </c>
      <c r="Z6" s="215">
        <v>2019</v>
      </c>
      <c r="AA6" s="215">
        <v>2020</v>
      </c>
      <c r="AB6" s="10" t="s">
        <v>1028</v>
      </c>
    </row>
    <row r="7" spans="1:29" ht="13.5" thickBot="1" x14ac:dyDescent="0.25">
      <c r="B7" s="268" t="s">
        <v>14</v>
      </c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  <c r="AB7" s="268"/>
    </row>
    <row r="8" spans="1:29" ht="13.5" thickTop="1" x14ac:dyDescent="0.2">
      <c r="B8" s="51"/>
      <c r="C8" s="260"/>
      <c r="D8" s="260"/>
      <c r="E8" s="260"/>
      <c r="F8" s="260"/>
      <c r="G8" s="51"/>
      <c r="H8" s="51"/>
      <c r="I8" s="51"/>
      <c r="J8" s="259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217"/>
      <c r="Z8" s="217"/>
      <c r="AA8" s="217"/>
      <c r="AB8" s="16"/>
    </row>
    <row r="9" spans="1:29" x14ac:dyDescent="0.2">
      <c r="A9" s="42" t="s">
        <v>62</v>
      </c>
      <c r="B9" s="43">
        <v>15.752469</v>
      </c>
      <c r="C9" s="225">
        <v>40.035136999999985</v>
      </c>
      <c r="D9" s="225">
        <v>48.070531999999993</v>
      </c>
      <c r="E9" s="225">
        <v>41.050170000000008</v>
      </c>
      <c r="F9" s="225">
        <v>70.800213999999983</v>
      </c>
      <c r="G9" s="43">
        <v>20.393910999999999</v>
      </c>
      <c r="H9" s="43">
        <v>10.720209000000001</v>
      </c>
      <c r="I9" s="43">
        <v>12.947069000000001</v>
      </c>
      <c r="J9" s="225">
        <v>93.612273999999985</v>
      </c>
      <c r="K9" s="43">
        <v>25.772444</v>
      </c>
      <c r="L9" s="43">
        <v>67.881857999999994</v>
      </c>
      <c r="M9" s="43">
        <v>97.635626999999999</v>
      </c>
      <c r="N9" s="43">
        <v>128.32484299999999</v>
      </c>
      <c r="O9" s="43">
        <v>623.87282300000004</v>
      </c>
      <c r="P9" s="43">
        <v>438.12483900000001</v>
      </c>
      <c r="Q9" s="48">
        <v>601.90340000000003</v>
      </c>
      <c r="R9" s="48">
        <v>960.33172499999978</v>
      </c>
      <c r="S9" s="48">
        <v>967.06958899999972</v>
      </c>
      <c r="T9" s="50">
        <v>870.84511199999997</v>
      </c>
      <c r="U9" s="50">
        <v>962.07268599999998</v>
      </c>
      <c r="V9" s="47">
        <v>1000.3832039999999</v>
      </c>
      <c r="W9" s="50">
        <v>948.94640100000015</v>
      </c>
      <c r="X9" s="118">
        <v>1005.1980719999999</v>
      </c>
      <c r="Y9" s="118">
        <v>1236.1281940000006</v>
      </c>
      <c r="Z9" s="118">
        <v>746.96254800000008</v>
      </c>
      <c r="AA9" s="118">
        <v>668.6998000000001</v>
      </c>
      <c r="AB9" s="47">
        <f>SUM(B9:AA9)</f>
        <v>11703.53515</v>
      </c>
    </row>
    <row r="10" spans="1:29" x14ac:dyDescent="0.2">
      <c r="A10" s="42" t="s">
        <v>45</v>
      </c>
      <c r="B10" s="43">
        <v>260.44924500000002</v>
      </c>
      <c r="C10" s="225">
        <v>222.96921400000016</v>
      </c>
      <c r="D10" s="225">
        <v>275.98477199999991</v>
      </c>
      <c r="E10" s="225">
        <v>254.68987799999988</v>
      </c>
      <c r="F10" s="225">
        <v>251.34008800000024</v>
      </c>
      <c r="G10" s="43">
        <v>338.97198700000001</v>
      </c>
      <c r="H10" s="43">
        <v>292.559957</v>
      </c>
      <c r="I10" s="43">
        <v>362.82833799999997</v>
      </c>
      <c r="J10" s="225">
        <v>371.95635900000019</v>
      </c>
      <c r="K10" s="43">
        <v>533.31535599999995</v>
      </c>
      <c r="L10" s="43">
        <v>1176.3309899999999</v>
      </c>
      <c r="M10" s="43">
        <v>1100.186164</v>
      </c>
      <c r="N10" s="43">
        <v>1199.5475349999999</v>
      </c>
      <c r="O10" s="43">
        <v>1246.651179</v>
      </c>
      <c r="P10" s="43">
        <v>1348.6249150000001</v>
      </c>
      <c r="Q10" s="48">
        <v>1394.5355999999999</v>
      </c>
      <c r="R10" s="48">
        <v>2415.5258899999999</v>
      </c>
      <c r="S10" s="48">
        <v>2547.9693659999998</v>
      </c>
      <c r="T10" s="50">
        <v>2693.479558</v>
      </c>
      <c r="U10" s="50">
        <v>2905.5141100000001</v>
      </c>
      <c r="V10" s="47">
        <v>3096.002402999999</v>
      </c>
      <c r="W10" s="50">
        <v>2928.5915389999986</v>
      </c>
      <c r="X10" s="118">
        <v>3011.871850999999</v>
      </c>
      <c r="Y10" s="118">
        <v>3255.5904169999999</v>
      </c>
      <c r="Z10" s="118">
        <v>2550.7201529999984</v>
      </c>
      <c r="AA10" s="118">
        <v>2507.9357929999992</v>
      </c>
      <c r="AB10" s="227">
        <f t="shared" ref="AB10:AB14" si="0">SUM(B10:AA10)</f>
        <v>38544.142656999989</v>
      </c>
    </row>
    <row r="11" spans="1:29" x14ac:dyDescent="0.2">
      <c r="A11" s="42" t="s">
        <v>32</v>
      </c>
      <c r="B11" s="43">
        <v>2183.2980830000001</v>
      </c>
      <c r="C11" s="225">
        <v>2477.5056389999995</v>
      </c>
      <c r="D11" s="225">
        <v>2790.0996280000008</v>
      </c>
      <c r="E11" s="225">
        <v>2964.4370690000005</v>
      </c>
      <c r="F11" s="225">
        <v>3042.9050259999967</v>
      </c>
      <c r="G11" s="43">
        <v>3197.1006790000001</v>
      </c>
      <c r="H11" s="43">
        <v>3246.3771889999998</v>
      </c>
      <c r="I11" s="43">
        <v>3669.767621</v>
      </c>
      <c r="J11" s="225">
        <v>4673.4562149999983</v>
      </c>
      <c r="K11" s="43">
        <v>5532.1476469999998</v>
      </c>
      <c r="L11" s="43">
        <v>11100.383243</v>
      </c>
      <c r="M11" s="43">
        <v>12985.54909</v>
      </c>
      <c r="N11" s="43">
        <v>15756.792378</v>
      </c>
      <c r="O11" s="43">
        <v>17206.229004000001</v>
      </c>
      <c r="P11" s="43">
        <v>18819.111795000001</v>
      </c>
      <c r="Q11" s="48">
        <v>19923.095600000001</v>
      </c>
      <c r="R11" s="48">
        <v>26692.237096000001</v>
      </c>
      <c r="S11" s="48">
        <v>26642.588329999999</v>
      </c>
      <c r="T11" s="50">
        <v>28618.182147</v>
      </c>
      <c r="U11" s="50">
        <v>30981.998180999999</v>
      </c>
      <c r="V11" s="47">
        <v>34557.382881999991</v>
      </c>
      <c r="W11" s="50">
        <v>32457.914491</v>
      </c>
      <c r="X11" s="118">
        <v>31962.498426000002</v>
      </c>
      <c r="Y11" s="118">
        <v>34281.382550999988</v>
      </c>
      <c r="Z11" s="118">
        <v>32203.025876</v>
      </c>
      <c r="AA11" s="118">
        <v>27257.232317999998</v>
      </c>
      <c r="AB11" s="227">
        <f t="shared" si="0"/>
        <v>435222.69820400001</v>
      </c>
    </row>
    <row r="12" spans="1:29" x14ac:dyDescent="0.2">
      <c r="A12" s="42" t="s">
        <v>26</v>
      </c>
      <c r="B12" s="43">
        <v>909.84862399999997</v>
      </c>
      <c r="C12" s="225">
        <v>1066.1992860000005</v>
      </c>
      <c r="D12" s="225">
        <v>1102.8521859999996</v>
      </c>
      <c r="E12" s="225">
        <v>1134.5462910000003</v>
      </c>
      <c r="F12" s="225">
        <v>1261.0513559999999</v>
      </c>
      <c r="G12" s="43">
        <v>967.28805599999998</v>
      </c>
      <c r="H12" s="43">
        <v>963.022963</v>
      </c>
      <c r="I12" s="43">
        <v>2269.6466909999999</v>
      </c>
      <c r="J12" s="225">
        <v>3339.2205030000005</v>
      </c>
      <c r="K12" s="43">
        <v>3167.4984899999999</v>
      </c>
      <c r="L12" s="43">
        <v>4310.1517329999997</v>
      </c>
      <c r="M12" s="43">
        <v>5094.1643329999997</v>
      </c>
      <c r="N12" s="43">
        <v>5800.2872450000004</v>
      </c>
      <c r="O12" s="43">
        <v>9187.2493439999998</v>
      </c>
      <c r="P12" s="43">
        <v>8594.9184690000002</v>
      </c>
      <c r="Q12" s="48">
        <v>9029.2934000000005</v>
      </c>
      <c r="R12" s="48">
        <v>13613.766164000001</v>
      </c>
      <c r="S12" s="48">
        <v>14016.188007999999</v>
      </c>
      <c r="T12" s="50">
        <v>14609.76967</v>
      </c>
      <c r="U12" s="50">
        <v>14582.500808000001</v>
      </c>
      <c r="V12" s="47">
        <v>16315.953248000002</v>
      </c>
      <c r="W12" s="50">
        <v>15242.612037999999</v>
      </c>
      <c r="X12" s="118">
        <v>16144.830460000003</v>
      </c>
      <c r="Y12" s="118">
        <v>17880.972281000002</v>
      </c>
      <c r="Z12" s="118">
        <v>16482.422012999996</v>
      </c>
      <c r="AA12" s="118">
        <v>28429.360852000002</v>
      </c>
      <c r="AB12" s="227">
        <f t="shared" si="0"/>
        <v>225515.614512</v>
      </c>
    </row>
    <row r="13" spans="1:29" x14ac:dyDescent="0.2">
      <c r="A13" s="42" t="s">
        <v>19</v>
      </c>
      <c r="B13" s="43">
        <f>SUM(B9:B12)</f>
        <v>3369.3484210000006</v>
      </c>
      <c r="C13" s="225">
        <f t="shared" ref="C13:H13" si="1">SUM(C9:C12)</f>
        <v>3806.709276</v>
      </c>
      <c r="D13" s="225">
        <f t="shared" si="1"/>
        <v>4217.0071180000004</v>
      </c>
      <c r="E13" s="225">
        <f t="shared" si="1"/>
        <v>4394.7234080000007</v>
      </c>
      <c r="F13" s="225">
        <f t="shared" si="1"/>
        <v>4626.0966839999965</v>
      </c>
      <c r="G13" s="225">
        <f t="shared" si="1"/>
        <v>4523.7546330000005</v>
      </c>
      <c r="H13" s="225">
        <f t="shared" si="1"/>
        <v>4512.6803179999997</v>
      </c>
      <c r="I13" s="225">
        <f t="shared" ref="I13:M13" si="2">SUM(I9:I12)</f>
        <v>6315.189719</v>
      </c>
      <c r="J13" s="225">
        <f t="shared" si="2"/>
        <v>8478.2453509999978</v>
      </c>
      <c r="K13" s="225">
        <f t="shared" si="2"/>
        <v>9258.7339370000009</v>
      </c>
      <c r="L13" s="225">
        <f t="shared" si="2"/>
        <v>16654.747823999998</v>
      </c>
      <c r="M13" s="225">
        <f t="shared" si="2"/>
        <v>19277.535214</v>
      </c>
      <c r="N13" s="225">
        <f t="shared" ref="N13" si="3">SUM(N9:N12)</f>
        <v>22884.952000999998</v>
      </c>
      <c r="O13" s="225">
        <f t="shared" ref="O13" si="4">SUM(O9:O12)</f>
        <v>28264.002349999999</v>
      </c>
      <c r="P13" s="225">
        <f t="shared" ref="P13" si="5">SUM(P9:P12)</f>
        <v>29200.780018000001</v>
      </c>
      <c r="Q13" s="118">
        <f t="shared" ref="Q13" si="6">SUM(Q9:Q12)</f>
        <v>30948.828000000001</v>
      </c>
      <c r="R13" s="118">
        <f t="shared" ref="R13" si="7">SUM(R9:R12)</f>
        <v>43681.860874999998</v>
      </c>
      <c r="S13" s="118">
        <f t="shared" ref="S13" si="8">SUM(S9:S12)</f>
        <v>44173.815293</v>
      </c>
      <c r="T13" s="118">
        <f t="shared" ref="T13" si="9">SUM(T9:T12)</f>
        <v>46792.276487000003</v>
      </c>
      <c r="U13" s="118">
        <f t="shared" ref="U13" si="10">SUM(U9:U12)</f>
        <v>49432.085785000003</v>
      </c>
      <c r="V13" s="118">
        <f t="shared" ref="V13" si="11">SUM(V9:V12)</f>
        <v>54969.721736999985</v>
      </c>
      <c r="W13" s="118">
        <f t="shared" ref="W13" si="12">SUM(W9:W12)</f>
        <v>51578.064468999997</v>
      </c>
      <c r="X13" s="118">
        <f t="shared" ref="X13" si="13">SUM(X9:X12)</f>
        <v>52124.398809000006</v>
      </c>
      <c r="Y13" s="118">
        <f t="shared" ref="Y13" si="14">SUM(Y9:Y12)</f>
        <v>56654.073442999994</v>
      </c>
      <c r="Z13" s="118">
        <f>SUM(Z9:Z12)</f>
        <v>51983.130589999993</v>
      </c>
      <c r="AA13" s="118">
        <f>SUM(AA9:AA12)</f>
        <v>58863.228762999999</v>
      </c>
      <c r="AB13" s="227">
        <f t="shared" si="0"/>
        <v>710985.9905229999</v>
      </c>
      <c r="AC13" s="29"/>
    </row>
    <row r="14" spans="1:29" x14ac:dyDescent="0.2">
      <c r="A14" s="42" t="s">
        <v>11</v>
      </c>
      <c r="B14" s="43">
        <v>35401.442051999984</v>
      </c>
      <c r="C14" s="225">
        <v>37854.415041999993</v>
      </c>
      <c r="D14" s="225">
        <v>46581.324112000009</v>
      </c>
      <c r="E14" s="225">
        <v>44055.491285999997</v>
      </c>
      <c r="F14" s="225">
        <v>45311.673295999994</v>
      </c>
      <c r="G14" s="43">
        <v>49284.000091500013</v>
      </c>
      <c r="H14" s="43">
        <v>49849.919985000022</v>
      </c>
      <c r="I14" s="43">
        <v>62735.837911000017</v>
      </c>
      <c r="J14" s="225">
        <v>74995.339162000048</v>
      </c>
      <c r="K14" s="43">
        <v>88418.356921000057</v>
      </c>
      <c r="L14" s="43">
        <v>107183.92608699996</v>
      </c>
      <c r="M14" s="43">
        <v>135546.38547200005</v>
      </c>
      <c r="N14" s="43">
        <v>165140.67098900001</v>
      </c>
      <c r="O14" s="43">
        <v>200271.78282699999</v>
      </c>
      <c r="P14" s="43">
        <v>180501.04964700001</v>
      </c>
      <c r="Q14" s="48">
        <v>207608.633753</v>
      </c>
      <c r="R14" s="48">
        <v>274469.95753200003</v>
      </c>
      <c r="S14" s="117">
        <v>279346.37460899999</v>
      </c>
      <c r="T14" s="117">
        <v>309274.60421299998</v>
      </c>
      <c r="U14" s="117">
        <v>322362.6042900001</v>
      </c>
      <c r="V14" s="114">
        <v>317141.21217799996</v>
      </c>
      <c r="W14" s="114">
        <v>299147.28777700011</v>
      </c>
      <c r="X14" s="118">
        <v>309447.81772399996</v>
      </c>
      <c r="Y14" s="118">
        <v>311998.29558000009</v>
      </c>
      <c r="Z14" s="118">
        <v>306980.83560800005</v>
      </c>
      <c r="AA14" s="118">
        <v>320531.6189169999</v>
      </c>
      <c r="AB14" s="227">
        <f t="shared" si="0"/>
        <v>4581440.8570614997</v>
      </c>
    </row>
    <row r="15" spans="1:29" x14ac:dyDescent="0.2">
      <c r="A15" s="42"/>
      <c r="B15" s="43"/>
      <c r="C15" s="225"/>
      <c r="D15" s="225"/>
      <c r="E15" s="225"/>
      <c r="F15" s="225"/>
      <c r="G15" s="43"/>
      <c r="H15" s="43"/>
      <c r="I15" s="43"/>
      <c r="J15" s="225"/>
      <c r="K15" s="43"/>
      <c r="L15" s="43"/>
      <c r="M15" s="43"/>
      <c r="N15" s="43"/>
      <c r="O15" s="43"/>
      <c r="P15" s="43"/>
      <c r="Q15" s="48"/>
      <c r="R15" s="48"/>
      <c r="S15" s="48"/>
      <c r="T15" s="49"/>
      <c r="U15" s="49"/>
      <c r="V15" s="47"/>
      <c r="W15" s="43"/>
      <c r="X15" s="43"/>
      <c r="Y15" s="225"/>
      <c r="Z15" s="225"/>
      <c r="AA15" s="225"/>
      <c r="AB15" s="47"/>
    </row>
    <row r="16" spans="1:29" x14ac:dyDescent="0.2">
      <c r="A16" s="42"/>
      <c r="B16" s="43"/>
      <c r="C16" s="225"/>
      <c r="D16" s="225"/>
      <c r="E16" s="225"/>
      <c r="F16" s="225"/>
      <c r="G16" s="43"/>
      <c r="H16" s="43"/>
      <c r="I16" s="43"/>
      <c r="J16" s="225"/>
      <c r="K16" s="43"/>
      <c r="L16" s="43"/>
      <c r="M16" s="43"/>
      <c r="N16" s="43"/>
      <c r="O16" s="43"/>
      <c r="P16" s="43"/>
      <c r="Q16" s="48"/>
      <c r="R16" s="48"/>
      <c r="S16" s="48"/>
      <c r="T16" s="49"/>
      <c r="U16" s="49"/>
      <c r="V16" s="47"/>
      <c r="W16" s="43"/>
      <c r="X16" s="43"/>
      <c r="Y16" s="225"/>
      <c r="Z16" s="225"/>
      <c r="AA16" s="225"/>
      <c r="AB16" s="47"/>
    </row>
    <row r="17" spans="1:28" x14ac:dyDescent="0.2">
      <c r="A17" s="42"/>
      <c r="B17" s="44"/>
      <c r="C17" s="226"/>
      <c r="D17" s="226"/>
      <c r="E17" s="226"/>
      <c r="F17" s="226"/>
      <c r="G17" s="44"/>
      <c r="H17" s="44"/>
      <c r="I17" s="44"/>
      <c r="J17" s="226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226"/>
      <c r="Z17" s="226"/>
      <c r="AA17" s="226"/>
      <c r="AB17" s="44"/>
    </row>
    <row r="18" spans="1:28" ht="13.5" thickBot="1" x14ac:dyDescent="0.25">
      <c r="A18" s="42"/>
      <c r="B18" s="268" t="s">
        <v>15</v>
      </c>
      <c r="C18" s="268"/>
      <c r="D18" s="268"/>
      <c r="E18" s="268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  <c r="X18" s="268"/>
      <c r="Y18" s="268"/>
      <c r="Z18" s="268"/>
      <c r="AA18" s="268"/>
      <c r="AB18" s="268"/>
    </row>
    <row r="19" spans="1:28" ht="13.5" thickTop="1" x14ac:dyDescent="0.2">
      <c r="A19" s="45"/>
      <c r="B19" s="44"/>
      <c r="C19" s="226"/>
      <c r="D19" s="226"/>
      <c r="E19" s="226"/>
      <c r="F19" s="226"/>
      <c r="G19" s="44"/>
      <c r="H19" s="44"/>
      <c r="I19" s="44"/>
      <c r="J19" s="226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226"/>
      <c r="Z19" s="226"/>
      <c r="AA19" s="226"/>
      <c r="AB19" s="44"/>
    </row>
    <row r="20" spans="1:28" x14ac:dyDescent="0.2">
      <c r="A20" s="42" t="s">
        <v>62</v>
      </c>
      <c r="B20" s="44">
        <f>B9/B$14*100</f>
        <v>4.4496687385959389E-2</v>
      </c>
      <c r="C20" s="226">
        <f t="shared" ref="C20:H20" si="15">C9/C$14*100</f>
        <v>0.10576081272311422</v>
      </c>
      <c r="D20" s="226">
        <f t="shared" si="15"/>
        <v>0.10319700634619002</v>
      </c>
      <c r="E20" s="226">
        <f t="shared" si="15"/>
        <v>9.317832760849265E-2</v>
      </c>
      <c r="F20" s="226">
        <f t="shared" si="15"/>
        <v>0.1562515988705499</v>
      </c>
      <c r="G20" s="226">
        <f t="shared" si="15"/>
        <v>4.1380389096130468E-2</v>
      </c>
      <c r="H20" s="226">
        <f t="shared" si="15"/>
        <v>2.1504967316348232E-2</v>
      </c>
      <c r="I20" s="226">
        <f t="shared" ref="I20:AB25" si="16">I9/I$14*100</f>
        <v>2.0637436959664614E-2</v>
      </c>
      <c r="J20" s="226">
        <f t="shared" si="16"/>
        <v>0.12482412246684403</v>
      </c>
      <c r="K20" s="226">
        <f t="shared" si="16"/>
        <v>2.9148295554764874E-2</v>
      </c>
      <c r="L20" s="226">
        <f t="shared" si="16"/>
        <v>6.3332124953979649E-2</v>
      </c>
      <c r="M20" s="226">
        <f t="shared" si="16"/>
        <v>7.2031154988023413E-2</v>
      </c>
      <c r="N20" s="226">
        <f t="shared" si="16"/>
        <v>7.7706383431461107E-2</v>
      </c>
      <c r="O20" s="226">
        <f t="shared" si="16"/>
        <v>0.31151309195610333</v>
      </c>
      <c r="P20" s="226">
        <f t="shared" si="16"/>
        <v>0.24272703114847607</v>
      </c>
      <c r="Q20" s="226">
        <f t="shared" si="16"/>
        <v>0.28992214298568514</v>
      </c>
      <c r="R20" s="226">
        <f t="shared" si="16"/>
        <v>0.34988591597972474</v>
      </c>
      <c r="S20" s="226">
        <f t="shared" si="16"/>
        <v>0.34619013414926297</v>
      </c>
      <c r="T20" s="226">
        <f t="shared" si="16"/>
        <v>0.28157666363069428</v>
      </c>
      <c r="U20" s="226">
        <f t="shared" si="16"/>
        <v>0.2984442591034881</v>
      </c>
      <c r="V20" s="226">
        <f t="shared" si="16"/>
        <v>0.31543778152633178</v>
      </c>
      <c r="W20" s="226">
        <f t="shared" si="16"/>
        <v>0.31721711670920916</v>
      </c>
      <c r="X20" s="226">
        <f t="shared" si="16"/>
        <v>0.32483605132305299</v>
      </c>
      <c r="Y20" s="226">
        <f t="shared" si="16"/>
        <v>0.39619709835339234</v>
      </c>
      <c r="Z20" s="226">
        <f t="shared" si="16"/>
        <v>0.24332546574791258</v>
      </c>
      <c r="AA20" s="226">
        <f t="shared" si="16"/>
        <v>0.20862210170072387</v>
      </c>
      <c r="AB20" s="226">
        <f t="shared" si="16"/>
        <v>0.25545533632636602</v>
      </c>
    </row>
    <row r="21" spans="1:28" x14ac:dyDescent="0.2">
      <c r="A21" s="42" t="s">
        <v>45</v>
      </c>
      <c r="B21" s="226">
        <f t="shared" ref="B21:H21" si="17">B10/B$14*100</f>
        <v>0.73570236098697595</v>
      </c>
      <c r="C21" s="226">
        <f t="shared" si="17"/>
        <v>0.58901772422744547</v>
      </c>
      <c r="D21" s="226">
        <f t="shared" si="17"/>
        <v>0.59247944806468544</v>
      </c>
      <c r="E21" s="226">
        <f t="shared" si="17"/>
        <v>0.57811153743945543</v>
      </c>
      <c r="F21" s="226">
        <f t="shared" si="17"/>
        <v>0.55469169359099335</v>
      </c>
      <c r="G21" s="226">
        <f t="shared" si="17"/>
        <v>0.68779317094933279</v>
      </c>
      <c r="H21" s="226">
        <f t="shared" si="17"/>
        <v>0.58688149767949893</v>
      </c>
      <c r="I21" s="226">
        <f t="shared" ref="I21:V21" si="18">I10/I$14*100</f>
        <v>0.57834301745475236</v>
      </c>
      <c r="J21" s="226">
        <f t="shared" si="18"/>
        <v>0.49597263397465846</v>
      </c>
      <c r="K21" s="226">
        <f t="shared" si="18"/>
        <v>0.60317266071400311</v>
      </c>
      <c r="L21" s="226">
        <f t="shared" si="18"/>
        <v>1.0974882456210697</v>
      </c>
      <c r="M21" s="226">
        <f t="shared" si="18"/>
        <v>0.81166765175546973</v>
      </c>
      <c r="N21" s="226">
        <f t="shared" si="18"/>
        <v>0.72637923039558294</v>
      </c>
      <c r="O21" s="226">
        <f t="shared" si="18"/>
        <v>0.62247969304636885</v>
      </c>
      <c r="P21" s="226">
        <f t="shared" si="18"/>
        <v>0.74715627285130015</v>
      </c>
      <c r="Q21" s="226">
        <f t="shared" si="18"/>
        <v>0.67171368299602263</v>
      </c>
      <c r="R21" s="226">
        <f t="shared" si="18"/>
        <v>0.88006932041674446</v>
      </c>
      <c r="S21" s="226">
        <f t="shared" si="18"/>
        <v>0.91211828668490236</v>
      </c>
      <c r="T21" s="226">
        <f t="shared" si="18"/>
        <v>0.87090227303143786</v>
      </c>
      <c r="U21" s="226">
        <f t="shared" si="18"/>
        <v>0.90131859940744719</v>
      </c>
      <c r="V21" s="226">
        <f t="shared" si="18"/>
        <v>0.97622203741288727</v>
      </c>
      <c r="W21" s="226">
        <f t="shared" si="16"/>
        <v>0.97897980649021377</v>
      </c>
      <c r="X21" s="226">
        <f t="shared" si="16"/>
        <v>0.97330524841067767</v>
      </c>
      <c r="Y21" s="226">
        <f t="shared" si="16"/>
        <v>1.0434641673115255</v>
      </c>
      <c r="Z21" s="226">
        <f t="shared" si="16"/>
        <v>0.8309053390737221</v>
      </c>
      <c r="AA21" s="226">
        <f t="shared" ref="AA21" si="19">AA10/AA$14*100</f>
        <v>0.78243007709308598</v>
      </c>
      <c r="AB21" s="226">
        <f t="shared" si="16"/>
        <v>0.84131049291165361</v>
      </c>
    </row>
    <row r="22" spans="1:28" x14ac:dyDescent="0.2">
      <c r="A22" s="42" t="s">
        <v>32</v>
      </c>
      <c r="B22" s="226">
        <f t="shared" ref="B22:H22" si="20">B11/B$14*100</f>
        <v>6.1672574800569624</v>
      </c>
      <c r="C22" s="226">
        <f t="shared" si="20"/>
        <v>6.5448261087938429</v>
      </c>
      <c r="D22" s="226">
        <f t="shared" si="20"/>
        <v>5.9897387658871457</v>
      </c>
      <c r="E22" s="226">
        <f t="shared" si="20"/>
        <v>6.7288707547384519</v>
      </c>
      <c r="F22" s="226">
        <f t="shared" si="20"/>
        <v>6.7154991300412137</v>
      </c>
      <c r="G22" s="226">
        <f t="shared" si="20"/>
        <v>6.4870965689966438</v>
      </c>
      <c r="H22" s="226">
        <f t="shared" si="20"/>
        <v>6.5123017047506675</v>
      </c>
      <c r="I22" s="226">
        <f t="shared" ref="I22:L22" si="21">I11/I$14*100</f>
        <v>5.8495554426261167</v>
      </c>
      <c r="J22" s="226">
        <f t="shared" si="21"/>
        <v>6.2316622169075107</v>
      </c>
      <c r="K22" s="226">
        <f t="shared" si="21"/>
        <v>6.2567863050688191</v>
      </c>
      <c r="L22" s="226">
        <f t="shared" si="21"/>
        <v>10.356387984883057</v>
      </c>
      <c r="M22" s="226">
        <f t="shared" si="16"/>
        <v>9.5801515066459935</v>
      </c>
      <c r="N22" s="226">
        <f t="shared" si="16"/>
        <v>9.5414365726112109</v>
      </c>
      <c r="O22" s="226">
        <f t="shared" si="16"/>
        <v>8.5914394734595199</v>
      </c>
      <c r="P22" s="226">
        <f t="shared" si="16"/>
        <v>10.426040087746815</v>
      </c>
      <c r="Q22" s="226">
        <f t="shared" si="16"/>
        <v>9.5964677575515847</v>
      </c>
      <c r="R22" s="226">
        <f t="shared" si="16"/>
        <v>9.7250122876883509</v>
      </c>
      <c r="S22" s="226">
        <f t="shared" si="16"/>
        <v>9.5374741724468493</v>
      </c>
      <c r="T22" s="226">
        <f t="shared" si="16"/>
        <v>9.253324313460416</v>
      </c>
      <c r="U22" s="226">
        <f t="shared" si="16"/>
        <v>9.6109157106598921</v>
      </c>
      <c r="V22" s="226">
        <f t="shared" si="16"/>
        <v>10.896528598309125</v>
      </c>
      <c r="W22" s="226">
        <f t="shared" si="16"/>
        <v>10.85014500121285</v>
      </c>
      <c r="X22" s="226">
        <f t="shared" si="16"/>
        <v>10.328881509356036</v>
      </c>
      <c r="Y22" s="226">
        <f t="shared" si="16"/>
        <v>10.987682636942429</v>
      </c>
      <c r="Z22" s="226">
        <f t="shared" si="16"/>
        <v>10.490239826280796</v>
      </c>
      <c r="AA22" s="226">
        <f t="shared" ref="AA22" si="22">AA11/AA$14*100</f>
        <v>8.5037577291425102</v>
      </c>
      <c r="AB22" s="226">
        <f t="shared" si="16"/>
        <v>9.4996904201694399</v>
      </c>
    </row>
    <row r="23" spans="1:28" x14ac:dyDescent="0.2">
      <c r="A23" s="42" t="s">
        <v>26</v>
      </c>
      <c r="B23" s="226">
        <f t="shared" ref="B23:H23" si="23">B12/B$14*100</f>
        <v>2.5700891581296434</v>
      </c>
      <c r="C23" s="226">
        <f t="shared" si="23"/>
        <v>2.8165784224034045</v>
      </c>
      <c r="D23" s="226">
        <f t="shared" si="23"/>
        <v>2.3675844493993017</v>
      </c>
      <c r="E23" s="226">
        <f t="shared" si="23"/>
        <v>2.5752664602801461</v>
      </c>
      <c r="F23" s="226">
        <f t="shared" si="23"/>
        <v>2.7830606646595029</v>
      </c>
      <c r="G23" s="226">
        <f t="shared" si="23"/>
        <v>1.9626817105026906</v>
      </c>
      <c r="H23" s="226">
        <f t="shared" si="23"/>
        <v>1.9318445511843876</v>
      </c>
      <c r="I23" s="226">
        <f t="shared" ref="I23:L23" si="24">I12/I$14*100</f>
        <v>3.6177833381612379</v>
      </c>
      <c r="J23" s="226">
        <f t="shared" si="24"/>
        <v>4.4525707068099711</v>
      </c>
      <c r="K23" s="226">
        <f t="shared" si="24"/>
        <v>3.5823991762593974</v>
      </c>
      <c r="L23" s="226">
        <f t="shared" si="24"/>
        <v>4.021266891736639</v>
      </c>
      <c r="M23" s="226">
        <f t="shared" si="16"/>
        <v>3.7582443200245321</v>
      </c>
      <c r="N23" s="226">
        <f t="shared" si="16"/>
        <v>3.512331160012276</v>
      </c>
      <c r="O23" s="226">
        <f t="shared" si="16"/>
        <v>4.5873908017966691</v>
      </c>
      <c r="P23" s="226">
        <f t="shared" si="16"/>
        <v>4.7616999933290147</v>
      </c>
      <c r="Q23" s="226">
        <f t="shared" si="16"/>
        <v>4.3491897407034141</v>
      </c>
      <c r="R23" s="226">
        <f t="shared" si="16"/>
        <v>4.9600205014834069</v>
      </c>
      <c r="S23" s="226">
        <f t="shared" si="16"/>
        <v>5.0174941513446889</v>
      </c>
      <c r="T23" s="226">
        <f t="shared" si="16"/>
        <v>4.7238827472358933</v>
      </c>
      <c r="U23" s="226">
        <f t="shared" si="16"/>
        <v>4.5236328947390749</v>
      </c>
      <c r="V23" s="226">
        <f t="shared" si="16"/>
        <v>5.1446966277099442</v>
      </c>
      <c r="W23" s="226">
        <f t="shared" si="16"/>
        <v>5.0953535802613166</v>
      </c>
      <c r="X23" s="226">
        <f t="shared" si="16"/>
        <v>5.2173030589602547</v>
      </c>
      <c r="Y23" s="226">
        <f t="shared" si="16"/>
        <v>5.7311121676993606</v>
      </c>
      <c r="Z23" s="226">
        <f t="shared" si="16"/>
        <v>5.3692022762122082</v>
      </c>
      <c r="AA23" s="226">
        <f t="shared" ref="AA23" si="25">AA12/AA$14*100</f>
        <v>8.8694403840894243</v>
      </c>
      <c r="AB23" s="226">
        <f t="shared" si="16"/>
        <v>4.9223731473998322</v>
      </c>
    </row>
    <row r="24" spans="1:28" x14ac:dyDescent="0.2">
      <c r="A24" s="42" t="s">
        <v>19</v>
      </c>
      <c r="B24" s="226">
        <f t="shared" ref="B24:H24" si="26">B13/B$14*100</f>
        <v>9.5175456865595436</v>
      </c>
      <c r="C24" s="226">
        <f t="shared" si="26"/>
        <v>10.056183068147808</v>
      </c>
      <c r="D24" s="226">
        <f t="shared" si="26"/>
        <v>9.0529996696973232</v>
      </c>
      <c r="E24" s="226">
        <f t="shared" si="26"/>
        <v>9.9754270800665452</v>
      </c>
      <c r="F24" s="226">
        <f t="shared" si="26"/>
        <v>10.209503087162259</v>
      </c>
      <c r="G24" s="226">
        <f t="shared" si="26"/>
        <v>9.1789518395447978</v>
      </c>
      <c r="H24" s="226">
        <f t="shared" si="26"/>
        <v>9.0525327209309019</v>
      </c>
      <c r="I24" s="226">
        <f t="shared" ref="I24:L24" si="27">I13/I$14*100</f>
        <v>10.066319235201773</v>
      </c>
      <c r="J24" s="226">
        <f t="shared" si="27"/>
        <v>11.305029680158981</v>
      </c>
      <c r="K24" s="226">
        <f t="shared" si="27"/>
        <v>10.471506437596986</v>
      </c>
      <c r="L24" s="226">
        <f t="shared" si="27"/>
        <v>15.538475247194745</v>
      </c>
      <c r="M24" s="226">
        <f t="shared" si="16"/>
        <v>14.22209463341402</v>
      </c>
      <c r="N24" s="226">
        <f t="shared" si="16"/>
        <v>13.857853346450529</v>
      </c>
      <c r="O24" s="226">
        <f t="shared" si="16"/>
        <v>14.112823060258661</v>
      </c>
      <c r="P24" s="226">
        <f t="shared" si="16"/>
        <v>16.177623385075606</v>
      </c>
      <c r="Q24" s="226">
        <f t="shared" si="16"/>
        <v>14.907293324236706</v>
      </c>
      <c r="R24" s="226">
        <f t="shared" si="16"/>
        <v>15.914988025568224</v>
      </c>
      <c r="S24" s="226">
        <f t="shared" si="16"/>
        <v>15.813276744625703</v>
      </c>
      <c r="T24" s="226">
        <f t="shared" si="16"/>
        <v>15.129685997358441</v>
      </c>
      <c r="U24" s="226">
        <f t="shared" si="16"/>
        <v>15.334311463909902</v>
      </c>
      <c r="V24" s="226">
        <f t="shared" si="16"/>
        <v>17.332885044958289</v>
      </c>
      <c r="W24" s="226">
        <f t="shared" si="16"/>
        <v>17.24169550467359</v>
      </c>
      <c r="X24" s="226">
        <f t="shared" si="16"/>
        <v>16.844325868050021</v>
      </c>
      <c r="Y24" s="226">
        <f t="shared" si="16"/>
        <v>18.158456070306709</v>
      </c>
      <c r="Z24" s="226">
        <f t="shared" si="16"/>
        <v>16.933672907314641</v>
      </c>
      <c r="AA24" s="226">
        <f t="shared" ref="AA24" si="28">AA13/AA$14*100</f>
        <v>18.364250292025744</v>
      </c>
      <c r="AB24" s="226">
        <f t="shared" si="16"/>
        <v>15.518829396807291</v>
      </c>
    </row>
    <row r="25" spans="1:28" x14ac:dyDescent="0.2">
      <c r="A25" s="42" t="s">
        <v>11</v>
      </c>
      <c r="B25" s="226">
        <f t="shared" ref="B25:H25" si="29">B14/B$14*100</f>
        <v>100</v>
      </c>
      <c r="C25" s="226">
        <f t="shared" si="29"/>
        <v>100</v>
      </c>
      <c r="D25" s="226">
        <f t="shared" si="29"/>
        <v>100</v>
      </c>
      <c r="E25" s="226">
        <f t="shared" si="29"/>
        <v>100</v>
      </c>
      <c r="F25" s="226">
        <f t="shared" si="29"/>
        <v>100</v>
      </c>
      <c r="G25" s="226">
        <f t="shared" si="29"/>
        <v>100</v>
      </c>
      <c r="H25" s="226">
        <f t="shared" si="29"/>
        <v>100</v>
      </c>
      <c r="I25" s="226">
        <f t="shared" ref="I25:L25" si="30">I14/I$14*100</f>
        <v>100</v>
      </c>
      <c r="J25" s="226">
        <f t="shared" si="30"/>
        <v>100</v>
      </c>
      <c r="K25" s="226">
        <f t="shared" si="30"/>
        <v>100</v>
      </c>
      <c r="L25" s="226">
        <f t="shared" si="30"/>
        <v>100</v>
      </c>
      <c r="M25" s="226">
        <f t="shared" si="16"/>
        <v>100</v>
      </c>
      <c r="N25" s="226">
        <f t="shared" si="16"/>
        <v>100</v>
      </c>
      <c r="O25" s="226">
        <f t="shared" si="16"/>
        <v>100</v>
      </c>
      <c r="P25" s="226">
        <f t="shared" si="16"/>
        <v>100</v>
      </c>
      <c r="Q25" s="226">
        <f t="shared" si="16"/>
        <v>100</v>
      </c>
      <c r="R25" s="226">
        <f t="shared" si="16"/>
        <v>100</v>
      </c>
      <c r="S25" s="226">
        <f t="shared" si="16"/>
        <v>100</v>
      </c>
      <c r="T25" s="226">
        <f t="shared" si="16"/>
        <v>100</v>
      </c>
      <c r="U25" s="226">
        <f t="shared" si="16"/>
        <v>100</v>
      </c>
      <c r="V25" s="226">
        <f t="shared" si="16"/>
        <v>100</v>
      </c>
      <c r="W25" s="226">
        <f t="shared" si="16"/>
        <v>100</v>
      </c>
      <c r="X25" s="226">
        <f t="shared" si="16"/>
        <v>100</v>
      </c>
      <c r="Y25" s="226">
        <f t="shared" si="16"/>
        <v>100</v>
      </c>
      <c r="Z25" s="226">
        <f t="shared" si="16"/>
        <v>100</v>
      </c>
      <c r="AA25" s="226">
        <f t="shared" ref="AA25" si="31">AA14/AA$14*100</f>
        <v>100</v>
      </c>
      <c r="AB25" s="226">
        <f t="shared" si="16"/>
        <v>100</v>
      </c>
    </row>
    <row r="26" spans="1:28" x14ac:dyDescent="0.2">
      <c r="A26" s="42"/>
      <c r="B26" s="44"/>
      <c r="C26" s="226"/>
      <c r="D26" s="226"/>
      <c r="E26" s="226"/>
      <c r="F26" s="226"/>
      <c r="G26" s="44"/>
      <c r="H26" s="44"/>
      <c r="I26" s="44"/>
      <c r="J26" s="226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226"/>
      <c r="Z26" s="226"/>
      <c r="AA26" s="226"/>
      <c r="AB26" s="44"/>
    </row>
    <row r="27" spans="1:28" ht="13.5" thickBot="1" x14ac:dyDescent="0.25">
      <c r="A27" s="42"/>
      <c r="B27" s="268" t="s">
        <v>16</v>
      </c>
      <c r="C27" s="268"/>
      <c r="D27" s="268"/>
      <c r="E27" s="26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  <c r="X27" s="268"/>
      <c r="Y27" s="268"/>
      <c r="Z27" s="268"/>
      <c r="AA27" s="268"/>
      <c r="AB27" s="268"/>
    </row>
    <row r="28" spans="1:28" ht="13.5" thickTop="1" x14ac:dyDescent="0.2">
      <c r="A28" s="42"/>
      <c r="B28" s="44"/>
      <c r="C28" s="226"/>
      <c r="D28" s="226"/>
      <c r="E28" s="226"/>
      <c r="F28" s="226"/>
      <c r="G28" s="44"/>
      <c r="H28" s="44"/>
      <c r="I28" s="44"/>
      <c r="J28" s="226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226"/>
      <c r="Z28" s="226"/>
      <c r="AA28" s="226"/>
      <c r="AB28" s="44"/>
    </row>
    <row r="29" spans="1:28" x14ac:dyDescent="0.2">
      <c r="A29" s="42" t="s">
        <v>62</v>
      </c>
      <c r="B29" s="62" t="s">
        <v>12</v>
      </c>
      <c r="C29" s="209">
        <f t="shared" ref="C29" si="32">(C9/B9)*100-100</f>
        <v>154.15150475776201</v>
      </c>
      <c r="D29" s="209">
        <f t="shared" ref="D29" si="33">(D9/C9)*100-100</f>
        <v>20.070856757652678</v>
      </c>
      <c r="E29" s="209">
        <f t="shared" ref="E29" si="34">(E9/D9)*100-100</f>
        <v>-14.60429437310988</v>
      </c>
      <c r="F29" s="209">
        <f t="shared" ref="F29" si="35">(F9/E9)*100-100</f>
        <v>72.472401454123002</v>
      </c>
      <c r="G29" s="209">
        <f t="shared" ref="G29" si="36">(G9/F9)*100-100</f>
        <v>-71.195128026025458</v>
      </c>
      <c r="H29" s="209">
        <f t="shared" ref="H29" si="37">(H9/G9)*100-100</f>
        <v>-47.434266041466977</v>
      </c>
      <c r="I29" s="209">
        <f t="shared" ref="I29" si="38">(I9/H9)*100-100</f>
        <v>20.772542774119415</v>
      </c>
      <c r="J29" s="209">
        <f t="shared" ref="J29" si="39">(J9/I9)*100-100</f>
        <v>623.03834945191056</v>
      </c>
      <c r="K29" s="209">
        <f t="shared" ref="K29" si="40">(K9/J9)*100-100</f>
        <v>-72.468947821949072</v>
      </c>
      <c r="L29" s="209">
        <f t="shared" ref="L29" si="41">(L9/K9)*100-100</f>
        <v>163.3892928431622</v>
      </c>
      <c r="M29" s="209">
        <f t="shared" ref="M29:AA34" si="42">(M9/L9)*100-100</f>
        <v>43.831695060556541</v>
      </c>
      <c r="N29" s="209">
        <f t="shared" si="42"/>
        <v>31.432395062101648</v>
      </c>
      <c r="O29" s="209">
        <f t="shared" si="42"/>
        <v>386.16683131262437</v>
      </c>
      <c r="P29" s="209">
        <f t="shared" si="42"/>
        <v>-29.773373218406732</v>
      </c>
      <c r="Q29" s="209">
        <f t="shared" si="42"/>
        <v>37.381710969370545</v>
      </c>
      <c r="R29" s="209">
        <f t="shared" si="42"/>
        <v>59.549144430817279</v>
      </c>
      <c r="S29" s="209">
        <f t="shared" si="42"/>
        <v>0.70161839129076498</v>
      </c>
      <c r="T29" s="209">
        <f t="shared" si="42"/>
        <v>-9.9501088747399109</v>
      </c>
      <c r="U29" s="209">
        <f t="shared" si="42"/>
        <v>10.475751972757251</v>
      </c>
      <c r="V29" s="209">
        <f t="shared" si="42"/>
        <v>3.9820814536667797</v>
      </c>
      <c r="W29" s="209">
        <f t="shared" si="42"/>
        <v>-5.1417099761702616</v>
      </c>
      <c r="X29" s="209">
        <f t="shared" si="42"/>
        <v>5.9278027653323306</v>
      </c>
      <c r="Y29" s="209">
        <f t="shared" si="42"/>
        <v>22.973593805301348</v>
      </c>
      <c r="Z29" s="209">
        <f t="shared" si="42"/>
        <v>-39.572404251787518</v>
      </c>
      <c r="AA29" s="209">
        <f t="shared" si="42"/>
        <v>-10.477466133951324</v>
      </c>
      <c r="AB29" s="46">
        <f>POWER(Z9/B9,1/26)*100-100</f>
        <v>16.000436336445119</v>
      </c>
    </row>
    <row r="30" spans="1:28" x14ac:dyDescent="0.2">
      <c r="A30" s="42" t="s">
        <v>45</v>
      </c>
      <c r="B30" s="62" t="s">
        <v>12</v>
      </c>
      <c r="C30" s="209">
        <f t="shared" ref="C30:C34" si="43">(C10/B10)*100-100</f>
        <v>-14.39053163697973</v>
      </c>
      <c r="D30" s="209">
        <f t="shared" ref="D30:D34" si="44">(D10/C10)*100-100</f>
        <v>23.777075340992909</v>
      </c>
      <c r="E30" s="209">
        <f t="shared" ref="E30:E34" si="45">(E10/D10)*100-100</f>
        <v>-7.7159670244414968</v>
      </c>
      <c r="F30" s="209">
        <f t="shared" ref="F30:F34" si="46">(F10/E10)*100-100</f>
        <v>-1.3152426889927966</v>
      </c>
      <c r="G30" s="209">
        <f t="shared" ref="G30:G34" si="47">(G10/F10)*100-100</f>
        <v>34.865866283933059</v>
      </c>
      <c r="H30" s="209">
        <f t="shared" ref="H30:H34" si="48">(H10/G10)*100-100</f>
        <v>-13.691995734148975</v>
      </c>
      <c r="I30" s="209">
        <f t="shared" ref="I30:I34" si="49">(I10/H10)*100-100</f>
        <v>24.018454788055621</v>
      </c>
      <c r="J30" s="209">
        <f t="shared" ref="J30:J34" si="50">(J10/I10)*100-100</f>
        <v>2.5157960511894402</v>
      </c>
      <c r="K30" s="209">
        <f t="shared" ref="K30:K34" si="51">(K10/J10)*100-100</f>
        <v>43.381163702594392</v>
      </c>
      <c r="L30" s="209">
        <f t="shared" ref="L30:L34" si="52">(L10/K10)*100-100</f>
        <v>120.5694954712686</v>
      </c>
      <c r="M30" s="209">
        <f t="shared" ref="M30:Z34" si="53">(M10/L10)*100-100</f>
        <v>-6.4730782957609563</v>
      </c>
      <c r="N30" s="209">
        <f t="shared" si="53"/>
        <v>9.0313234479105802</v>
      </c>
      <c r="O30" s="209">
        <f t="shared" si="53"/>
        <v>3.9267842770399142</v>
      </c>
      <c r="P30" s="209">
        <f t="shared" si="53"/>
        <v>8.179813063811352</v>
      </c>
      <c r="Q30" s="209">
        <f t="shared" si="53"/>
        <v>3.4042589966536241</v>
      </c>
      <c r="R30" s="209">
        <f t="shared" si="53"/>
        <v>73.213641157672868</v>
      </c>
      <c r="S30" s="209">
        <f t="shared" si="53"/>
        <v>5.4830079258641149</v>
      </c>
      <c r="T30" s="209">
        <f t="shared" si="53"/>
        <v>5.7108297274560016</v>
      </c>
      <c r="U30" s="209">
        <f t="shared" si="53"/>
        <v>7.8721426108554908</v>
      </c>
      <c r="V30" s="209">
        <f t="shared" si="53"/>
        <v>6.5560959537036609</v>
      </c>
      <c r="W30" s="209">
        <f t="shared" si="53"/>
        <v>-5.4073234516155679</v>
      </c>
      <c r="X30" s="209">
        <f t="shared" si="53"/>
        <v>2.8436984431238699</v>
      </c>
      <c r="Y30" s="209">
        <f t="shared" si="53"/>
        <v>8.0919301370369254</v>
      </c>
      <c r="Z30" s="209">
        <f t="shared" si="53"/>
        <v>-21.651073191496053</v>
      </c>
      <c r="AA30" s="209">
        <f t="shared" si="42"/>
        <v>-1.6773443354685185</v>
      </c>
      <c r="AB30" s="209">
        <f t="shared" ref="AB30:AB34" si="54">POWER(Z10/B10,1/26)*100-100</f>
        <v>9.1724522962822448</v>
      </c>
    </row>
    <row r="31" spans="1:28" x14ac:dyDescent="0.2">
      <c r="A31" s="42" t="s">
        <v>32</v>
      </c>
      <c r="B31" s="62" t="s">
        <v>12</v>
      </c>
      <c r="C31" s="209">
        <f t="shared" si="43"/>
        <v>13.475372799106665</v>
      </c>
      <c r="D31" s="209">
        <f t="shared" si="44"/>
        <v>12.617286680573386</v>
      </c>
      <c r="E31" s="209">
        <f t="shared" si="45"/>
        <v>6.2484306743185556</v>
      </c>
      <c r="F31" s="209">
        <f t="shared" si="46"/>
        <v>2.6469766493125775</v>
      </c>
      <c r="G31" s="209">
        <f t="shared" si="47"/>
        <v>5.0673830330714793</v>
      </c>
      <c r="H31" s="209">
        <f t="shared" si="48"/>
        <v>1.5412874021662759</v>
      </c>
      <c r="I31" s="209">
        <f t="shared" si="49"/>
        <v>13.041935898102452</v>
      </c>
      <c r="J31" s="209">
        <f t="shared" si="50"/>
        <v>27.350194825864648</v>
      </c>
      <c r="K31" s="209">
        <f t="shared" si="51"/>
        <v>18.373798587091315</v>
      </c>
      <c r="L31" s="209">
        <f t="shared" si="52"/>
        <v>100.65233163145186</v>
      </c>
      <c r="M31" s="209">
        <f t="shared" si="53"/>
        <v>16.98288974111594</v>
      </c>
      <c r="N31" s="209">
        <f t="shared" si="53"/>
        <v>21.340978874232562</v>
      </c>
      <c r="O31" s="209">
        <f t="shared" si="53"/>
        <v>9.1988051325962488</v>
      </c>
      <c r="P31" s="209">
        <f t="shared" si="53"/>
        <v>9.3738307831718828</v>
      </c>
      <c r="Q31" s="209">
        <f t="shared" si="53"/>
        <v>5.8662906997200253</v>
      </c>
      <c r="R31" s="209">
        <f t="shared" si="53"/>
        <v>33.976354036066567</v>
      </c>
      <c r="S31" s="209">
        <f t="shared" si="53"/>
        <v>-0.18600451442655697</v>
      </c>
      <c r="T31" s="209">
        <f t="shared" si="53"/>
        <v>7.4151722517719918</v>
      </c>
      <c r="U31" s="209">
        <f t="shared" si="53"/>
        <v>8.2598399222495402</v>
      </c>
      <c r="V31" s="209">
        <f t="shared" si="53"/>
        <v>11.540200474198684</v>
      </c>
      <c r="W31" s="209">
        <f t="shared" si="53"/>
        <v>-6.075310732206944</v>
      </c>
      <c r="X31" s="209">
        <f t="shared" si="53"/>
        <v>-1.5263336316243254</v>
      </c>
      <c r="Y31" s="209">
        <f t="shared" si="53"/>
        <v>7.2550152184401213</v>
      </c>
      <c r="Z31" s="209">
        <f t="shared" si="53"/>
        <v>-6.0626396030207985</v>
      </c>
      <c r="AA31" s="209">
        <f t="shared" si="42"/>
        <v>-15.358164096268851</v>
      </c>
      <c r="AB31" s="209">
        <f t="shared" si="54"/>
        <v>10.905533989241505</v>
      </c>
    </row>
    <row r="32" spans="1:28" x14ac:dyDescent="0.2">
      <c r="A32" s="42" t="s">
        <v>26</v>
      </c>
      <c r="B32" s="62" t="s">
        <v>12</v>
      </c>
      <c r="C32" s="209">
        <f t="shared" si="43"/>
        <v>17.184249981346397</v>
      </c>
      <c r="D32" s="209">
        <f t="shared" si="44"/>
        <v>3.437715676729411</v>
      </c>
      <c r="E32" s="209">
        <f t="shared" si="45"/>
        <v>2.8738307274843322</v>
      </c>
      <c r="F32" s="209">
        <f t="shared" si="46"/>
        <v>11.150277957234934</v>
      </c>
      <c r="G32" s="209">
        <f t="shared" si="47"/>
        <v>-23.295109957440943</v>
      </c>
      <c r="H32" s="209">
        <f t="shared" si="48"/>
        <v>-0.44093307816052629</v>
      </c>
      <c r="I32" s="209">
        <f t="shared" si="49"/>
        <v>135.67939480172083</v>
      </c>
      <c r="J32" s="209">
        <f t="shared" si="50"/>
        <v>47.125123757863349</v>
      </c>
      <c r="K32" s="209">
        <f t="shared" si="51"/>
        <v>-5.142577821552166</v>
      </c>
      <c r="L32" s="209">
        <f t="shared" si="52"/>
        <v>36.074310583175674</v>
      </c>
      <c r="M32" s="209">
        <f t="shared" si="53"/>
        <v>18.189907190443691</v>
      </c>
      <c r="N32" s="209">
        <f t="shared" si="53"/>
        <v>13.861408188694185</v>
      </c>
      <c r="O32" s="209">
        <f t="shared" si="53"/>
        <v>58.393006344981444</v>
      </c>
      <c r="P32" s="209">
        <f t="shared" si="53"/>
        <v>-6.4473146729911974</v>
      </c>
      <c r="Q32" s="209">
        <f t="shared" si="53"/>
        <v>5.0538574922693584</v>
      </c>
      <c r="R32" s="209">
        <f t="shared" si="53"/>
        <v>50.773328110037937</v>
      </c>
      <c r="S32" s="209">
        <f t="shared" si="53"/>
        <v>2.9559920388830818</v>
      </c>
      <c r="T32" s="209">
        <f t="shared" si="53"/>
        <v>4.2349721740404931</v>
      </c>
      <c r="U32" s="209">
        <f t="shared" si="53"/>
        <v>-0.18664813077781162</v>
      </c>
      <c r="V32" s="209">
        <f t="shared" si="53"/>
        <v>11.887209627645106</v>
      </c>
      <c r="W32" s="209">
        <f t="shared" si="53"/>
        <v>-6.578476866692256</v>
      </c>
      <c r="X32" s="209">
        <f t="shared" si="53"/>
        <v>5.9190538980508336</v>
      </c>
      <c r="Y32" s="209">
        <f t="shared" si="53"/>
        <v>10.753546315035138</v>
      </c>
      <c r="Z32" s="209">
        <f t="shared" si="53"/>
        <v>-7.8214441923053641</v>
      </c>
      <c r="AA32" s="209">
        <f t="shared" si="42"/>
        <v>72.482908334571391</v>
      </c>
      <c r="AB32" s="209">
        <f t="shared" si="54"/>
        <v>11.785792748172284</v>
      </c>
    </row>
    <row r="33" spans="1:28" x14ac:dyDescent="0.2">
      <c r="A33" s="42" t="s">
        <v>19</v>
      </c>
      <c r="B33" s="62" t="s">
        <v>12</v>
      </c>
      <c r="C33" s="209">
        <f t="shared" si="43"/>
        <v>12.98057666800139</v>
      </c>
      <c r="D33" s="209">
        <f t="shared" si="44"/>
        <v>10.778281509092054</v>
      </c>
      <c r="E33" s="209">
        <f t="shared" si="45"/>
        <v>4.2142753148656169</v>
      </c>
      <c r="F33" s="209">
        <f t="shared" si="46"/>
        <v>5.2647972242988459</v>
      </c>
      <c r="G33" s="209">
        <f t="shared" si="47"/>
        <v>-2.212276525779501</v>
      </c>
      <c r="H33" s="209">
        <f t="shared" si="48"/>
        <v>-0.24480361775626136</v>
      </c>
      <c r="I33" s="209">
        <f t="shared" si="49"/>
        <v>39.943210552943953</v>
      </c>
      <c r="J33" s="209">
        <f t="shared" si="50"/>
        <v>34.251633414783839</v>
      </c>
      <c r="K33" s="209">
        <f t="shared" si="51"/>
        <v>9.2057796594426975</v>
      </c>
      <c r="L33" s="209">
        <f t="shared" si="52"/>
        <v>79.881482039826722</v>
      </c>
      <c r="M33" s="209">
        <f t="shared" si="53"/>
        <v>15.747986206194511</v>
      </c>
      <c r="N33" s="209">
        <f t="shared" si="53"/>
        <v>18.713060289886911</v>
      </c>
      <c r="O33" s="209">
        <f t="shared" si="53"/>
        <v>23.504748223920032</v>
      </c>
      <c r="P33" s="209">
        <f t="shared" si="53"/>
        <v>3.3143843408999913</v>
      </c>
      <c r="Q33" s="209">
        <f t="shared" si="53"/>
        <v>5.9863057799225459</v>
      </c>
      <c r="R33" s="209">
        <f t="shared" si="53"/>
        <v>41.14221344666106</v>
      </c>
      <c r="S33" s="209">
        <f t="shared" si="53"/>
        <v>1.1262212921921559</v>
      </c>
      <c r="T33" s="209">
        <f t="shared" si="53"/>
        <v>5.9276319616769371</v>
      </c>
      <c r="U33" s="209">
        <f t="shared" si="53"/>
        <v>5.6415491961230089</v>
      </c>
      <c r="V33" s="209">
        <f t="shared" si="53"/>
        <v>11.202513234188388</v>
      </c>
      <c r="W33" s="209">
        <f t="shared" si="53"/>
        <v>-6.1700462742511348</v>
      </c>
      <c r="X33" s="209">
        <f t="shared" si="53"/>
        <v>1.0592377702121354</v>
      </c>
      <c r="Y33" s="209">
        <f t="shared" si="53"/>
        <v>8.6901235074156489</v>
      </c>
      <c r="Z33" s="209">
        <f t="shared" si="53"/>
        <v>-8.2446725701011871</v>
      </c>
      <c r="AA33" s="209">
        <f t="shared" si="42"/>
        <v>13.235251695909838</v>
      </c>
      <c r="AB33" s="209">
        <f t="shared" si="54"/>
        <v>11.097549837603651</v>
      </c>
    </row>
    <row r="34" spans="1:28" x14ac:dyDescent="0.2">
      <c r="A34" s="42" t="s">
        <v>11</v>
      </c>
      <c r="B34" s="62" t="s">
        <v>12</v>
      </c>
      <c r="C34" s="209">
        <f t="shared" si="43"/>
        <v>6.9290199715506446</v>
      </c>
      <c r="D34" s="209">
        <f t="shared" si="44"/>
        <v>23.053873796008716</v>
      </c>
      <c r="E34" s="209">
        <f t="shared" si="45"/>
        <v>-5.4224152579409548</v>
      </c>
      <c r="F34" s="209">
        <f t="shared" si="46"/>
        <v>2.8513630726419592</v>
      </c>
      <c r="G34" s="209">
        <f t="shared" si="47"/>
        <v>8.7666742509169069</v>
      </c>
      <c r="H34" s="209">
        <f t="shared" si="48"/>
        <v>1.1482832003273415</v>
      </c>
      <c r="I34" s="209">
        <f t="shared" si="49"/>
        <v>25.849425495321569</v>
      </c>
      <c r="J34" s="209">
        <f t="shared" si="50"/>
        <v>19.541464112413593</v>
      </c>
      <c r="K34" s="209">
        <f t="shared" si="51"/>
        <v>17.898469303544957</v>
      </c>
      <c r="L34" s="209">
        <f t="shared" si="52"/>
        <v>21.223612176786474</v>
      </c>
      <c r="M34" s="209">
        <f t="shared" si="53"/>
        <v>26.461485803364411</v>
      </c>
      <c r="N34" s="209">
        <f t="shared" si="53"/>
        <v>21.833326955895302</v>
      </c>
      <c r="O34" s="209">
        <f t="shared" si="53"/>
        <v>21.273446224728048</v>
      </c>
      <c r="P34" s="209">
        <f t="shared" si="53"/>
        <v>-9.871951455626899</v>
      </c>
      <c r="Q34" s="209">
        <f t="shared" si="53"/>
        <v>15.017964803536273</v>
      </c>
      <c r="R34" s="209">
        <f t="shared" si="53"/>
        <v>32.205463987854898</v>
      </c>
      <c r="S34" s="209">
        <f t="shared" si="53"/>
        <v>1.7766669696195976</v>
      </c>
      <c r="T34" s="209">
        <f t="shared" si="53"/>
        <v>10.713663152382196</v>
      </c>
      <c r="U34" s="209">
        <f t="shared" si="53"/>
        <v>4.2318379520053639</v>
      </c>
      <c r="V34" s="209">
        <f t="shared" si="53"/>
        <v>-1.6197263710225371</v>
      </c>
      <c r="W34" s="209">
        <f t="shared" si="53"/>
        <v>-5.6737893752201813</v>
      </c>
      <c r="X34" s="209">
        <f t="shared" si="53"/>
        <v>3.4432971208077277</v>
      </c>
      <c r="Y34" s="209">
        <f t="shared" si="53"/>
        <v>0.82420288976634026</v>
      </c>
      <c r="Z34" s="209">
        <f t="shared" si="53"/>
        <v>-1.6081690326777789</v>
      </c>
      <c r="AA34" s="209">
        <f t="shared" si="42"/>
        <v>4.4142114872289824</v>
      </c>
      <c r="AB34" s="209">
        <f t="shared" si="54"/>
        <v>8.6626761287751322</v>
      </c>
    </row>
    <row r="35" spans="1:28" ht="13.5" thickBot="1" x14ac:dyDescent="0.25">
      <c r="A35" s="23"/>
      <c r="B35" s="24"/>
      <c r="C35" s="221"/>
      <c r="D35" s="221"/>
      <c r="E35" s="221"/>
      <c r="F35" s="221"/>
      <c r="G35" s="24"/>
      <c r="H35" s="24"/>
      <c r="I35" s="24"/>
      <c r="J35" s="221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21"/>
      <c r="Z35" s="221"/>
      <c r="AA35" s="221"/>
      <c r="AB35" s="24"/>
    </row>
    <row r="36" spans="1:28" ht="13.5" thickTop="1" x14ac:dyDescent="0.2">
      <c r="A36" s="222" t="s">
        <v>1030</v>
      </c>
      <c r="B36" s="44"/>
      <c r="C36" s="226"/>
      <c r="D36" s="226"/>
      <c r="E36" s="226"/>
      <c r="F36" s="226"/>
      <c r="G36" s="44"/>
      <c r="H36" s="44"/>
      <c r="I36" s="44"/>
      <c r="J36" s="226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226"/>
      <c r="Z36" s="226"/>
      <c r="AA36" s="226"/>
      <c r="AB36" s="44"/>
    </row>
  </sheetData>
  <mergeCells count="5">
    <mergeCell ref="B27:AB27"/>
    <mergeCell ref="A2:AB2"/>
    <mergeCell ref="A4:AB4"/>
    <mergeCell ref="B7:AB7"/>
    <mergeCell ref="B18:AB18"/>
  </mergeCells>
  <phoneticPr fontId="0" type="noConversion"/>
  <hyperlinks>
    <hyperlink ref="A1" location="ÍNDICE!A1" display="INDICE"/>
  </hyperlinks>
  <pageMargins left="0.75" right="0.75" top="1" bottom="1" header="0" footer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4"/>
  <sheetViews>
    <sheetView zoomScaleNormal="100" workbookViewId="0"/>
  </sheetViews>
  <sheetFormatPr baseColWidth="10" defaultColWidth="11.42578125" defaultRowHeight="12.75" x14ac:dyDescent="0.2"/>
  <cols>
    <col min="1" max="2" width="11.42578125" style="41"/>
    <col min="3" max="6" width="11.42578125" style="223"/>
    <col min="7" max="9" width="11.42578125" style="41"/>
    <col min="10" max="10" width="11.42578125" style="223"/>
    <col min="11" max="23" width="11.42578125" style="41"/>
    <col min="24" max="24" width="11.42578125" style="115"/>
    <col min="25" max="27" width="11.42578125" style="223"/>
    <col min="28" max="16384" width="11.42578125" style="41"/>
  </cols>
  <sheetData>
    <row r="1" spans="1:28" x14ac:dyDescent="0.2">
      <c r="A1" s="9" t="s">
        <v>59</v>
      </c>
    </row>
    <row r="2" spans="1:28" x14ac:dyDescent="0.2">
      <c r="A2" s="267" t="s">
        <v>37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7"/>
      <c r="U2" s="267"/>
      <c r="V2" s="267"/>
      <c r="W2" s="267"/>
      <c r="X2" s="267"/>
      <c r="Y2" s="267"/>
      <c r="Z2" s="267"/>
      <c r="AA2" s="267"/>
      <c r="AB2" s="267"/>
    </row>
    <row r="3" spans="1:28" x14ac:dyDescent="0.2">
      <c r="A3" s="51"/>
      <c r="B3" s="51"/>
      <c r="C3" s="260"/>
      <c r="D3" s="260"/>
      <c r="E3" s="260"/>
      <c r="F3" s="260"/>
      <c r="G3" s="51"/>
      <c r="H3" s="51"/>
      <c r="I3" s="51"/>
      <c r="J3" s="259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119"/>
      <c r="Y3" s="235"/>
      <c r="Z3" s="237"/>
      <c r="AA3" s="263"/>
      <c r="AB3" s="16"/>
    </row>
    <row r="4" spans="1:28" x14ac:dyDescent="0.2">
      <c r="A4" s="267" t="s">
        <v>1053</v>
      </c>
      <c r="B4" s="267"/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267"/>
      <c r="U4" s="267"/>
      <c r="V4" s="267"/>
      <c r="W4" s="267"/>
      <c r="X4" s="267"/>
      <c r="Y4" s="267"/>
      <c r="Z4" s="267"/>
      <c r="AA4" s="267"/>
      <c r="AB4" s="267"/>
    </row>
    <row r="5" spans="1:28" ht="13.5" thickBot="1" x14ac:dyDescent="0.25">
      <c r="A5" s="17"/>
      <c r="B5" s="18"/>
      <c r="C5" s="219"/>
      <c r="D5" s="219"/>
      <c r="E5" s="219"/>
      <c r="F5" s="219"/>
      <c r="G5" s="18"/>
      <c r="H5" s="18"/>
      <c r="I5" s="18"/>
      <c r="J5" s="219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12"/>
      <c r="Y5" s="219"/>
      <c r="Z5" s="219"/>
      <c r="AA5" s="219"/>
      <c r="AB5" s="18"/>
    </row>
    <row r="6" spans="1:28" ht="13.5" thickTop="1" x14ac:dyDescent="0.2">
      <c r="B6" s="10">
        <v>1995</v>
      </c>
      <c r="C6" s="215">
        <v>1996</v>
      </c>
      <c r="D6" s="215">
        <v>1997</v>
      </c>
      <c r="E6" s="215">
        <v>1998</v>
      </c>
      <c r="F6" s="215">
        <v>1999</v>
      </c>
      <c r="G6" s="215">
        <v>2000</v>
      </c>
      <c r="H6" s="10">
        <v>2001</v>
      </c>
      <c r="I6" s="10">
        <v>2002</v>
      </c>
      <c r="J6" s="215">
        <v>2003</v>
      </c>
      <c r="K6" s="10">
        <v>2004</v>
      </c>
      <c r="L6" s="10">
        <v>2005</v>
      </c>
      <c r="M6" s="10">
        <v>2006</v>
      </c>
      <c r="N6" s="10">
        <v>2007</v>
      </c>
      <c r="O6" s="10">
        <v>2008</v>
      </c>
      <c r="P6" s="10">
        <v>2009</v>
      </c>
      <c r="Q6" s="10">
        <v>2010</v>
      </c>
      <c r="R6" s="10">
        <v>2011</v>
      </c>
      <c r="S6" s="10">
        <v>2012</v>
      </c>
      <c r="T6" s="10">
        <v>2013</v>
      </c>
      <c r="U6" s="10">
        <v>2014</v>
      </c>
      <c r="V6" s="10">
        <v>2015</v>
      </c>
      <c r="W6" s="10">
        <v>2016</v>
      </c>
      <c r="X6" s="110">
        <v>2017</v>
      </c>
      <c r="Y6" s="215">
        <v>2018</v>
      </c>
      <c r="Z6" s="215">
        <v>2019</v>
      </c>
      <c r="AA6" s="215">
        <v>2020</v>
      </c>
      <c r="AB6" s="10" t="s">
        <v>1028</v>
      </c>
    </row>
    <row r="7" spans="1:28" ht="13.5" thickBot="1" x14ac:dyDescent="0.25">
      <c r="B7" s="268" t="s">
        <v>14</v>
      </c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  <c r="AB7" s="268"/>
    </row>
    <row r="8" spans="1:28" ht="13.5" thickTop="1" x14ac:dyDescent="0.2">
      <c r="B8" s="51"/>
      <c r="C8" s="260"/>
      <c r="D8" s="260"/>
      <c r="E8" s="260"/>
      <c r="F8" s="260"/>
      <c r="G8" s="51"/>
      <c r="H8" s="51"/>
      <c r="I8" s="51"/>
      <c r="J8" s="259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11"/>
      <c r="Y8" s="217"/>
      <c r="Z8" s="217"/>
      <c r="AA8" s="217"/>
      <c r="AB8" s="16"/>
    </row>
    <row r="9" spans="1:28" x14ac:dyDescent="0.2">
      <c r="A9" s="42" t="s">
        <v>62</v>
      </c>
      <c r="B9" s="225">
        <v>981.13755200000003</v>
      </c>
      <c r="C9" s="225">
        <v>1028.7466869999998</v>
      </c>
      <c r="D9" s="225">
        <v>893.16571999999974</v>
      </c>
      <c r="E9" s="225">
        <v>326.41213299999998</v>
      </c>
      <c r="F9" s="225">
        <v>158.59608299999996</v>
      </c>
      <c r="G9" s="225">
        <v>77.296591000000006</v>
      </c>
      <c r="H9" s="225">
        <v>92.879498999999996</v>
      </c>
      <c r="I9" s="225">
        <v>156.542925</v>
      </c>
      <c r="J9" s="225">
        <v>811.40309100000013</v>
      </c>
      <c r="K9" s="225">
        <v>1829.0283899999999</v>
      </c>
      <c r="L9" s="225">
        <v>1527.465013</v>
      </c>
      <c r="M9" s="225">
        <v>2363.6519239999998</v>
      </c>
      <c r="N9" s="225">
        <v>1682.4612930000001</v>
      </c>
      <c r="O9" s="225">
        <v>2159.618242</v>
      </c>
      <c r="P9" s="225">
        <v>1368.5181150000001</v>
      </c>
      <c r="Q9" s="225">
        <v>2302.3449999999998</v>
      </c>
      <c r="R9" s="225">
        <v>3735.7905369999989</v>
      </c>
      <c r="S9" s="225">
        <v>4517.4211520000017</v>
      </c>
      <c r="T9" s="225">
        <v>3335.4492959999998</v>
      </c>
      <c r="U9" s="225">
        <v>2049.6049210000001</v>
      </c>
      <c r="V9" s="225">
        <v>1550.6301010000011</v>
      </c>
      <c r="W9" s="225">
        <v>842.28508400000021</v>
      </c>
      <c r="X9" s="225">
        <v>1328.5781139999995</v>
      </c>
      <c r="Y9" s="225">
        <v>1347.1984919999998</v>
      </c>
      <c r="Z9" s="225">
        <v>922.09058100000027</v>
      </c>
      <c r="AA9" s="225">
        <v>1756.8889600000007</v>
      </c>
      <c r="AB9" s="225">
        <f>SUM(B9:AA9)</f>
        <v>39145.205496000002</v>
      </c>
    </row>
    <row r="10" spans="1:28" x14ac:dyDescent="0.2">
      <c r="A10" s="42" t="s">
        <v>45</v>
      </c>
      <c r="B10" s="225">
        <v>68.451856000000006</v>
      </c>
      <c r="C10" s="225">
        <v>77.070247000000023</v>
      </c>
      <c r="D10" s="225">
        <v>89.104439999999997</v>
      </c>
      <c r="E10" s="225">
        <v>86.576792999999995</v>
      </c>
      <c r="F10" s="225">
        <v>87.584812000000056</v>
      </c>
      <c r="G10" s="225">
        <v>120.866895</v>
      </c>
      <c r="H10" s="225">
        <v>142.690011</v>
      </c>
      <c r="I10" s="225">
        <v>176.202336</v>
      </c>
      <c r="J10" s="225">
        <v>189.19389300000003</v>
      </c>
      <c r="K10" s="225">
        <v>288.44726600000001</v>
      </c>
      <c r="L10" s="225">
        <v>329.26779499999998</v>
      </c>
      <c r="M10" s="225">
        <v>425.71136899999999</v>
      </c>
      <c r="N10" s="225">
        <v>489.19515200000001</v>
      </c>
      <c r="O10" s="225">
        <v>502.985162</v>
      </c>
      <c r="P10" s="225">
        <v>397.84025200000002</v>
      </c>
      <c r="Q10" s="225">
        <v>478.09449999999998</v>
      </c>
      <c r="R10" s="225">
        <v>573.23501799999985</v>
      </c>
      <c r="S10" s="225">
        <v>538.2577289999997</v>
      </c>
      <c r="T10" s="225">
        <v>521.44657199999995</v>
      </c>
      <c r="U10" s="225">
        <v>540.92816400000004</v>
      </c>
      <c r="V10" s="225">
        <v>501.22637199999986</v>
      </c>
      <c r="W10" s="225">
        <v>460.49659600000001</v>
      </c>
      <c r="X10" s="225">
        <v>536.91504600000007</v>
      </c>
      <c r="Y10" s="225">
        <v>542.41755699999953</v>
      </c>
      <c r="Z10" s="225">
        <v>481.79997800000024</v>
      </c>
      <c r="AA10" s="225">
        <v>502.33618500000006</v>
      </c>
      <c r="AB10" s="225">
        <f t="shared" ref="AB10:AB14" si="0">SUM(B10:AA10)</f>
        <v>9148.341996000001</v>
      </c>
    </row>
    <row r="11" spans="1:28" x14ac:dyDescent="0.2">
      <c r="A11" s="42" t="s">
        <v>32</v>
      </c>
      <c r="B11" s="225">
        <v>4.8832750000000003</v>
      </c>
      <c r="C11" s="225">
        <v>44.681041</v>
      </c>
      <c r="D11" s="225">
        <v>59.91507</v>
      </c>
      <c r="E11" s="225">
        <v>56.021909000000001</v>
      </c>
      <c r="F11" s="225">
        <v>73.254017000000005</v>
      </c>
      <c r="G11" s="225">
        <v>2.6376200000000001</v>
      </c>
      <c r="H11" s="225">
        <v>3.360195</v>
      </c>
      <c r="I11" s="225">
        <v>3.5773229999999998</v>
      </c>
      <c r="J11" s="225">
        <v>64.432437000000007</v>
      </c>
      <c r="K11" s="225">
        <v>5.474024</v>
      </c>
      <c r="L11" s="225">
        <v>6.9436790000000004</v>
      </c>
      <c r="M11" s="225">
        <v>6.3867510000000003</v>
      </c>
      <c r="N11" s="225">
        <v>9.7356639999999999</v>
      </c>
      <c r="O11" s="225">
        <v>85.220089000000002</v>
      </c>
      <c r="P11" s="225">
        <v>80.170169999999999</v>
      </c>
      <c r="Q11" s="225">
        <v>82.284300000000002</v>
      </c>
      <c r="R11" s="225">
        <v>102.16817699999999</v>
      </c>
      <c r="S11" s="225">
        <v>33.413012000000002</v>
      </c>
      <c r="T11" s="225">
        <v>32.451754999999999</v>
      </c>
      <c r="U11" s="225">
        <v>33.938111999999997</v>
      </c>
      <c r="V11" s="225">
        <v>104.942365</v>
      </c>
      <c r="W11" s="225">
        <v>136.86221299999997</v>
      </c>
      <c r="X11" s="225">
        <v>134.014849</v>
      </c>
      <c r="Y11" s="225">
        <v>214.40391500000007</v>
      </c>
      <c r="Z11" s="225">
        <v>245.88838900000002</v>
      </c>
      <c r="AA11" s="225">
        <v>198.40003800000005</v>
      </c>
      <c r="AB11" s="225">
        <f t="shared" si="0"/>
        <v>1825.4603890000001</v>
      </c>
    </row>
    <row r="12" spans="1:28" x14ac:dyDescent="0.2">
      <c r="A12" s="42" t="s">
        <v>26</v>
      </c>
      <c r="B12" s="225">
        <v>22.981290000000001</v>
      </c>
      <c r="C12" s="225">
        <v>23.506785999999998</v>
      </c>
      <c r="D12" s="225">
        <v>22.480069000000004</v>
      </c>
      <c r="E12" s="225">
        <v>19.312078000000003</v>
      </c>
      <c r="F12" s="225">
        <v>16.713925000000003</v>
      </c>
      <c r="G12" s="225">
        <v>14.637342</v>
      </c>
      <c r="H12" s="225">
        <v>16.649146000000002</v>
      </c>
      <c r="I12" s="225">
        <v>17.985156</v>
      </c>
      <c r="J12" s="225">
        <v>19.239237000000006</v>
      </c>
      <c r="K12" s="225">
        <v>24.469099</v>
      </c>
      <c r="L12" s="225">
        <v>33.691172000000002</v>
      </c>
      <c r="M12" s="225">
        <v>32.969589999999997</v>
      </c>
      <c r="N12" s="225">
        <v>41.825318000000003</v>
      </c>
      <c r="O12" s="225">
        <v>63.499701000000002</v>
      </c>
      <c r="P12" s="225">
        <v>53.981132000000002</v>
      </c>
      <c r="Q12" s="225">
        <v>60.143900000000002</v>
      </c>
      <c r="R12" s="225">
        <v>107.51243600000004</v>
      </c>
      <c r="S12" s="225">
        <v>104.02531000000003</v>
      </c>
      <c r="T12" s="225">
        <v>87.527052999999995</v>
      </c>
      <c r="U12" s="225">
        <v>90.201096000000007</v>
      </c>
      <c r="V12" s="225">
        <v>94.031967999999992</v>
      </c>
      <c r="W12" s="225">
        <v>98.979652000000016</v>
      </c>
      <c r="X12" s="225">
        <v>91.675076000000018</v>
      </c>
      <c r="Y12" s="225">
        <v>113.37817200000002</v>
      </c>
      <c r="Z12" s="225">
        <v>111.97410700000003</v>
      </c>
      <c r="AA12" s="225">
        <v>136.35358400000001</v>
      </c>
      <c r="AB12" s="225">
        <f t="shared" si="0"/>
        <v>1519.743395</v>
      </c>
    </row>
    <row r="13" spans="1:28" x14ac:dyDescent="0.2">
      <c r="A13" s="42" t="s">
        <v>19</v>
      </c>
      <c r="B13" s="43">
        <f>SUM(B9:B12)</f>
        <v>1077.4539729999999</v>
      </c>
      <c r="C13" s="225">
        <f t="shared" ref="C13:H13" si="1">SUM(C9:C12)</f>
        <v>1174.0047609999999</v>
      </c>
      <c r="D13" s="225">
        <f t="shared" si="1"/>
        <v>1064.6652989999995</v>
      </c>
      <c r="E13" s="225">
        <f t="shared" si="1"/>
        <v>488.32291299999997</v>
      </c>
      <c r="F13" s="225">
        <f t="shared" si="1"/>
        <v>336.14883700000007</v>
      </c>
      <c r="G13" s="225">
        <f t="shared" si="1"/>
        <v>215.43844799999999</v>
      </c>
      <c r="H13" s="225">
        <f t="shared" si="1"/>
        <v>255.57885099999999</v>
      </c>
      <c r="I13" s="225">
        <f t="shared" ref="I13:N13" si="2">SUM(I9:I12)</f>
        <v>354.30774000000002</v>
      </c>
      <c r="J13" s="225">
        <f t="shared" si="2"/>
        <v>1084.2686580000002</v>
      </c>
      <c r="K13" s="225">
        <f t="shared" si="2"/>
        <v>2147.4187790000001</v>
      </c>
      <c r="L13" s="225">
        <f t="shared" si="2"/>
        <v>1897.367659</v>
      </c>
      <c r="M13" s="225">
        <f t="shared" si="2"/>
        <v>2828.719634</v>
      </c>
      <c r="N13" s="225">
        <f t="shared" si="2"/>
        <v>2223.217427</v>
      </c>
      <c r="O13" s="225">
        <f t="shared" ref="O13" si="3">SUM(O9:O12)</f>
        <v>2811.3231940000001</v>
      </c>
      <c r="P13" s="225">
        <f t="shared" ref="P13" si="4">SUM(P9:P12)</f>
        <v>1900.509669</v>
      </c>
      <c r="Q13" s="225">
        <f t="shared" ref="Q13" si="5">SUM(Q9:Q12)</f>
        <v>2922.8676999999998</v>
      </c>
      <c r="R13" s="225">
        <f t="shared" ref="R13" si="6">SUM(R9:R12)</f>
        <v>4518.7061679999979</v>
      </c>
      <c r="S13" s="225">
        <f t="shared" ref="S13" si="7">SUM(S9:S12)</f>
        <v>5193.1172030000016</v>
      </c>
      <c r="T13" s="225">
        <f t="shared" ref="T13:U13" si="8">SUM(T9:T12)</f>
        <v>3976.8746759999995</v>
      </c>
      <c r="U13" s="225">
        <f t="shared" si="8"/>
        <v>2714.6722929999996</v>
      </c>
      <c r="V13" s="225">
        <f t="shared" ref="V13" si="9">SUM(V9:V12)</f>
        <v>2250.8308060000004</v>
      </c>
      <c r="W13" s="225">
        <f t="shared" ref="W13" si="10">SUM(W9:W12)</f>
        <v>1538.6235450000001</v>
      </c>
      <c r="X13" s="225">
        <f t="shared" ref="X13" si="11">SUM(X9:X12)</f>
        <v>2091.1830849999997</v>
      </c>
      <c r="Y13" s="225">
        <f t="shared" ref="Y13" si="12">SUM(Y9:Y12)</f>
        <v>2217.3981359999993</v>
      </c>
      <c r="Z13" s="225">
        <f t="shared" ref="Z13:AA13" si="13">SUM(Z9:Z12)</f>
        <v>1761.7530550000004</v>
      </c>
      <c r="AA13" s="225">
        <f t="shared" si="13"/>
        <v>2593.978767000001</v>
      </c>
      <c r="AB13" s="225">
        <f t="shared" si="0"/>
        <v>51638.751275999981</v>
      </c>
    </row>
    <row r="14" spans="1:28" x14ac:dyDescent="0.2">
      <c r="A14" s="42" t="s">
        <v>11</v>
      </c>
      <c r="B14" s="225">
        <v>12589.562431000017</v>
      </c>
      <c r="C14" s="225">
        <v>17460.923941000005</v>
      </c>
      <c r="D14" s="225">
        <v>18000.157330000002</v>
      </c>
      <c r="E14" s="225">
        <v>15207.089899000002</v>
      </c>
      <c r="F14" s="225">
        <v>14809.357925</v>
      </c>
      <c r="G14" s="225">
        <v>14739.791367000023</v>
      </c>
      <c r="H14" s="225">
        <v>14554.773196999986</v>
      </c>
      <c r="I14" s="225">
        <v>15808.908984000022</v>
      </c>
      <c r="J14" s="225">
        <v>19067.085239999993</v>
      </c>
      <c r="K14" s="225">
        <v>21285.177166999947</v>
      </c>
      <c r="L14" s="225">
        <v>21785.228539000022</v>
      </c>
      <c r="M14" s="225">
        <v>24572.977004000029</v>
      </c>
      <c r="N14" s="225">
        <v>24433.36220900005</v>
      </c>
      <c r="O14" s="225">
        <v>26423.827990999998</v>
      </c>
      <c r="P14" s="225">
        <v>23488.376698</v>
      </c>
      <c r="Q14" s="225">
        <v>32317.955689999999</v>
      </c>
      <c r="R14" s="225">
        <v>40101.840713999998</v>
      </c>
      <c r="S14" s="225">
        <v>43094.582027999997</v>
      </c>
      <c r="T14" s="225">
        <v>42600.900438999997</v>
      </c>
      <c r="U14" s="225">
        <v>42601.900438999997</v>
      </c>
      <c r="V14" s="225">
        <v>37449.737284000003</v>
      </c>
      <c r="W14" s="225">
        <v>33497.594527000016</v>
      </c>
      <c r="X14" s="225">
        <v>36525.737578999979</v>
      </c>
      <c r="Y14" s="225">
        <v>36217.853379000044</v>
      </c>
      <c r="Z14" s="225">
        <v>37938.575724000009</v>
      </c>
      <c r="AA14" s="225">
        <v>35019.646809999984</v>
      </c>
      <c r="AB14" s="225">
        <f t="shared" si="0"/>
        <v>701592.924535</v>
      </c>
    </row>
    <row r="15" spans="1:28" x14ac:dyDescent="0.2">
      <c r="A15" s="42"/>
      <c r="B15" s="44"/>
      <c r="C15" s="226"/>
      <c r="D15" s="226"/>
      <c r="E15" s="226"/>
      <c r="F15" s="226"/>
      <c r="G15" s="44"/>
      <c r="H15" s="44"/>
      <c r="I15" s="44"/>
      <c r="J15" s="226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116"/>
      <c r="Y15" s="226"/>
      <c r="Z15" s="226"/>
      <c r="AA15" s="226"/>
      <c r="AB15" s="44"/>
    </row>
    <row r="16" spans="1:28" ht="13.5" thickBot="1" x14ac:dyDescent="0.25">
      <c r="A16" s="42"/>
      <c r="B16" s="268" t="s">
        <v>15</v>
      </c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/>
      <c r="U16" s="268"/>
      <c r="V16" s="268"/>
      <c r="W16" s="268"/>
      <c r="X16" s="268"/>
      <c r="Y16" s="268"/>
      <c r="Z16" s="268"/>
      <c r="AA16" s="268"/>
      <c r="AB16" s="268"/>
    </row>
    <row r="17" spans="1:28" ht="13.5" thickTop="1" x14ac:dyDescent="0.2">
      <c r="A17" s="45"/>
      <c r="B17" s="44"/>
      <c r="C17" s="226"/>
      <c r="D17" s="226"/>
      <c r="E17" s="226"/>
      <c r="F17" s="226"/>
      <c r="G17" s="44"/>
      <c r="H17" s="44"/>
      <c r="I17" s="44"/>
      <c r="J17" s="226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116"/>
      <c r="Y17" s="226"/>
      <c r="Z17" s="226"/>
      <c r="AA17" s="226"/>
      <c r="AB17" s="44"/>
    </row>
    <row r="18" spans="1:28" x14ac:dyDescent="0.2">
      <c r="A18" s="42" t="s">
        <v>62</v>
      </c>
      <c r="B18" s="44">
        <f>B9/B$14*100</f>
        <v>7.7932617386612861</v>
      </c>
      <c r="C18" s="226">
        <f t="shared" ref="C18:G18" si="14">C9/C$14*100</f>
        <v>5.8917081964053413</v>
      </c>
      <c r="D18" s="226">
        <f t="shared" si="14"/>
        <v>4.9619884072424361</v>
      </c>
      <c r="E18" s="226">
        <f t="shared" si="14"/>
        <v>2.1464470531042523</v>
      </c>
      <c r="F18" s="226">
        <f t="shared" si="14"/>
        <v>1.070918022261252</v>
      </c>
      <c r="G18" s="226">
        <f t="shared" si="14"/>
        <v>0.52440763288586567</v>
      </c>
      <c r="H18" s="226">
        <f t="shared" ref="H18:AB23" si="15">H9/H$14*100</f>
        <v>0.63813772803511781</v>
      </c>
      <c r="I18" s="226">
        <f t="shared" si="15"/>
        <v>0.99021966132156836</v>
      </c>
      <c r="J18" s="226">
        <f t="shared" si="15"/>
        <v>4.2555171951389488</v>
      </c>
      <c r="K18" s="226">
        <f t="shared" si="15"/>
        <v>8.592967658430787</v>
      </c>
      <c r="L18" s="226">
        <f t="shared" si="15"/>
        <v>7.0114711455311323</v>
      </c>
      <c r="M18" s="226">
        <f t="shared" si="15"/>
        <v>9.6189074836770505</v>
      </c>
      <c r="N18" s="226">
        <f t="shared" si="15"/>
        <v>6.8859180271975173</v>
      </c>
      <c r="O18" s="226">
        <f t="shared" si="15"/>
        <v>8.1729953840736851</v>
      </c>
      <c r="P18" s="226">
        <f t="shared" si="15"/>
        <v>5.8263631097015205</v>
      </c>
      <c r="Q18" s="226">
        <f t="shared" si="15"/>
        <v>7.1240428141078365</v>
      </c>
      <c r="R18" s="226">
        <f t="shared" si="15"/>
        <v>9.3157582556947141</v>
      </c>
      <c r="S18" s="226">
        <f t="shared" si="15"/>
        <v>10.482573306001393</v>
      </c>
      <c r="T18" s="226">
        <f t="shared" si="15"/>
        <v>7.8295276898571933</v>
      </c>
      <c r="U18" s="226">
        <f t="shared" si="15"/>
        <v>4.8110645297027288</v>
      </c>
      <c r="V18" s="226">
        <f t="shared" si="15"/>
        <v>4.140563361608657</v>
      </c>
      <c r="W18" s="226">
        <f t="shared" si="15"/>
        <v>2.514464384363762</v>
      </c>
      <c r="X18" s="226">
        <f t="shared" si="15"/>
        <v>3.637375182709107</v>
      </c>
      <c r="Y18" s="226">
        <f t="shared" si="15"/>
        <v>3.7197082828247816</v>
      </c>
      <c r="Z18" s="226">
        <f t="shared" si="15"/>
        <v>2.4304828618452436</v>
      </c>
      <c r="AA18" s="226">
        <f t="shared" si="15"/>
        <v>5.0168665878672272</v>
      </c>
      <c r="AB18" s="226">
        <f t="shared" si="15"/>
        <v>5.5794755230669644</v>
      </c>
    </row>
    <row r="19" spans="1:28" x14ac:dyDescent="0.2">
      <c r="A19" s="42" t="s">
        <v>45</v>
      </c>
      <c r="B19" s="226">
        <f t="shared" ref="B19:G19" si="16">B10/B$14*100</f>
        <v>0.54371910362386378</v>
      </c>
      <c r="C19" s="226">
        <f t="shared" si="16"/>
        <v>0.44138699223717104</v>
      </c>
      <c r="D19" s="226">
        <f t="shared" si="16"/>
        <v>0.49502033991388444</v>
      </c>
      <c r="E19" s="226">
        <f t="shared" si="16"/>
        <v>0.56931861108872095</v>
      </c>
      <c r="F19" s="226">
        <f t="shared" si="16"/>
        <v>0.59141532295702182</v>
      </c>
      <c r="G19" s="226">
        <f t="shared" si="16"/>
        <v>0.8200041098994193</v>
      </c>
      <c r="H19" s="226">
        <f t="shared" ref="H19:V19" si="17">H10/H$14*100</f>
        <v>0.98036574715854119</v>
      </c>
      <c r="I19" s="226">
        <f t="shared" si="17"/>
        <v>1.1145761935775074</v>
      </c>
      <c r="J19" s="226">
        <f t="shared" si="17"/>
        <v>0.99225387949228094</v>
      </c>
      <c r="K19" s="226">
        <f t="shared" si="17"/>
        <v>1.3551555795701906</v>
      </c>
      <c r="L19" s="226">
        <f t="shared" si="17"/>
        <v>1.511426857012508</v>
      </c>
      <c r="M19" s="226">
        <f t="shared" si="17"/>
        <v>1.7324370951500991</v>
      </c>
      <c r="N19" s="226">
        <f t="shared" si="17"/>
        <v>2.0021606024397434</v>
      </c>
      <c r="O19" s="226">
        <f t="shared" si="17"/>
        <v>1.9035287475051592</v>
      </c>
      <c r="P19" s="226">
        <f t="shared" si="17"/>
        <v>1.693774998226572</v>
      </c>
      <c r="Q19" s="226">
        <f t="shared" si="17"/>
        <v>1.4793463565145448</v>
      </c>
      <c r="R19" s="226">
        <f t="shared" si="17"/>
        <v>1.4294481445084317</v>
      </c>
      <c r="S19" s="226">
        <f t="shared" si="17"/>
        <v>1.2490148498256128</v>
      </c>
      <c r="T19" s="226">
        <f t="shared" si="17"/>
        <v>1.2240271135739409</v>
      </c>
      <c r="U19" s="226">
        <f t="shared" si="17"/>
        <v>1.2697277783993088</v>
      </c>
      <c r="V19" s="226">
        <f t="shared" si="17"/>
        <v>1.3383975652457873</v>
      </c>
      <c r="W19" s="226">
        <f t="shared" si="15"/>
        <v>1.3747154161437671</v>
      </c>
      <c r="X19" s="226">
        <f t="shared" si="15"/>
        <v>1.4699635971449698</v>
      </c>
      <c r="Y19" s="226">
        <f t="shared" si="15"/>
        <v>1.4976524183360516</v>
      </c>
      <c r="Z19" s="226">
        <f t="shared" si="15"/>
        <v>1.2699474579780092</v>
      </c>
      <c r="AA19" s="226">
        <f t="shared" ref="AA19" si="18">AA10/AA$14*100</f>
        <v>1.4344410374137644</v>
      </c>
      <c r="AB19" s="226">
        <f t="shared" si="15"/>
        <v>1.3039387479660398</v>
      </c>
    </row>
    <row r="20" spans="1:28" x14ac:dyDescent="0.2">
      <c r="A20" s="42" t="s">
        <v>32</v>
      </c>
      <c r="B20" s="226">
        <f t="shared" ref="B20:G20" si="19">B11/B$14*100</f>
        <v>3.8788282172346408E-2</v>
      </c>
      <c r="C20" s="226">
        <f t="shared" si="19"/>
        <v>0.25589161920054199</v>
      </c>
      <c r="D20" s="226">
        <f t="shared" si="19"/>
        <v>0.33285859063099638</v>
      </c>
      <c r="E20" s="226">
        <f t="shared" si="19"/>
        <v>0.36839335712537558</v>
      </c>
      <c r="F20" s="226">
        <f t="shared" si="19"/>
        <v>0.49464681298801144</v>
      </c>
      <c r="G20" s="226">
        <f t="shared" si="19"/>
        <v>1.7894554504381922E-2</v>
      </c>
      <c r="H20" s="226">
        <f t="shared" si="15"/>
        <v>2.3086550058317636E-2</v>
      </c>
      <c r="I20" s="226">
        <f t="shared" ref="I20:L20" si="20">I11/I$14*100</f>
        <v>2.2628525495469416E-2</v>
      </c>
      <c r="J20" s="226">
        <f t="shared" si="20"/>
        <v>0.33792494337220486</v>
      </c>
      <c r="K20" s="226">
        <f t="shared" si="20"/>
        <v>2.5717540225536867E-2</v>
      </c>
      <c r="L20" s="226">
        <f t="shared" si="20"/>
        <v>3.1873335584106419E-2</v>
      </c>
      <c r="M20" s="226">
        <f t="shared" si="15"/>
        <v>2.5990953391444409E-2</v>
      </c>
      <c r="N20" s="226">
        <f t="shared" si="15"/>
        <v>3.9845781013363196E-2</v>
      </c>
      <c r="O20" s="226">
        <f t="shared" si="15"/>
        <v>0.32251227577255692</v>
      </c>
      <c r="P20" s="226">
        <f t="shared" si="15"/>
        <v>0.34131847862788395</v>
      </c>
      <c r="Q20" s="226">
        <f t="shared" si="15"/>
        <v>0.25460861692269993</v>
      </c>
      <c r="R20" s="226">
        <f t="shared" si="15"/>
        <v>0.25477178897758662</v>
      </c>
      <c r="S20" s="226">
        <f t="shared" si="15"/>
        <v>7.7534136375404336E-2</v>
      </c>
      <c r="T20" s="226">
        <f t="shared" si="15"/>
        <v>7.6176218496760401E-2</v>
      </c>
      <c r="U20" s="226">
        <f t="shared" si="15"/>
        <v>7.966337569516331E-2</v>
      </c>
      <c r="V20" s="226">
        <f t="shared" si="15"/>
        <v>0.2802218990327483</v>
      </c>
      <c r="W20" s="226">
        <f t="shared" si="15"/>
        <v>0.40857325707278808</v>
      </c>
      <c r="X20" s="226">
        <f t="shared" si="15"/>
        <v>0.36690525060621959</v>
      </c>
      <c r="Y20" s="226">
        <f t="shared" si="15"/>
        <v>0.59198404929298343</v>
      </c>
      <c r="Z20" s="226">
        <f t="shared" si="15"/>
        <v>0.64812235121533723</v>
      </c>
      <c r="AA20" s="226">
        <f t="shared" ref="AA20" si="21">AA11/AA$14*100</f>
        <v>0.56653923175303478</v>
      </c>
      <c r="AB20" s="226">
        <f t="shared" si="15"/>
        <v>0.26018797014092954</v>
      </c>
    </row>
    <row r="21" spans="1:28" x14ac:dyDescent="0.2">
      <c r="A21" s="42" t="s">
        <v>26</v>
      </c>
      <c r="B21" s="226">
        <f t="shared" ref="B21:G21" si="22">B12/B$14*100</f>
        <v>0.18254240467811514</v>
      </c>
      <c r="C21" s="226">
        <f t="shared" si="22"/>
        <v>0.13462509818740864</v>
      </c>
      <c r="D21" s="226">
        <f t="shared" si="22"/>
        <v>0.1248881806301412</v>
      </c>
      <c r="E21" s="226">
        <f t="shared" si="22"/>
        <v>0.12699390960574211</v>
      </c>
      <c r="F21" s="226">
        <f t="shared" si="22"/>
        <v>0.11286056481749868</v>
      </c>
      <c r="G21" s="226">
        <f t="shared" si="22"/>
        <v>9.930494696668915E-2</v>
      </c>
      <c r="H21" s="226">
        <f t="shared" si="15"/>
        <v>0.11438959422213262</v>
      </c>
      <c r="I21" s="226">
        <f t="shared" ref="I21:L21" si="23">I12/I$14*100</f>
        <v>0.1137659532242391</v>
      </c>
      <c r="J21" s="226">
        <f t="shared" si="23"/>
        <v>0.10090287402522785</v>
      </c>
      <c r="K21" s="226">
        <f t="shared" si="23"/>
        <v>0.11495839949096751</v>
      </c>
      <c r="L21" s="226">
        <f t="shared" si="23"/>
        <v>0.15465145081992554</v>
      </c>
      <c r="M21" s="226">
        <f t="shared" si="15"/>
        <v>0.13417010887461114</v>
      </c>
      <c r="N21" s="226">
        <f t="shared" si="15"/>
        <v>0.17118118105167537</v>
      </c>
      <c r="O21" s="226">
        <f t="shared" si="15"/>
        <v>0.24031227050686266</v>
      </c>
      <c r="P21" s="226">
        <f t="shared" si="15"/>
        <v>0.22982061593297085</v>
      </c>
      <c r="Q21" s="226">
        <f t="shared" si="15"/>
        <v>0.18610057076911601</v>
      </c>
      <c r="R21" s="226">
        <f t="shared" si="15"/>
        <v>0.26809850641710381</v>
      </c>
      <c r="S21" s="226">
        <f t="shared" si="15"/>
        <v>0.24138837205199323</v>
      </c>
      <c r="T21" s="226">
        <f t="shared" si="15"/>
        <v>0.20545822294373689</v>
      </c>
      <c r="U21" s="226">
        <f t="shared" si="15"/>
        <v>0.21173021642345613</v>
      </c>
      <c r="V21" s="226">
        <f t="shared" si="15"/>
        <v>0.25108845834326887</v>
      </c>
      <c r="W21" s="226">
        <f t="shared" si="15"/>
        <v>0.29548286495682424</v>
      </c>
      <c r="X21" s="226">
        <f t="shared" si="15"/>
        <v>0.25098761059025804</v>
      </c>
      <c r="Y21" s="226">
        <f t="shared" si="15"/>
        <v>0.31304498036799533</v>
      </c>
      <c r="Z21" s="226">
        <f t="shared" si="15"/>
        <v>0.29514578463514912</v>
      </c>
      <c r="AA21" s="226">
        <f t="shared" ref="AA21" si="24">AA12/AA$14*100</f>
        <v>0.38936310448757516</v>
      </c>
      <c r="AB21" s="226">
        <f t="shared" si="15"/>
        <v>0.21661327271897041</v>
      </c>
    </row>
    <row r="22" spans="1:28" x14ac:dyDescent="0.2">
      <c r="A22" s="42" t="s">
        <v>19</v>
      </c>
      <c r="B22" s="226">
        <f t="shared" ref="B22:G22" si="25">B13/B$14*100</f>
        <v>8.5583115291356116</v>
      </c>
      <c r="C22" s="226">
        <f t="shared" si="25"/>
        <v>6.7236119060304631</v>
      </c>
      <c r="D22" s="226">
        <f t="shared" si="25"/>
        <v>5.9147555184174578</v>
      </c>
      <c r="E22" s="226">
        <f t="shared" si="25"/>
        <v>3.2111529309240909</v>
      </c>
      <c r="F22" s="226">
        <f t="shared" si="25"/>
        <v>2.2698407230237838</v>
      </c>
      <c r="G22" s="226">
        <f t="shared" si="25"/>
        <v>1.461611244256356</v>
      </c>
      <c r="H22" s="226">
        <f t="shared" si="15"/>
        <v>1.7559796194741091</v>
      </c>
      <c r="I22" s="226">
        <f t="shared" ref="I22:L22" si="26">I13/I$14*100</f>
        <v>2.2411903336187842</v>
      </c>
      <c r="J22" s="226">
        <f t="shared" si="26"/>
        <v>5.6865988920286625</v>
      </c>
      <c r="K22" s="226">
        <f t="shared" si="26"/>
        <v>10.088799177717483</v>
      </c>
      <c r="L22" s="226">
        <f t="shared" si="26"/>
        <v>8.7094227889476716</v>
      </c>
      <c r="M22" s="226">
        <f t="shared" si="15"/>
        <v>11.511505641093207</v>
      </c>
      <c r="N22" s="226">
        <f t="shared" si="15"/>
        <v>9.0991055917022994</v>
      </c>
      <c r="O22" s="226">
        <f t="shared" si="15"/>
        <v>10.639348677858264</v>
      </c>
      <c r="P22" s="226">
        <f t="shared" si="15"/>
        <v>8.0912772024889481</v>
      </c>
      <c r="Q22" s="226">
        <f t="shared" si="15"/>
        <v>9.0440983583141978</v>
      </c>
      <c r="R22" s="226">
        <f t="shared" si="15"/>
        <v>11.268076695597834</v>
      </c>
      <c r="S22" s="226">
        <f t="shared" si="15"/>
        <v>12.050510664254405</v>
      </c>
      <c r="T22" s="226">
        <f t="shared" si="15"/>
        <v>9.335189244871632</v>
      </c>
      <c r="U22" s="226">
        <f t="shared" si="15"/>
        <v>6.3721859002206562</v>
      </c>
      <c r="V22" s="226">
        <f t="shared" si="15"/>
        <v>6.01027128423046</v>
      </c>
      <c r="W22" s="226">
        <f t="shared" si="15"/>
        <v>4.5932359225371417</v>
      </c>
      <c r="X22" s="226">
        <f t="shared" si="15"/>
        <v>5.7252316410505548</v>
      </c>
      <c r="Y22" s="226">
        <f t="shared" si="15"/>
        <v>6.122389730821812</v>
      </c>
      <c r="Z22" s="226">
        <f t="shared" si="15"/>
        <v>4.6436984556737384</v>
      </c>
      <c r="AA22" s="226">
        <f t="shared" ref="AA22" si="27">AA13/AA$14*100</f>
        <v>7.4072099615216036</v>
      </c>
      <c r="AB22" s="226">
        <f t="shared" si="15"/>
        <v>7.3602155138929009</v>
      </c>
    </row>
    <row r="23" spans="1:28" x14ac:dyDescent="0.2">
      <c r="A23" s="42" t="s">
        <v>11</v>
      </c>
      <c r="B23" s="226">
        <f t="shared" ref="B23:G23" si="28">B14/B$14*100</f>
        <v>100</v>
      </c>
      <c r="C23" s="226">
        <f t="shared" si="28"/>
        <v>100</v>
      </c>
      <c r="D23" s="226">
        <f t="shared" si="28"/>
        <v>100</v>
      </c>
      <c r="E23" s="226">
        <f t="shared" si="28"/>
        <v>100</v>
      </c>
      <c r="F23" s="226">
        <f t="shared" si="28"/>
        <v>100</v>
      </c>
      <c r="G23" s="226">
        <f t="shared" si="28"/>
        <v>100</v>
      </c>
      <c r="H23" s="226">
        <f t="shared" si="15"/>
        <v>100</v>
      </c>
      <c r="I23" s="226">
        <f t="shared" ref="I23:L23" si="29">I14/I$14*100</f>
        <v>100</v>
      </c>
      <c r="J23" s="226">
        <f t="shared" si="29"/>
        <v>100</v>
      </c>
      <c r="K23" s="226">
        <f t="shared" si="29"/>
        <v>100</v>
      </c>
      <c r="L23" s="226">
        <f t="shared" si="29"/>
        <v>100</v>
      </c>
      <c r="M23" s="226">
        <f t="shared" si="15"/>
        <v>100</v>
      </c>
      <c r="N23" s="226">
        <f t="shared" si="15"/>
        <v>100</v>
      </c>
      <c r="O23" s="226">
        <f t="shared" si="15"/>
        <v>100</v>
      </c>
      <c r="P23" s="226">
        <f t="shared" si="15"/>
        <v>100</v>
      </c>
      <c r="Q23" s="226">
        <f t="shared" si="15"/>
        <v>100</v>
      </c>
      <c r="R23" s="226">
        <f t="shared" si="15"/>
        <v>100</v>
      </c>
      <c r="S23" s="226">
        <f t="shared" si="15"/>
        <v>100</v>
      </c>
      <c r="T23" s="226">
        <f t="shared" si="15"/>
        <v>100</v>
      </c>
      <c r="U23" s="226">
        <f t="shared" si="15"/>
        <v>100</v>
      </c>
      <c r="V23" s="226">
        <f t="shared" si="15"/>
        <v>100</v>
      </c>
      <c r="W23" s="226">
        <f t="shared" si="15"/>
        <v>100</v>
      </c>
      <c r="X23" s="226">
        <f t="shared" si="15"/>
        <v>100</v>
      </c>
      <c r="Y23" s="226">
        <f t="shared" si="15"/>
        <v>100</v>
      </c>
      <c r="Z23" s="226">
        <f t="shared" si="15"/>
        <v>100</v>
      </c>
      <c r="AA23" s="226">
        <f t="shared" ref="AA23" si="30">AA14/AA$14*100</f>
        <v>100</v>
      </c>
      <c r="AB23" s="226">
        <f t="shared" si="15"/>
        <v>100</v>
      </c>
    </row>
    <row r="24" spans="1:28" x14ac:dyDescent="0.2">
      <c r="A24" s="42"/>
      <c r="B24" s="44"/>
      <c r="C24" s="226"/>
      <c r="D24" s="226"/>
      <c r="E24" s="226"/>
      <c r="F24" s="226"/>
      <c r="G24" s="44"/>
      <c r="H24" s="44"/>
      <c r="I24" s="44"/>
      <c r="J24" s="226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116"/>
      <c r="Y24" s="226"/>
      <c r="Z24" s="226"/>
      <c r="AA24" s="226"/>
      <c r="AB24" s="44"/>
    </row>
    <row r="25" spans="1:28" ht="13.5" thickBot="1" x14ac:dyDescent="0.25">
      <c r="A25" s="42"/>
      <c r="B25" s="268" t="s">
        <v>16</v>
      </c>
      <c r="C25" s="268"/>
      <c r="D25" s="268"/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  <c r="AB25" s="268"/>
    </row>
    <row r="26" spans="1:28" ht="13.5" thickTop="1" x14ac:dyDescent="0.2">
      <c r="A26" s="42"/>
      <c r="B26" s="44"/>
      <c r="C26" s="226"/>
      <c r="D26" s="226"/>
      <c r="E26" s="226"/>
      <c r="F26" s="226"/>
      <c r="G26" s="44"/>
      <c r="H26" s="44"/>
      <c r="I26" s="44"/>
      <c r="J26" s="226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116"/>
      <c r="Y26" s="226"/>
      <c r="Z26" s="226"/>
      <c r="AA26" s="226"/>
      <c r="AB26" s="44"/>
    </row>
    <row r="27" spans="1:28" x14ac:dyDescent="0.2">
      <c r="A27" s="42" t="s">
        <v>62</v>
      </c>
      <c r="B27" s="62" t="s">
        <v>12</v>
      </c>
      <c r="C27" s="209">
        <f t="shared" ref="C27:G27" si="31">(C9/B9)*100-100</f>
        <v>4.8524424432589512</v>
      </c>
      <c r="D27" s="209">
        <f t="shared" si="31"/>
        <v>-13.179237290705387</v>
      </c>
      <c r="E27" s="209">
        <f t="shared" si="31"/>
        <v>-63.454471472550459</v>
      </c>
      <c r="F27" s="209">
        <f t="shared" si="31"/>
        <v>-51.412319896821977</v>
      </c>
      <c r="G27" s="209">
        <f t="shared" si="31"/>
        <v>-51.261979780421171</v>
      </c>
      <c r="H27" s="209">
        <f>(H9/G9)*100-100</f>
        <v>20.159890363082098</v>
      </c>
      <c r="I27" s="209">
        <f t="shared" ref="I27:L27" si="32">(I9/H9)*100-100</f>
        <v>68.544110040903632</v>
      </c>
      <c r="J27" s="209">
        <f t="shared" si="32"/>
        <v>418.32626163079556</v>
      </c>
      <c r="K27" s="209">
        <f t="shared" si="32"/>
        <v>125.41550682852889</v>
      </c>
      <c r="L27" s="209">
        <f t="shared" si="32"/>
        <v>-16.487626908842017</v>
      </c>
      <c r="M27" s="209">
        <f t="shared" ref="M27:AA32" si="33">(M9/L9)*100-100</f>
        <v>54.743441184141858</v>
      </c>
      <c r="N27" s="209">
        <f t="shared" si="33"/>
        <v>-28.819413894378457</v>
      </c>
      <c r="O27" s="209">
        <f t="shared" si="33"/>
        <v>28.360649423867613</v>
      </c>
      <c r="P27" s="209">
        <f t="shared" si="33"/>
        <v>-36.631480120642543</v>
      </c>
      <c r="Q27" s="209">
        <f t="shared" si="33"/>
        <v>68.236355424495031</v>
      </c>
      <c r="R27" s="209">
        <f t="shared" si="33"/>
        <v>62.260240624233063</v>
      </c>
      <c r="S27" s="209">
        <f t="shared" si="33"/>
        <v>20.922763395286225</v>
      </c>
      <c r="T27" s="209">
        <f t="shared" si="33"/>
        <v>-26.164747899954079</v>
      </c>
      <c r="U27" s="209">
        <f t="shared" si="33"/>
        <v>-38.550859596098022</v>
      </c>
      <c r="V27" s="209">
        <f t="shared" si="33"/>
        <v>-24.344926911892344</v>
      </c>
      <c r="W27" s="209">
        <f t="shared" si="33"/>
        <v>-45.681108379309109</v>
      </c>
      <c r="X27" s="209">
        <f t="shared" si="33"/>
        <v>57.734968746045013</v>
      </c>
      <c r="Y27" s="209">
        <f t="shared" si="33"/>
        <v>1.4015267754140126</v>
      </c>
      <c r="Z27" s="209">
        <f t="shared" si="33"/>
        <v>-31.554957456113272</v>
      </c>
      <c r="AA27" s="209">
        <f t="shared" si="33"/>
        <v>90.533229186081456</v>
      </c>
      <c r="AB27" s="46">
        <f>POWER(Z9/B9,1/26)*100-100</f>
        <v>-0.23844297617607424</v>
      </c>
    </row>
    <row r="28" spans="1:28" x14ac:dyDescent="0.2">
      <c r="A28" s="42" t="s">
        <v>45</v>
      </c>
      <c r="B28" s="62" t="s">
        <v>12</v>
      </c>
      <c r="C28" s="209">
        <f t="shared" ref="C28:H28" si="34">(C10/B10)*100-100</f>
        <v>12.590441667498411</v>
      </c>
      <c r="D28" s="209">
        <f t="shared" si="34"/>
        <v>15.614576919676892</v>
      </c>
      <c r="E28" s="209">
        <f t="shared" si="34"/>
        <v>-2.83672396123022</v>
      </c>
      <c r="F28" s="209">
        <f t="shared" si="34"/>
        <v>1.1643062361989678</v>
      </c>
      <c r="G28" s="209">
        <f t="shared" si="34"/>
        <v>37.999833806801945</v>
      </c>
      <c r="H28" s="209">
        <f t="shared" si="34"/>
        <v>18.055494848279181</v>
      </c>
      <c r="I28" s="209">
        <f t="shared" ref="I28:L28" si="35">(I10/H10)*100-100</f>
        <v>23.486104433757447</v>
      </c>
      <c r="J28" s="209">
        <f t="shared" si="35"/>
        <v>7.3730901047759119</v>
      </c>
      <c r="K28" s="209">
        <f t="shared" si="35"/>
        <v>52.461192814505893</v>
      </c>
      <c r="L28" s="209">
        <f t="shared" si="35"/>
        <v>14.151816921710719</v>
      </c>
      <c r="M28" s="209">
        <f t="shared" ref="M28:Z32" si="36">(M10/L10)*100-100</f>
        <v>29.290314893990796</v>
      </c>
      <c r="N28" s="209">
        <f t="shared" si="36"/>
        <v>14.912400190092185</v>
      </c>
      <c r="O28" s="209">
        <f t="shared" si="36"/>
        <v>2.8189179601681786</v>
      </c>
      <c r="P28" s="209">
        <f t="shared" si="36"/>
        <v>-20.90417728863342</v>
      </c>
      <c r="Q28" s="209">
        <f t="shared" si="36"/>
        <v>20.172480687047198</v>
      </c>
      <c r="R28" s="209">
        <f t="shared" si="36"/>
        <v>19.899939865444978</v>
      </c>
      <c r="S28" s="209">
        <f t="shared" si="36"/>
        <v>-6.1017362690149071</v>
      </c>
      <c r="T28" s="209">
        <f t="shared" si="36"/>
        <v>-3.1232541762534964</v>
      </c>
      <c r="U28" s="209">
        <f t="shared" si="36"/>
        <v>3.7360667508616814</v>
      </c>
      <c r="V28" s="209">
        <f t="shared" si="36"/>
        <v>-7.3395682906242996</v>
      </c>
      <c r="W28" s="209">
        <f t="shared" si="36"/>
        <v>-8.1260241430392739</v>
      </c>
      <c r="X28" s="209">
        <f t="shared" si="36"/>
        <v>16.594791506341579</v>
      </c>
      <c r="Y28" s="209">
        <f t="shared" si="36"/>
        <v>1.0248382944365204</v>
      </c>
      <c r="Z28" s="209">
        <f t="shared" si="36"/>
        <v>-11.175445598638561</v>
      </c>
      <c r="AA28" s="209">
        <f t="shared" si="33"/>
        <v>4.2623926811386781</v>
      </c>
      <c r="AB28" s="209">
        <f t="shared" ref="AB28:AB32" si="37">POWER(Z10/B10,1/26)*100-100</f>
        <v>7.79421251355501</v>
      </c>
    </row>
    <row r="29" spans="1:28" x14ac:dyDescent="0.2">
      <c r="A29" s="42" t="s">
        <v>32</v>
      </c>
      <c r="B29" s="62" t="s">
        <v>12</v>
      </c>
      <c r="C29" s="209">
        <f t="shared" ref="C29:H29" si="38">(C11/B11)*100-100</f>
        <v>814.98105267469066</v>
      </c>
      <c r="D29" s="209">
        <f t="shared" si="38"/>
        <v>34.09506282541625</v>
      </c>
      <c r="E29" s="209">
        <f t="shared" si="38"/>
        <v>-6.4977993015780413</v>
      </c>
      <c r="F29" s="209">
        <f t="shared" si="38"/>
        <v>30.759587289322837</v>
      </c>
      <c r="G29" s="209">
        <f t="shared" si="38"/>
        <v>-96.399351041731947</v>
      </c>
      <c r="H29" s="209">
        <f t="shared" si="38"/>
        <v>27.394962124945963</v>
      </c>
      <c r="I29" s="209">
        <f t="shared" ref="I29:L29" si="39">(I11/H11)*100-100</f>
        <v>6.4617678438304722</v>
      </c>
      <c r="J29" s="209">
        <f t="shared" si="39"/>
        <v>1701.1355698101629</v>
      </c>
      <c r="K29" s="209">
        <f t="shared" si="39"/>
        <v>-91.504241877425812</v>
      </c>
      <c r="L29" s="209">
        <f t="shared" si="39"/>
        <v>26.847799717356025</v>
      </c>
      <c r="M29" s="209">
        <f t="shared" si="36"/>
        <v>-8.020647267824458</v>
      </c>
      <c r="N29" s="209">
        <f t="shared" si="36"/>
        <v>52.43531491990214</v>
      </c>
      <c r="O29" s="209">
        <f t="shared" si="36"/>
        <v>775.33925780511731</v>
      </c>
      <c r="P29" s="209">
        <f t="shared" si="36"/>
        <v>-5.9257377682391308</v>
      </c>
      <c r="Q29" s="209">
        <f t="shared" si="36"/>
        <v>2.6370531583006454</v>
      </c>
      <c r="R29" s="209">
        <f t="shared" si="36"/>
        <v>24.164849187512047</v>
      </c>
      <c r="S29" s="209">
        <f t="shared" si="36"/>
        <v>-67.296067150145973</v>
      </c>
      <c r="T29" s="209">
        <f t="shared" si="36"/>
        <v>-2.8768941872106666</v>
      </c>
      <c r="U29" s="209">
        <f t="shared" si="36"/>
        <v>4.5802052924410361</v>
      </c>
      <c r="V29" s="209">
        <f t="shared" si="36"/>
        <v>209.21686215190761</v>
      </c>
      <c r="W29" s="209">
        <f t="shared" si="36"/>
        <v>30.416551027795094</v>
      </c>
      <c r="X29" s="209">
        <f t="shared" si="36"/>
        <v>-2.080460294763725</v>
      </c>
      <c r="Y29" s="209">
        <f t="shared" si="36"/>
        <v>59.985193133337106</v>
      </c>
      <c r="Z29" s="209">
        <f t="shared" si="36"/>
        <v>14.684654429001426</v>
      </c>
      <c r="AA29" s="209">
        <f t="shared" si="33"/>
        <v>-19.312970080909338</v>
      </c>
      <c r="AB29" s="209">
        <f t="shared" si="37"/>
        <v>16.268634168196201</v>
      </c>
    </row>
    <row r="30" spans="1:28" x14ac:dyDescent="0.2">
      <c r="A30" s="42" t="s">
        <v>26</v>
      </c>
      <c r="B30" s="62" t="s">
        <v>12</v>
      </c>
      <c r="C30" s="209">
        <f t="shared" ref="C30:H30" si="40">(C12/B12)*100-100</f>
        <v>2.286625337394014</v>
      </c>
      <c r="D30" s="209">
        <f t="shared" si="40"/>
        <v>-4.3677472539206121</v>
      </c>
      <c r="E30" s="209">
        <f t="shared" si="40"/>
        <v>-14.092443399528705</v>
      </c>
      <c r="F30" s="209">
        <f t="shared" si="40"/>
        <v>-13.453513391981957</v>
      </c>
      <c r="G30" s="209">
        <f t="shared" si="40"/>
        <v>-12.424268985292215</v>
      </c>
      <c r="H30" s="209">
        <f t="shared" si="40"/>
        <v>13.744325984868027</v>
      </c>
      <c r="I30" s="209">
        <f t="shared" ref="I30:L30" si="41">(I12/H12)*100-100</f>
        <v>8.0244956708289976</v>
      </c>
      <c r="J30" s="209">
        <f t="shared" si="41"/>
        <v>6.9728669576177396</v>
      </c>
      <c r="K30" s="209">
        <f t="shared" si="41"/>
        <v>27.183312934915207</v>
      </c>
      <c r="L30" s="209">
        <f t="shared" si="41"/>
        <v>37.688649671980158</v>
      </c>
      <c r="M30" s="209">
        <f t="shared" si="36"/>
        <v>-2.1417539288927259</v>
      </c>
      <c r="N30" s="209">
        <f t="shared" si="36"/>
        <v>26.86029155958569</v>
      </c>
      <c r="O30" s="209">
        <f t="shared" si="36"/>
        <v>51.821203128688694</v>
      </c>
      <c r="P30" s="209">
        <f t="shared" si="36"/>
        <v>-14.989943023511245</v>
      </c>
      <c r="Q30" s="209">
        <f t="shared" si="36"/>
        <v>11.416522350809544</v>
      </c>
      <c r="R30" s="209">
        <f t="shared" si="36"/>
        <v>78.758670455357958</v>
      </c>
      <c r="S30" s="209">
        <f t="shared" si="36"/>
        <v>-3.2434629236751817</v>
      </c>
      <c r="T30" s="209">
        <f t="shared" si="36"/>
        <v>-15.85984891561489</v>
      </c>
      <c r="U30" s="209">
        <f t="shared" si="36"/>
        <v>3.0551045743537202</v>
      </c>
      <c r="V30" s="209">
        <f t="shared" si="36"/>
        <v>4.2470348697315075</v>
      </c>
      <c r="W30" s="209">
        <f t="shared" si="36"/>
        <v>5.2617041897921695</v>
      </c>
      <c r="X30" s="209">
        <f t="shared" si="36"/>
        <v>-7.3798764214689214</v>
      </c>
      <c r="Y30" s="209">
        <f t="shared" si="36"/>
        <v>23.673932923709827</v>
      </c>
      <c r="Z30" s="209">
        <f t="shared" si="36"/>
        <v>-1.2383909311926402</v>
      </c>
      <c r="AA30" s="209">
        <f t="shared" si="33"/>
        <v>21.772423690773408</v>
      </c>
      <c r="AB30" s="209">
        <f t="shared" si="37"/>
        <v>6.2800283806892025</v>
      </c>
    </row>
    <row r="31" spans="1:28" x14ac:dyDescent="0.2">
      <c r="A31" s="42" t="s">
        <v>19</v>
      </c>
      <c r="B31" s="62" t="s">
        <v>12</v>
      </c>
      <c r="C31" s="209">
        <f t="shared" ref="C31:H31" si="42">(C13/B13)*100-100</f>
        <v>8.9610127596605906</v>
      </c>
      <c r="D31" s="209">
        <f t="shared" si="42"/>
        <v>-9.3133746669704038</v>
      </c>
      <c r="E31" s="209">
        <f t="shared" si="42"/>
        <v>-54.133668725874365</v>
      </c>
      <c r="F31" s="209">
        <f t="shared" si="42"/>
        <v>-31.162591790977444</v>
      </c>
      <c r="G31" s="209">
        <f t="shared" si="42"/>
        <v>-35.909804144287449</v>
      </c>
      <c r="H31" s="209">
        <f t="shared" si="42"/>
        <v>18.631958860008126</v>
      </c>
      <c r="I31" s="209">
        <f t="shared" ref="I31:L31" si="43">(I13/H13)*100-100</f>
        <v>38.629522205653871</v>
      </c>
      <c r="J31" s="209">
        <f t="shared" si="43"/>
        <v>206.02454747389942</v>
      </c>
      <c r="K31" s="209">
        <f t="shared" si="43"/>
        <v>98.052278202068976</v>
      </c>
      <c r="L31" s="209">
        <f t="shared" si="43"/>
        <v>-11.644264381279314</v>
      </c>
      <c r="M31" s="209">
        <f t="shared" si="36"/>
        <v>49.086531573478254</v>
      </c>
      <c r="N31" s="209">
        <f t="shared" si="36"/>
        <v>-21.405522121108163</v>
      </c>
      <c r="O31" s="209">
        <f t="shared" si="36"/>
        <v>26.45291278566431</v>
      </c>
      <c r="P31" s="209">
        <f t="shared" si="36"/>
        <v>-32.398036872597288</v>
      </c>
      <c r="Q31" s="209">
        <f t="shared" si="36"/>
        <v>53.793887380638182</v>
      </c>
      <c r="R31" s="209">
        <f t="shared" si="36"/>
        <v>54.598381856284419</v>
      </c>
      <c r="S31" s="209">
        <f t="shared" si="36"/>
        <v>14.924870304158361</v>
      </c>
      <c r="T31" s="209">
        <f t="shared" si="36"/>
        <v>-23.420278793195607</v>
      </c>
      <c r="U31" s="209">
        <f t="shared" si="36"/>
        <v>-31.738550641720039</v>
      </c>
      <c r="V31" s="209">
        <f t="shared" si="36"/>
        <v>-17.086463371510874</v>
      </c>
      <c r="W31" s="209">
        <f t="shared" si="36"/>
        <v>-31.641972337568944</v>
      </c>
      <c r="X31" s="209">
        <f t="shared" si="36"/>
        <v>35.912588351818016</v>
      </c>
      <c r="Y31" s="209">
        <f t="shared" si="36"/>
        <v>6.0355810978645081</v>
      </c>
      <c r="Z31" s="209">
        <f t="shared" si="36"/>
        <v>-20.548636422232434</v>
      </c>
      <c r="AA31" s="209">
        <f t="shared" si="33"/>
        <v>47.238499722652705</v>
      </c>
      <c r="AB31" s="209">
        <f t="shared" si="37"/>
        <v>1.9091829026902616</v>
      </c>
    </row>
    <row r="32" spans="1:28" x14ac:dyDescent="0.2">
      <c r="A32" s="42" t="s">
        <v>11</v>
      </c>
      <c r="B32" s="62" t="s">
        <v>12</v>
      </c>
      <c r="C32" s="209">
        <f t="shared" ref="C32:H32" si="44">(C14/B14)*100-100</f>
        <v>38.693652275038147</v>
      </c>
      <c r="D32" s="209">
        <f t="shared" si="44"/>
        <v>3.0882294134150641</v>
      </c>
      <c r="E32" s="209">
        <f t="shared" si="44"/>
        <v>-15.516905656957377</v>
      </c>
      <c r="F32" s="209">
        <f t="shared" si="44"/>
        <v>-2.6154377769947672</v>
      </c>
      <c r="G32" s="209">
        <f t="shared" si="44"/>
        <v>-0.46974729324719533</v>
      </c>
      <c r="H32" s="209">
        <f t="shared" si="44"/>
        <v>-1.25522923217396</v>
      </c>
      <c r="I32" s="209">
        <f t="shared" ref="I32:L32" si="45">(I14/H14)*100-100</f>
        <v>8.6166632074935876</v>
      </c>
      <c r="J32" s="209">
        <f t="shared" si="45"/>
        <v>20.60974770173911</v>
      </c>
      <c r="K32" s="209">
        <f t="shared" si="45"/>
        <v>11.633093884463875</v>
      </c>
      <c r="L32" s="209">
        <f t="shared" si="45"/>
        <v>2.3492939150881966</v>
      </c>
      <c r="M32" s="209">
        <f t="shared" si="36"/>
        <v>12.796507780532878</v>
      </c>
      <c r="N32" s="209">
        <f t="shared" si="36"/>
        <v>-0.5681639427622116</v>
      </c>
      <c r="O32" s="209">
        <f t="shared" si="36"/>
        <v>8.1465078975776635</v>
      </c>
      <c r="P32" s="209">
        <f t="shared" si="36"/>
        <v>-11.109106878836101</v>
      </c>
      <c r="Q32" s="209">
        <f t="shared" si="36"/>
        <v>37.591269526735005</v>
      </c>
      <c r="R32" s="209">
        <f t="shared" si="36"/>
        <v>24.085326122309553</v>
      </c>
      <c r="S32" s="209">
        <f t="shared" si="36"/>
        <v>7.4628527287406996</v>
      </c>
      <c r="T32" s="209">
        <f t="shared" si="36"/>
        <v>-1.1455769281605797</v>
      </c>
      <c r="U32" s="209">
        <f t="shared" si="36"/>
        <v>2.3473682239085747E-3</v>
      </c>
      <c r="V32" s="209">
        <f t="shared" si="36"/>
        <v>-12.093740189776696</v>
      </c>
      <c r="W32" s="209">
        <f t="shared" si="36"/>
        <v>-10.553192208075913</v>
      </c>
      <c r="X32" s="209">
        <f t="shared" si="36"/>
        <v>9.0398821012631032</v>
      </c>
      <c r="Y32" s="209">
        <f t="shared" si="36"/>
        <v>-0.84292397746665415</v>
      </c>
      <c r="Z32" s="209">
        <f t="shared" si="36"/>
        <v>4.7510334944303594</v>
      </c>
      <c r="AA32" s="209">
        <f t="shared" si="33"/>
        <v>-7.6938284010316949</v>
      </c>
      <c r="AB32" s="209">
        <f t="shared" si="37"/>
        <v>4.3339822823757146</v>
      </c>
    </row>
    <row r="33" spans="1:28" ht="13.5" thickBot="1" x14ac:dyDescent="0.25">
      <c r="A33" s="23"/>
      <c r="B33" s="24"/>
      <c r="C33" s="221"/>
      <c r="D33" s="221"/>
      <c r="E33" s="221"/>
      <c r="F33" s="221"/>
      <c r="G33" s="24"/>
      <c r="H33" s="24"/>
      <c r="I33" s="24"/>
      <c r="J33" s="221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113"/>
      <c r="Y33" s="221"/>
      <c r="Z33" s="221"/>
      <c r="AA33" s="221"/>
      <c r="AB33" s="24"/>
    </row>
    <row r="34" spans="1:28" ht="13.5" thickTop="1" x14ac:dyDescent="0.2">
      <c r="A34" s="25" t="s">
        <v>1030</v>
      </c>
      <c r="B34" s="44"/>
      <c r="C34" s="226"/>
      <c r="D34" s="226"/>
      <c r="E34" s="226"/>
      <c r="F34" s="226"/>
      <c r="G34" s="44"/>
      <c r="H34" s="44"/>
      <c r="I34" s="44"/>
      <c r="J34" s="226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116"/>
      <c r="Y34" s="226"/>
      <c r="Z34" s="226"/>
      <c r="AA34" s="226"/>
      <c r="AB34" s="44"/>
    </row>
  </sheetData>
  <mergeCells count="5">
    <mergeCell ref="B25:AB25"/>
    <mergeCell ref="A2:AB2"/>
    <mergeCell ref="A4:AB4"/>
    <mergeCell ref="B7:AB7"/>
    <mergeCell ref="B16:AB16"/>
  </mergeCells>
  <phoneticPr fontId="0" type="noConversion"/>
  <hyperlinks>
    <hyperlink ref="A1" location="ÍNDICE!A1" display="INDICE"/>
  </hyperlinks>
  <pageMargins left="0.75" right="0.75" top="1" bottom="1" header="0" footer="0"/>
  <pageSetup paperSize="9" orientation="portrait" horizontalDpi="0" verticalDpi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7"/>
  <sheetViews>
    <sheetView zoomScaleNormal="100" workbookViewId="0"/>
  </sheetViews>
  <sheetFormatPr baseColWidth="10" defaultColWidth="11.42578125" defaultRowHeight="12.75" x14ac:dyDescent="0.2"/>
  <cols>
    <col min="1" max="2" width="11.42578125" style="41"/>
    <col min="3" max="6" width="11.42578125" style="223"/>
    <col min="7" max="9" width="11.42578125" style="41"/>
    <col min="10" max="10" width="11.42578125" style="223"/>
    <col min="11" max="23" width="11.42578125" style="41"/>
    <col min="24" max="24" width="11.42578125" style="125"/>
    <col min="25" max="27" width="11.42578125" style="223"/>
    <col min="28" max="28" width="13.140625" style="41" customWidth="1"/>
    <col min="29" max="16384" width="11.42578125" style="41"/>
  </cols>
  <sheetData>
    <row r="1" spans="1:28" x14ac:dyDescent="0.2">
      <c r="A1" s="120" t="s">
        <v>59</v>
      </c>
    </row>
    <row r="2" spans="1:28" x14ac:dyDescent="0.2">
      <c r="A2" s="267" t="s">
        <v>38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7"/>
      <c r="U2" s="267"/>
      <c r="V2" s="267"/>
      <c r="W2" s="267"/>
      <c r="X2" s="267"/>
      <c r="Y2" s="267"/>
      <c r="Z2" s="267"/>
      <c r="AA2" s="267"/>
      <c r="AB2" s="267"/>
    </row>
    <row r="3" spans="1:28" x14ac:dyDescent="0.2">
      <c r="A3" s="51"/>
      <c r="B3" s="51"/>
      <c r="C3" s="260"/>
      <c r="D3" s="260"/>
      <c r="E3" s="260"/>
      <c r="F3" s="260"/>
      <c r="G3" s="51"/>
      <c r="H3" s="51"/>
      <c r="I3" s="51"/>
      <c r="J3" s="259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129"/>
      <c r="Y3" s="235"/>
      <c r="Z3" s="241"/>
      <c r="AA3" s="263"/>
      <c r="AB3" s="16"/>
    </row>
    <row r="4" spans="1:28" x14ac:dyDescent="0.2">
      <c r="A4" s="267" t="s">
        <v>1054</v>
      </c>
      <c r="B4" s="267"/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267"/>
      <c r="U4" s="267"/>
      <c r="V4" s="267"/>
      <c r="W4" s="267"/>
      <c r="X4" s="267"/>
      <c r="Y4" s="267"/>
      <c r="Z4" s="267"/>
      <c r="AA4" s="267"/>
      <c r="AB4" s="267"/>
    </row>
    <row r="5" spans="1:28" ht="13.5" thickBot="1" x14ac:dyDescent="0.25">
      <c r="A5" s="17"/>
      <c r="B5" s="18"/>
      <c r="C5" s="219"/>
      <c r="D5" s="219"/>
      <c r="E5" s="219"/>
      <c r="F5" s="219"/>
      <c r="G5" s="18"/>
      <c r="H5" s="18"/>
      <c r="I5" s="18"/>
      <c r="J5" s="219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23"/>
      <c r="Y5" s="219"/>
      <c r="Z5" s="219"/>
      <c r="AA5" s="219"/>
      <c r="AB5" s="18"/>
    </row>
    <row r="6" spans="1:28" ht="13.5" thickTop="1" x14ac:dyDescent="0.2">
      <c r="B6" s="10">
        <v>1995</v>
      </c>
      <c r="C6" s="215">
        <v>1996</v>
      </c>
      <c r="D6" s="215">
        <v>1997</v>
      </c>
      <c r="E6" s="215">
        <v>1998</v>
      </c>
      <c r="F6" s="215">
        <v>1999</v>
      </c>
      <c r="G6" s="215">
        <v>2000</v>
      </c>
      <c r="H6" s="10">
        <v>2001</v>
      </c>
      <c r="I6" s="10">
        <v>2002</v>
      </c>
      <c r="J6" s="215">
        <v>2003</v>
      </c>
      <c r="K6" s="10">
        <v>2004</v>
      </c>
      <c r="L6" s="10">
        <v>2005</v>
      </c>
      <c r="M6" s="10">
        <v>2006</v>
      </c>
      <c r="N6" s="10">
        <v>2007</v>
      </c>
      <c r="O6" s="10">
        <v>2008</v>
      </c>
      <c r="P6" s="10">
        <v>2009</v>
      </c>
      <c r="Q6" s="10">
        <v>2010</v>
      </c>
      <c r="R6" s="10">
        <v>2011</v>
      </c>
      <c r="S6" s="10">
        <v>2012</v>
      </c>
      <c r="T6" s="10">
        <v>2013</v>
      </c>
      <c r="U6" s="10">
        <v>2014</v>
      </c>
      <c r="V6" s="10">
        <v>2015</v>
      </c>
      <c r="W6" s="10">
        <v>2016</v>
      </c>
      <c r="X6" s="121">
        <v>2017</v>
      </c>
      <c r="Y6" s="215">
        <v>2018</v>
      </c>
      <c r="Z6" s="215">
        <v>2019</v>
      </c>
      <c r="AA6" s="215">
        <v>2020</v>
      </c>
      <c r="AB6" s="10" t="s">
        <v>1028</v>
      </c>
    </row>
    <row r="7" spans="1:28" ht="13.5" thickBot="1" x14ac:dyDescent="0.25">
      <c r="B7" s="268" t="s">
        <v>14</v>
      </c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  <c r="AB7" s="268"/>
    </row>
    <row r="8" spans="1:28" ht="13.5" thickTop="1" x14ac:dyDescent="0.2">
      <c r="B8" s="51"/>
      <c r="C8" s="260"/>
      <c r="D8" s="260"/>
      <c r="E8" s="260"/>
      <c r="F8" s="260"/>
      <c r="G8" s="51"/>
      <c r="H8" s="51"/>
      <c r="I8" s="51"/>
      <c r="J8" s="259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22"/>
      <c r="Y8" s="217"/>
      <c r="Z8" s="217"/>
      <c r="AA8" s="217"/>
      <c r="AB8" s="16"/>
    </row>
    <row r="9" spans="1:28" x14ac:dyDescent="0.2">
      <c r="A9" s="42" t="s">
        <v>62</v>
      </c>
      <c r="B9" s="43">
        <f>'C24'!B9-'C25'!B9</f>
        <v>-965.38508300000001</v>
      </c>
      <c r="C9" s="225">
        <f>'C24'!C9-'C25'!C9</f>
        <v>-988.71154999999987</v>
      </c>
      <c r="D9" s="225">
        <f>'C24'!D9-'C25'!D9</f>
        <v>-845.09518799999978</v>
      </c>
      <c r="E9" s="225">
        <f>'C24'!E9-'C25'!E9</f>
        <v>-285.36196299999995</v>
      </c>
      <c r="F9" s="225">
        <f>'C24'!F9-'C25'!F9</f>
        <v>-87.795868999999982</v>
      </c>
      <c r="G9" s="225">
        <f>'C24'!G9-'C25'!G9</f>
        <v>-56.902680000000004</v>
      </c>
      <c r="H9" s="225">
        <f>'C24'!H9-'C25'!H9</f>
        <v>-82.159289999999999</v>
      </c>
      <c r="I9" s="225">
        <f>'C24'!I9-'C25'!I9</f>
        <v>-143.595856</v>
      </c>
      <c r="J9" s="225">
        <f>'C24'!J9-'C25'!J9</f>
        <v>-717.79081700000017</v>
      </c>
      <c r="K9" s="225">
        <f>'C24'!K9-'C25'!K9</f>
        <v>-1803.255946</v>
      </c>
      <c r="L9" s="225">
        <f>'C24'!L9-'C25'!L9</f>
        <v>-1459.583155</v>
      </c>
      <c r="M9" s="225">
        <f>'C24'!M9-'C25'!M9</f>
        <v>-2266.0162969999997</v>
      </c>
      <c r="N9" s="225">
        <f>'C24'!N9-'C25'!N9</f>
        <v>-1554.13645</v>
      </c>
      <c r="O9" s="225">
        <f>'C24'!O9-'C25'!O9</f>
        <v>-1535.7454189999999</v>
      </c>
      <c r="P9" s="225">
        <f>'C24'!P9-'C25'!P9</f>
        <v>-930.39327600000001</v>
      </c>
      <c r="Q9" s="225">
        <f>'C24'!Q9-'C25'!Q9</f>
        <v>-1700.4415999999997</v>
      </c>
      <c r="R9" s="225">
        <f>'C24'!R9-'C25'!R9</f>
        <v>-2775.4588119999989</v>
      </c>
      <c r="S9" s="225">
        <f>'C24'!S9-'C25'!S9</f>
        <v>-3550.351563000002</v>
      </c>
      <c r="T9" s="225">
        <f>'C24'!T9-'C25'!T9</f>
        <v>-2464.6041839999998</v>
      </c>
      <c r="U9" s="225">
        <f>'C24'!U9-'C25'!U9</f>
        <v>-1087.5322350000001</v>
      </c>
      <c r="V9" s="225">
        <f>'C24'!V9-'C25'!V9</f>
        <v>-550.24689700000124</v>
      </c>
      <c r="W9" s="225">
        <f>'C24'!W9-'C25'!W9</f>
        <v>106.66131699999994</v>
      </c>
      <c r="X9" s="225">
        <f>'C24'!X9-'C25'!X9</f>
        <v>-323.38004199999955</v>
      </c>
      <c r="Y9" s="225">
        <f>'C24'!Y9-'C25'!Y9</f>
        <v>-111.07029799999918</v>
      </c>
      <c r="Z9" s="225">
        <f>'C24'!Z9-'C25'!Z9</f>
        <v>-175.12803300000019</v>
      </c>
      <c r="AA9" s="225">
        <f>'C24'!AA9-'C25'!AA9</f>
        <v>-1088.1891600000006</v>
      </c>
      <c r="AB9" s="225">
        <f>'C24'!AB9-'C25'!AB9</f>
        <v>-27441.670346000003</v>
      </c>
    </row>
    <row r="10" spans="1:28" x14ac:dyDescent="0.2">
      <c r="A10" s="42" t="s">
        <v>45</v>
      </c>
      <c r="B10" s="225">
        <f>'C24'!B10-'C25'!B10</f>
        <v>191.997389</v>
      </c>
      <c r="C10" s="225">
        <f>'C24'!C10-'C25'!C10</f>
        <v>145.89896700000014</v>
      </c>
      <c r="D10" s="225">
        <f>'C24'!D10-'C25'!D10</f>
        <v>186.8803319999999</v>
      </c>
      <c r="E10" s="225">
        <f>'C24'!E10-'C25'!E10</f>
        <v>168.1130849999999</v>
      </c>
      <c r="F10" s="225">
        <f>'C24'!F10-'C25'!F10</f>
        <v>163.75527600000018</v>
      </c>
      <c r="G10" s="225">
        <f>'C24'!G10-'C25'!G10</f>
        <v>218.10509200000001</v>
      </c>
      <c r="H10" s="225">
        <f>'C24'!H10-'C25'!H10</f>
        <v>149.869946</v>
      </c>
      <c r="I10" s="225">
        <f>'C24'!I10-'C25'!I10</f>
        <v>186.62600199999997</v>
      </c>
      <c r="J10" s="225">
        <f>'C24'!J10-'C25'!J10</f>
        <v>182.76246600000016</v>
      </c>
      <c r="K10" s="225">
        <f>'C24'!K10-'C25'!K10</f>
        <v>244.86808999999994</v>
      </c>
      <c r="L10" s="225">
        <f>'C24'!L10-'C25'!L10</f>
        <v>847.06319499999995</v>
      </c>
      <c r="M10" s="225">
        <f>'C24'!M10-'C25'!M10</f>
        <v>674.47479499999997</v>
      </c>
      <c r="N10" s="225">
        <f>'C24'!N10-'C25'!N10</f>
        <v>710.35238299999992</v>
      </c>
      <c r="O10" s="225">
        <f>'C24'!O10-'C25'!O10</f>
        <v>743.66601700000001</v>
      </c>
      <c r="P10" s="225">
        <f>'C24'!P10-'C25'!P10</f>
        <v>950.78466300000014</v>
      </c>
      <c r="Q10" s="225">
        <f>'C24'!Q10-'C25'!Q10</f>
        <v>916.44110000000001</v>
      </c>
      <c r="R10" s="225">
        <f>'C24'!R10-'C25'!R10</f>
        <v>1842.290872</v>
      </c>
      <c r="S10" s="225">
        <f>'C24'!S10-'C25'!S10</f>
        <v>2009.7116370000001</v>
      </c>
      <c r="T10" s="225">
        <f>'C24'!T10-'C25'!T10</f>
        <v>2172.0329860000002</v>
      </c>
      <c r="U10" s="225">
        <f>'C24'!U10-'C25'!U10</f>
        <v>2364.5859460000001</v>
      </c>
      <c r="V10" s="225">
        <f>'C24'!V10-'C25'!V10</f>
        <v>2594.7760309999994</v>
      </c>
      <c r="W10" s="225">
        <f>'C24'!W10-'C25'!W10</f>
        <v>2468.0949429999987</v>
      </c>
      <c r="X10" s="225">
        <f>'C24'!X10-'C25'!X10</f>
        <v>2474.9568049999989</v>
      </c>
      <c r="Y10" s="225">
        <f>'C24'!Y10-'C25'!Y10</f>
        <v>2713.1728600000006</v>
      </c>
      <c r="Z10" s="225">
        <f>'C24'!Z10-'C25'!Z10</f>
        <v>2068.9201749999984</v>
      </c>
      <c r="AA10" s="225">
        <f>'C24'!AA10-'C25'!AA10</f>
        <v>2005.5996079999991</v>
      </c>
      <c r="AB10" s="225">
        <f>'C24'!AB10-'C25'!AB10</f>
        <v>29395.800660999987</v>
      </c>
    </row>
    <row r="11" spans="1:28" x14ac:dyDescent="0.2">
      <c r="A11" s="42" t="s">
        <v>32</v>
      </c>
      <c r="B11" s="225">
        <f>'C24'!B11-'C25'!B11</f>
        <v>2178.414808</v>
      </c>
      <c r="C11" s="225">
        <f>'C24'!C11-'C25'!C11</f>
        <v>2432.8245979999997</v>
      </c>
      <c r="D11" s="225">
        <f>'C24'!D11-'C25'!D11</f>
        <v>2730.1845580000008</v>
      </c>
      <c r="E11" s="225">
        <f>'C24'!E11-'C25'!E11</f>
        <v>2908.4151600000005</v>
      </c>
      <c r="F11" s="225">
        <f>'C24'!F11-'C25'!F11</f>
        <v>2969.6510089999965</v>
      </c>
      <c r="G11" s="225">
        <f>'C24'!G11-'C25'!G11</f>
        <v>3194.4630590000002</v>
      </c>
      <c r="H11" s="225">
        <f>'C24'!H11-'C25'!H11</f>
        <v>3243.0169939999996</v>
      </c>
      <c r="I11" s="225">
        <f>'C24'!I11-'C25'!I11</f>
        <v>3666.190298</v>
      </c>
      <c r="J11" s="225">
        <f>'C24'!J11-'C25'!J11</f>
        <v>4609.0237779999979</v>
      </c>
      <c r="K11" s="225">
        <f>'C24'!K11-'C25'!K11</f>
        <v>5526.6736229999997</v>
      </c>
      <c r="L11" s="225">
        <f>'C24'!L11-'C25'!L11</f>
        <v>11093.439564</v>
      </c>
      <c r="M11" s="225">
        <f>'C24'!M11-'C25'!M11</f>
        <v>12979.162339</v>
      </c>
      <c r="N11" s="225">
        <f>'C24'!N11-'C25'!N11</f>
        <v>15747.056714</v>
      </c>
      <c r="O11" s="225">
        <f>'C24'!O11-'C25'!O11</f>
        <v>17121.008915000002</v>
      </c>
      <c r="P11" s="225">
        <f>'C24'!P11-'C25'!P11</f>
        <v>18738.941624999999</v>
      </c>
      <c r="Q11" s="225">
        <f>'C24'!Q11-'C25'!Q11</f>
        <v>19840.811300000001</v>
      </c>
      <c r="R11" s="225">
        <f>'C24'!R11-'C25'!R11</f>
        <v>26590.068919000001</v>
      </c>
      <c r="S11" s="225">
        <f>'C24'!S11-'C25'!S11</f>
        <v>26609.175317999998</v>
      </c>
      <c r="T11" s="225">
        <f>'C24'!T11-'C25'!T11</f>
        <v>28585.730392000001</v>
      </c>
      <c r="U11" s="225">
        <f>'C24'!U11-'C25'!U11</f>
        <v>30948.060068999999</v>
      </c>
      <c r="V11" s="225">
        <f>'C24'!V11-'C25'!V11</f>
        <v>34452.440516999988</v>
      </c>
      <c r="W11" s="225">
        <f>'C24'!W11-'C25'!W11</f>
        <v>32321.052277999999</v>
      </c>
      <c r="X11" s="225">
        <f>'C24'!X11-'C25'!X11</f>
        <v>31828.483577000003</v>
      </c>
      <c r="Y11" s="225">
        <f>'C24'!Y11-'C25'!Y11</f>
        <v>34066.978635999985</v>
      </c>
      <c r="Z11" s="225">
        <f>'C24'!Z11-'C25'!Z11</f>
        <v>31957.137487</v>
      </c>
      <c r="AA11" s="225">
        <f>'C24'!AA11-'C25'!AA11</f>
        <v>27058.832279999999</v>
      </c>
      <c r="AB11" s="225">
        <f>'C24'!AB11-'C25'!AB11</f>
        <v>433397.237815</v>
      </c>
    </row>
    <row r="12" spans="1:28" x14ac:dyDescent="0.2">
      <c r="A12" s="42" t="s">
        <v>26</v>
      </c>
      <c r="B12" s="225">
        <f>'C24'!B12-'C25'!B12</f>
        <v>886.86733400000003</v>
      </c>
      <c r="C12" s="225">
        <f>'C24'!C12-'C25'!C12</f>
        <v>1042.6925000000006</v>
      </c>
      <c r="D12" s="225">
        <f>'C24'!D12-'C25'!D12</f>
        <v>1080.3721169999997</v>
      </c>
      <c r="E12" s="225">
        <f>'C24'!E12-'C25'!E12</f>
        <v>1115.2342130000004</v>
      </c>
      <c r="F12" s="225">
        <f>'C24'!F12-'C25'!F12</f>
        <v>1244.3374309999999</v>
      </c>
      <c r="G12" s="225">
        <f>'C24'!G12-'C25'!G12</f>
        <v>952.65071399999999</v>
      </c>
      <c r="H12" s="225">
        <f>'C24'!H12-'C25'!H12</f>
        <v>946.37381700000003</v>
      </c>
      <c r="I12" s="225">
        <f>'C24'!I12-'C25'!I12</f>
        <v>2251.6615349999997</v>
      </c>
      <c r="J12" s="225">
        <f>'C24'!J12-'C25'!J12</f>
        <v>3319.9812660000002</v>
      </c>
      <c r="K12" s="225">
        <f>'C24'!K12-'C25'!K12</f>
        <v>3143.029391</v>
      </c>
      <c r="L12" s="225">
        <f>'C24'!L12-'C25'!L12</f>
        <v>4276.4605609999999</v>
      </c>
      <c r="M12" s="225">
        <f>'C24'!M12-'C25'!M12</f>
        <v>5061.194743</v>
      </c>
      <c r="N12" s="225">
        <f>'C24'!N12-'C25'!N12</f>
        <v>5758.4619270000003</v>
      </c>
      <c r="O12" s="225">
        <f>'C24'!O12-'C25'!O12</f>
        <v>9123.7496429999992</v>
      </c>
      <c r="P12" s="225">
        <f>'C24'!P12-'C25'!P12</f>
        <v>8540.9373369999994</v>
      </c>
      <c r="Q12" s="225">
        <f>'C24'!Q12-'C25'!Q12</f>
        <v>8969.1495000000014</v>
      </c>
      <c r="R12" s="225">
        <f>'C24'!R12-'C25'!R12</f>
        <v>13506.253728</v>
      </c>
      <c r="S12" s="225">
        <f>'C24'!S12-'C25'!S12</f>
        <v>13912.162697999998</v>
      </c>
      <c r="T12" s="225">
        <f>'C24'!T12-'C25'!T12</f>
        <v>14522.242617</v>
      </c>
      <c r="U12" s="225">
        <f>'C24'!U12-'C25'!U12</f>
        <v>14492.299712</v>
      </c>
      <c r="V12" s="225">
        <f>'C24'!V12-'C25'!V12</f>
        <v>16221.921280000002</v>
      </c>
      <c r="W12" s="225">
        <f>'C24'!W12-'C25'!W12</f>
        <v>15143.632385999999</v>
      </c>
      <c r="X12" s="225">
        <f>'C24'!X12-'C25'!X12</f>
        <v>16053.155384000003</v>
      </c>
      <c r="Y12" s="225">
        <f>'C24'!Y12-'C25'!Y12</f>
        <v>17767.594109000001</v>
      </c>
      <c r="Z12" s="225">
        <f>'C24'!Z12-'C25'!Z12</f>
        <v>16370.447905999996</v>
      </c>
      <c r="AA12" s="225">
        <f>'C24'!AA12-'C25'!AA12</f>
        <v>28293.007268000001</v>
      </c>
      <c r="AB12" s="225">
        <f>'C24'!AB12-'C25'!AB12</f>
        <v>223995.871117</v>
      </c>
    </row>
    <row r="13" spans="1:28" x14ac:dyDescent="0.2">
      <c r="A13" s="42" t="s">
        <v>19</v>
      </c>
      <c r="B13" s="225">
        <f>'C24'!B13-'C25'!B13</f>
        <v>2291.8944480000009</v>
      </c>
      <c r="C13" s="225">
        <f>'C24'!C13-'C25'!C13</f>
        <v>2632.7045150000004</v>
      </c>
      <c r="D13" s="225">
        <f>'C24'!D13-'C25'!D13</f>
        <v>3152.3418190000011</v>
      </c>
      <c r="E13" s="225">
        <f>'C24'!E13-'C25'!E13</f>
        <v>3906.4004950000008</v>
      </c>
      <c r="F13" s="225">
        <f>'C24'!F13-'C25'!F13</f>
        <v>4289.9478469999967</v>
      </c>
      <c r="G13" s="225">
        <f>'C24'!G13-'C25'!G13</f>
        <v>4308.3161850000006</v>
      </c>
      <c r="H13" s="225">
        <f>'C24'!H13-'C25'!H13</f>
        <v>4257.1014669999995</v>
      </c>
      <c r="I13" s="225">
        <f>'C24'!I13-'C25'!I13</f>
        <v>5960.8819789999998</v>
      </c>
      <c r="J13" s="225">
        <f>'C24'!J13-'C25'!J13</f>
        <v>7393.9766929999978</v>
      </c>
      <c r="K13" s="225">
        <f>'C24'!K13-'C25'!K13</f>
        <v>7111.3151580000012</v>
      </c>
      <c r="L13" s="225">
        <f>'C24'!L13-'C25'!L13</f>
        <v>14757.380164999999</v>
      </c>
      <c r="M13" s="225">
        <f>'C24'!M13-'C25'!M13</f>
        <v>16448.815579999999</v>
      </c>
      <c r="N13" s="225">
        <f>'C24'!N13-'C25'!N13</f>
        <v>20661.734573999998</v>
      </c>
      <c r="O13" s="225">
        <f>'C24'!O13-'C25'!O13</f>
        <v>25452.679155999998</v>
      </c>
      <c r="P13" s="225">
        <f>'C24'!P13-'C25'!P13</f>
        <v>27300.270349000002</v>
      </c>
      <c r="Q13" s="225">
        <f>'C24'!Q13-'C25'!Q13</f>
        <v>28025.960300000002</v>
      </c>
      <c r="R13" s="225">
        <f>'C24'!R13-'C25'!R13</f>
        <v>39163.154707000002</v>
      </c>
      <c r="S13" s="225">
        <f>'C24'!S13-'C25'!S13</f>
        <v>38980.698089999998</v>
      </c>
      <c r="T13" s="225">
        <f>'C24'!T13-'C25'!T13</f>
        <v>42815.401811000003</v>
      </c>
      <c r="U13" s="225">
        <f>'C24'!U13-'C25'!U13</f>
        <v>46717.413492000007</v>
      </c>
      <c r="V13" s="225">
        <f>'C24'!V13-'C25'!V13</f>
        <v>52718.890930999987</v>
      </c>
      <c r="W13" s="225">
        <f>'C24'!W13-'C25'!W13</f>
        <v>50039.440923999995</v>
      </c>
      <c r="X13" s="225">
        <f>'C24'!X13-'C25'!X13</f>
        <v>50033.215724000009</v>
      </c>
      <c r="Y13" s="225">
        <f>'C24'!Y13-'C25'!Y13</f>
        <v>54436.675306999998</v>
      </c>
      <c r="Z13" s="225">
        <f>'C24'!Z13-'C25'!Z13</f>
        <v>50221.377534999992</v>
      </c>
      <c r="AA13" s="225">
        <f>'C24'!AA13-'C25'!AA13</f>
        <v>56269.249995999999</v>
      </c>
      <c r="AB13" s="225">
        <f>'C24'!AB13-'C25'!AB13</f>
        <v>659347.23924699996</v>
      </c>
    </row>
    <row r="14" spans="1:28" x14ac:dyDescent="0.2">
      <c r="A14" s="42" t="s">
        <v>11</v>
      </c>
      <c r="B14" s="225">
        <f>'C24'!B14-'C25'!B14</f>
        <v>22811.879620999967</v>
      </c>
      <c r="C14" s="225">
        <f>'C24'!C14-'C25'!C14</f>
        <v>20393.491100999989</v>
      </c>
      <c r="D14" s="225">
        <f>'C24'!D14-'C25'!D14</f>
        <v>28581.166782000008</v>
      </c>
      <c r="E14" s="225">
        <f>'C24'!E14-'C25'!E14</f>
        <v>28848.401386999994</v>
      </c>
      <c r="F14" s="225">
        <f>'C24'!F14-'C25'!F14</f>
        <v>30502.315370999993</v>
      </c>
      <c r="G14" s="225">
        <f>'C24'!G14-'C25'!G14</f>
        <v>34544.208724499986</v>
      </c>
      <c r="H14" s="225">
        <f>'C24'!H14-'C25'!H14</f>
        <v>35295.146788000035</v>
      </c>
      <c r="I14" s="225">
        <f>'C24'!I14-'C25'!I14</f>
        <v>46926.928926999994</v>
      </c>
      <c r="J14" s="225">
        <f>'C24'!J14-'C25'!J14</f>
        <v>55928.253922000054</v>
      </c>
      <c r="K14" s="225">
        <f>'C24'!K14-'C25'!K14</f>
        <v>67133.179754000113</v>
      </c>
      <c r="L14" s="225">
        <f>'C24'!L14-'C25'!L14</f>
        <v>85398.697547999938</v>
      </c>
      <c r="M14" s="225">
        <f>'C24'!M14-'C25'!M14</f>
        <v>110973.40846800002</v>
      </c>
      <c r="N14" s="225">
        <f>'C24'!N14-'C25'!N14</f>
        <v>140707.30877999996</v>
      </c>
      <c r="O14" s="225">
        <f>'C24'!O14-'C25'!O14</f>
        <v>173847.95483599999</v>
      </c>
      <c r="P14" s="225">
        <f>'C24'!P14-'C25'!P14</f>
        <v>157012.672949</v>
      </c>
      <c r="Q14" s="225">
        <f>'C24'!Q14-'C25'!Q14</f>
        <v>175290.678063</v>
      </c>
      <c r="R14" s="225">
        <f>'C24'!R14-'C25'!R14</f>
        <v>234368.11681800004</v>
      </c>
      <c r="S14" s="225">
        <f>'C24'!S14-'C25'!S14</f>
        <v>236251.79258099999</v>
      </c>
      <c r="T14" s="225">
        <f>'C24'!T14-'C25'!T14</f>
        <v>266673.70377399999</v>
      </c>
      <c r="U14" s="225">
        <f>'C24'!U14-'C25'!U14</f>
        <v>279760.70385100011</v>
      </c>
      <c r="V14" s="225">
        <f>'C24'!V14-'C25'!V14</f>
        <v>279691.47489399998</v>
      </c>
      <c r="W14" s="225">
        <f>'C24'!W14-'C25'!W14</f>
        <v>265649.69325000007</v>
      </c>
      <c r="X14" s="225">
        <f>'C24'!X14-'C25'!X14</f>
        <v>272922.08014500001</v>
      </c>
      <c r="Y14" s="225">
        <f>'C24'!Y14-'C25'!Y14</f>
        <v>275780.44220100006</v>
      </c>
      <c r="Z14" s="225">
        <f>'C24'!Z14-'C25'!Z14</f>
        <v>269042.25988400006</v>
      </c>
      <c r="AA14" s="225">
        <f>'C24'!AA14-'C25'!AA14</f>
        <v>285511.97210699989</v>
      </c>
      <c r="AB14" s="225">
        <f>'C24'!AB14-'C25'!AB14</f>
        <v>3879847.9325265</v>
      </c>
    </row>
    <row r="15" spans="1:28" x14ac:dyDescent="0.2">
      <c r="A15" s="42"/>
      <c r="B15" s="44"/>
      <c r="C15" s="226"/>
      <c r="D15" s="226"/>
      <c r="E15" s="226"/>
      <c r="F15" s="226"/>
      <c r="G15" s="44"/>
      <c r="H15" s="44"/>
      <c r="I15" s="44"/>
      <c r="J15" s="226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126"/>
      <c r="Y15" s="225"/>
      <c r="Z15" s="225"/>
      <c r="AA15" s="225"/>
      <c r="AB15" s="43"/>
    </row>
    <row r="16" spans="1:28" ht="13.5" thickBot="1" x14ac:dyDescent="0.25">
      <c r="A16" s="23"/>
      <c r="B16" s="24"/>
      <c r="C16" s="221"/>
      <c r="D16" s="221"/>
      <c r="E16" s="221"/>
      <c r="F16" s="221"/>
      <c r="G16" s="24"/>
      <c r="H16" s="24"/>
      <c r="I16" s="24"/>
      <c r="J16" s="221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124"/>
      <c r="Y16" s="221"/>
      <c r="Z16" s="221"/>
      <c r="AA16" s="221"/>
      <c r="AB16" s="24"/>
    </row>
    <row r="17" spans="1:28" ht="13.5" thickTop="1" x14ac:dyDescent="0.2">
      <c r="A17" s="222" t="s">
        <v>1030</v>
      </c>
      <c r="B17" s="44"/>
      <c r="C17" s="226"/>
      <c r="D17" s="226"/>
      <c r="E17" s="226"/>
      <c r="F17" s="226"/>
      <c r="G17" s="44"/>
      <c r="H17" s="44"/>
      <c r="I17" s="44"/>
      <c r="J17" s="226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127"/>
      <c r="Y17" s="226"/>
      <c r="Z17" s="226"/>
      <c r="AA17" s="226"/>
      <c r="AB17" s="44"/>
    </row>
  </sheetData>
  <mergeCells count="3">
    <mergeCell ref="A2:AB2"/>
    <mergeCell ref="A4:AB4"/>
    <mergeCell ref="B7:AB7"/>
  </mergeCells>
  <phoneticPr fontId="0" type="noConversion"/>
  <hyperlinks>
    <hyperlink ref="A1" location="ÍNDICE!A1" display="INDICE"/>
  </hyperlinks>
  <pageMargins left="0.75" right="0.75" top="1" bottom="1" header="0" footer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4"/>
  <sheetViews>
    <sheetView zoomScaleNormal="100" workbookViewId="0"/>
  </sheetViews>
  <sheetFormatPr baseColWidth="10" defaultColWidth="11.42578125" defaultRowHeight="12.75" x14ac:dyDescent="0.2"/>
  <cols>
    <col min="1" max="2" width="11.42578125" style="41"/>
    <col min="3" max="6" width="11.42578125" style="223"/>
    <col min="7" max="9" width="11.42578125" style="41"/>
    <col min="10" max="10" width="11.42578125" style="223"/>
    <col min="11" max="19" width="11.42578125" style="41"/>
    <col min="20" max="20" width="12.140625" style="41" bestFit="1" customWidth="1"/>
    <col min="21" max="23" width="12.140625" style="41" customWidth="1"/>
    <col min="24" max="24" width="12.140625" style="125" customWidth="1"/>
    <col min="25" max="27" width="12.140625" style="223" customWidth="1"/>
    <col min="28" max="16384" width="11.42578125" style="41"/>
  </cols>
  <sheetData>
    <row r="1" spans="1:28" s="125" customFormat="1" x14ac:dyDescent="0.2">
      <c r="A1" s="120" t="s">
        <v>59</v>
      </c>
      <c r="C1" s="223"/>
      <c r="D1" s="223"/>
      <c r="E1" s="223"/>
      <c r="F1" s="223"/>
      <c r="J1" s="223"/>
      <c r="Y1" s="223"/>
      <c r="Z1" s="223"/>
      <c r="AA1" s="223"/>
    </row>
    <row r="2" spans="1:28" x14ac:dyDescent="0.2">
      <c r="A2" s="267" t="s">
        <v>1014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7"/>
      <c r="U2" s="267"/>
      <c r="V2" s="267"/>
      <c r="W2" s="267"/>
      <c r="X2" s="267"/>
      <c r="Y2" s="267"/>
      <c r="Z2" s="267"/>
      <c r="AA2" s="267"/>
      <c r="AB2" s="267"/>
    </row>
    <row r="3" spans="1:28" x14ac:dyDescent="0.2">
      <c r="A3" s="51"/>
      <c r="B3" s="51"/>
      <c r="C3" s="260"/>
      <c r="D3" s="260"/>
      <c r="E3" s="260"/>
      <c r="F3" s="260"/>
      <c r="G3" s="51"/>
      <c r="H3" s="51"/>
      <c r="I3" s="51"/>
      <c r="J3" s="259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129"/>
      <c r="Y3" s="233"/>
      <c r="Z3" s="241"/>
      <c r="AA3" s="263"/>
      <c r="AB3" s="16"/>
    </row>
    <row r="4" spans="1:28" x14ac:dyDescent="0.2">
      <c r="A4" s="267" t="s">
        <v>1055</v>
      </c>
      <c r="B4" s="267"/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267"/>
      <c r="U4" s="267"/>
      <c r="V4" s="267"/>
      <c r="W4" s="267"/>
      <c r="X4" s="267"/>
      <c r="Y4" s="267"/>
      <c r="Z4" s="267"/>
      <c r="AA4" s="267"/>
      <c r="AB4" s="267"/>
    </row>
    <row r="5" spans="1:28" ht="13.5" thickBot="1" x14ac:dyDescent="0.25">
      <c r="A5" s="17"/>
      <c r="B5" s="18"/>
      <c r="C5" s="219"/>
      <c r="D5" s="219"/>
      <c r="E5" s="219"/>
      <c r="F5" s="219"/>
      <c r="G5" s="18"/>
      <c r="H5" s="18"/>
      <c r="I5" s="18"/>
      <c r="J5" s="219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23"/>
      <c r="Y5" s="219"/>
      <c r="Z5" s="219"/>
      <c r="AA5" s="219"/>
      <c r="AB5" s="18"/>
    </row>
    <row r="6" spans="1:28" ht="13.5" thickTop="1" x14ac:dyDescent="0.2">
      <c r="B6" s="10">
        <v>1995</v>
      </c>
      <c r="C6" s="215">
        <v>1996</v>
      </c>
      <c r="D6" s="215">
        <v>1997</v>
      </c>
      <c r="E6" s="215">
        <v>1998</v>
      </c>
      <c r="F6" s="215">
        <v>1999</v>
      </c>
      <c r="G6" s="215">
        <v>2000</v>
      </c>
      <c r="H6" s="215">
        <v>2001</v>
      </c>
      <c r="I6" s="10">
        <v>2002</v>
      </c>
      <c r="J6" s="215">
        <v>2003</v>
      </c>
      <c r="K6" s="10">
        <v>2004</v>
      </c>
      <c r="L6" s="10">
        <v>2005</v>
      </c>
      <c r="M6" s="10">
        <v>2006</v>
      </c>
      <c r="N6" s="10">
        <v>2007</v>
      </c>
      <c r="O6" s="10">
        <v>2008</v>
      </c>
      <c r="P6" s="10">
        <v>2009</v>
      </c>
      <c r="Q6" s="10">
        <v>2010</v>
      </c>
      <c r="R6" s="10">
        <v>2011</v>
      </c>
      <c r="S6" s="10">
        <v>2012</v>
      </c>
      <c r="T6" s="10">
        <v>2013</v>
      </c>
      <c r="U6" s="10">
        <v>2014</v>
      </c>
      <c r="V6" s="10">
        <v>2015</v>
      </c>
      <c r="W6" s="10">
        <v>2016</v>
      </c>
      <c r="X6" s="121">
        <v>2017</v>
      </c>
      <c r="Y6" s="215">
        <v>2018</v>
      </c>
      <c r="Z6" s="215">
        <v>2019</v>
      </c>
      <c r="AA6" s="215">
        <v>2020</v>
      </c>
      <c r="AB6" s="10" t="s">
        <v>1028</v>
      </c>
    </row>
    <row r="7" spans="1:28" ht="13.5" thickBot="1" x14ac:dyDescent="0.25">
      <c r="B7" s="268" t="s">
        <v>14</v>
      </c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  <c r="AB7" s="268"/>
    </row>
    <row r="8" spans="1:28" ht="13.5" thickTop="1" x14ac:dyDescent="0.2">
      <c r="B8" s="51"/>
      <c r="C8" s="260"/>
      <c r="D8" s="260"/>
      <c r="E8" s="260"/>
      <c r="F8" s="260"/>
      <c r="G8" s="51"/>
      <c r="H8" s="51"/>
      <c r="I8" s="51"/>
      <c r="J8" s="259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22"/>
      <c r="Y8" s="217"/>
      <c r="Z8" s="217"/>
      <c r="AA8" s="217"/>
      <c r="AB8" s="16"/>
    </row>
    <row r="9" spans="1:28" x14ac:dyDescent="0.2">
      <c r="A9" s="42" t="s">
        <v>62</v>
      </c>
      <c r="B9" s="175">
        <v>4.2825999999999996E-2</v>
      </c>
      <c r="C9" s="211">
        <v>0.12817499999999998</v>
      </c>
      <c r="D9" s="211">
        <v>0.47273500000000007</v>
      </c>
      <c r="E9" s="211">
        <v>0.64430099999999979</v>
      </c>
      <c r="F9" s="211">
        <v>0.78475799999999984</v>
      </c>
      <c r="G9" s="175">
        <v>2.1987930000000002</v>
      </c>
      <c r="H9" s="175">
        <v>3.0150250000000001</v>
      </c>
      <c r="I9" s="175">
        <v>3.651783</v>
      </c>
      <c r="J9" s="211">
        <v>4.6694239999999994</v>
      </c>
      <c r="K9" s="175">
        <v>6.0348349999999984</v>
      </c>
      <c r="L9" s="175">
        <v>8.8754160000000013</v>
      </c>
      <c r="M9" s="175">
        <v>23.980146999999995</v>
      </c>
      <c r="N9" s="175">
        <v>37.218914999999988</v>
      </c>
      <c r="O9" s="175">
        <v>50.539845000000007</v>
      </c>
      <c r="P9" s="175">
        <v>61.216998000000004</v>
      </c>
      <c r="Q9" s="175">
        <v>90.736234000000024</v>
      </c>
      <c r="R9" s="175">
        <v>151.14334500000004</v>
      </c>
      <c r="S9" s="175">
        <v>160.54651199999998</v>
      </c>
      <c r="T9" s="175">
        <v>187.45151700000002</v>
      </c>
      <c r="U9" s="175">
        <v>226.19918099999995</v>
      </c>
      <c r="V9" s="175">
        <v>248.43548100000001</v>
      </c>
      <c r="W9" s="175">
        <v>239.39587200000011</v>
      </c>
      <c r="X9" s="175">
        <v>260.52647699999994</v>
      </c>
      <c r="Y9" s="211">
        <v>302.60936700000008</v>
      </c>
      <c r="Z9" s="211">
        <v>263.923655</v>
      </c>
      <c r="AA9" s="211">
        <v>193.68908800000005</v>
      </c>
      <c r="AB9" s="47">
        <f>SUM(B9:AA9)</f>
        <v>2528.130705</v>
      </c>
    </row>
    <row r="10" spans="1:28" x14ac:dyDescent="0.2">
      <c r="A10" s="42" t="s">
        <v>45</v>
      </c>
      <c r="B10" s="136">
        <v>3.9380469999999996</v>
      </c>
      <c r="C10" s="211">
        <v>4.9449219999999992</v>
      </c>
      <c r="D10" s="211">
        <v>16.261588</v>
      </c>
      <c r="E10" s="211">
        <v>25.110762000000008</v>
      </c>
      <c r="F10" s="211">
        <v>38.85308000000002</v>
      </c>
      <c r="G10" s="136">
        <v>101.93877000000005</v>
      </c>
      <c r="H10" s="136">
        <v>158.08133699999996</v>
      </c>
      <c r="I10" s="136">
        <v>240.77513199999984</v>
      </c>
      <c r="J10" s="211">
        <v>366.25206700000001</v>
      </c>
      <c r="K10" s="136">
        <v>446.95892000000021</v>
      </c>
      <c r="L10" s="136">
        <v>332.4267450000001</v>
      </c>
      <c r="M10" s="136">
        <v>592.628153</v>
      </c>
      <c r="N10" s="136">
        <v>680.981178</v>
      </c>
      <c r="O10" s="136">
        <v>801.22877599999993</v>
      </c>
      <c r="P10" s="136">
        <v>682.4979830000002</v>
      </c>
      <c r="Q10" s="136">
        <v>950.04804299999967</v>
      </c>
      <c r="R10" s="136">
        <v>1334.0158690000001</v>
      </c>
      <c r="S10" s="136">
        <v>1377.0802270000013</v>
      </c>
      <c r="T10" s="136">
        <v>1360.2879079999996</v>
      </c>
      <c r="U10" s="136">
        <v>1530.8499600000009</v>
      </c>
      <c r="V10" s="136">
        <v>1510.0007539999999</v>
      </c>
      <c r="W10" s="136">
        <v>1417.0288939999998</v>
      </c>
      <c r="X10" s="136">
        <v>1428.3284560000009</v>
      </c>
      <c r="Y10" s="211">
        <v>1604.4404280000008</v>
      </c>
      <c r="Z10" s="211">
        <v>1424.9666670000004</v>
      </c>
      <c r="AA10" s="211">
        <v>1205.8836170000011</v>
      </c>
      <c r="AB10" s="227">
        <f t="shared" ref="AB10:AB14" si="0">SUM(B10:AA10)</f>
        <v>19635.808283000006</v>
      </c>
    </row>
    <row r="11" spans="1:28" x14ac:dyDescent="0.2">
      <c r="A11" s="42" t="s">
        <v>32</v>
      </c>
      <c r="B11" s="136">
        <v>22.023564000000007</v>
      </c>
      <c r="C11" s="211">
        <v>27.349215999999991</v>
      </c>
      <c r="D11" s="211">
        <v>40.675479000000017</v>
      </c>
      <c r="E11" s="211">
        <v>43.874790999999988</v>
      </c>
      <c r="F11" s="211">
        <v>92.541541999999978</v>
      </c>
      <c r="G11" s="136">
        <v>198.78648599999997</v>
      </c>
      <c r="H11" s="136">
        <v>256.65569399999998</v>
      </c>
      <c r="I11" s="136">
        <v>615.03027599999984</v>
      </c>
      <c r="J11" s="211">
        <v>454.58645800000028</v>
      </c>
      <c r="K11" s="136">
        <v>612.7476999999999</v>
      </c>
      <c r="L11" s="136">
        <v>332.87929400000007</v>
      </c>
      <c r="M11" s="136">
        <v>918.30784400000039</v>
      </c>
      <c r="N11" s="136">
        <v>953.13076300000034</v>
      </c>
      <c r="O11" s="136">
        <v>517.09334399999921</v>
      </c>
      <c r="P11" s="136">
        <v>125.82966199999996</v>
      </c>
      <c r="Q11" s="136">
        <v>255.30499100000014</v>
      </c>
      <c r="R11" s="136">
        <v>461.52233699999999</v>
      </c>
      <c r="S11" s="136">
        <v>688.75636100000008</v>
      </c>
      <c r="T11" s="136">
        <v>1050.8771529999997</v>
      </c>
      <c r="U11" s="136">
        <v>1501.200634999999</v>
      </c>
      <c r="V11" s="136">
        <v>1329.617833</v>
      </c>
      <c r="W11" s="136">
        <v>1068.1517640000004</v>
      </c>
      <c r="X11" s="136">
        <v>972.43669600000021</v>
      </c>
      <c r="Y11" s="211">
        <v>1266.5965760000006</v>
      </c>
      <c r="Z11" s="211">
        <v>1357.5014730000003</v>
      </c>
      <c r="AA11" s="211">
        <v>1040.4645189999992</v>
      </c>
      <c r="AB11" s="227">
        <f t="shared" si="0"/>
        <v>16203.942450999999</v>
      </c>
    </row>
    <row r="12" spans="1:28" x14ac:dyDescent="0.2">
      <c r="A12" s="42" t="s">
        <v>26</v>
      </c>
      <c r="B12" s="136">
        <v>3.4455819999999999</v>
      </c>
      <c r="C12" s="211">
        <v>5.6676459999999986</v>
      </c>
      <c r="D12" s="211">
        <v>9.103602000000004</v>
      </c>
      <c r="E12" s="211">
        <v>16.072754</v>
      </c>
      <c r="F12" s="211">
        <v>24.766880999999998</v>
      </c>
      <c r="G12" s="136">
        <v>39.339868999999993</v>
      </c>
      <c r="H12" s="136">
        <v>58.925742999999954</v>
      </c>
      <c r="I12" s="136">
        <v>73.299123999999978</v>
      </c>
      <c r="J12" s="211">
        <v>71.16371700000002</v>
      </c>
      <c r="K12" s="136">
        <v>93.369172000000006</v>
      </c>
      <c r="L12" s="136">
        <v>87.681421999999998</v>
      </c>
      <c r="M12" s="136">
        <v>142.33751299999994</v>
      </c>
      <c r="N12" s="136">
        <v>172.53072700000004</v>
      </c>
      <c r="O12" s="136">
        <v>198.96318300000004</v>
      </c>
      <c r="P12" s="136">
        <v>199.07541900000001</v>
      </c>
      <c r="Q12" s="136">
        <v>307.496465</v>
      </c>
      <c r="R12" s="136">
        <v>446.20626400000015</v>
      </c>
      <c r="S12" s="136">
        <v>475.75576100000006</v>
      </c>
      <c r="T12" s="136">
        <v>506.73484399999995</v>
      </c>
      <c r="U12" s="136">
        <v>546.47989600000005</v>
      </c>
      <c r="V12" s="136">
        <v>634.3976349999997</v>
      </c>
      <c r="W12" s="136">
        <v>577.92138299999999</v>
      </c>
      <c r="X12" s="136">
        <v>788.23547800000017</v>
      </c>
      <c r="Y12" s="211">
        <v>755.65508</v>
      </c>
      <c r="Z12" s="211">
        <v>812.29768699999966</v>
      </c>
      <c r="AA12" s="211">
        <v>1162.115965</v>
      </c>
      <c r="AB12" s="227">
        <f t="shared" si="0"/>
        <v>8209.0388119999989</v>
      </c>
    </row>
    <row r="13" spans="1:28" x14ac:dyDescent="0.2">
      <c r="A13" s="42" t="s">
        <v>19</v>
      </c>
      <c r="B13" s="174">
        <f>SUM(B9:B12)</f>
        <v>29.450019000000005</v>
      </c>
      <c r="C13" s="211">
        <f t="shared" ref="C13:H13" si="1">SUM(C9:C12)</f>
        <v>38.089958999999986</v>
      </c>
      <c r="D13" s="211">
        <f t="shared" si="1"/>
        <v>66.513404000000023</v>
      </c>
      <c r="E13" s="211">
        <f t="shared" si="1"/>
        <v>85.702607999999998</v>
      </c>
      <c r="F13" s="211">
        <f t="shared" si="1"/>
        <v>156.94626099999999</v>
      </c>
      <c r="G13" s="211">
        <f t="shared" si="1"/>
        <v>342.26391799999999</v>
      </c>
      <c r="H13" s="211">
        <f t="shared" si="1"/>
        <v>476.67779899999988</v>
      </c>
      <c r="I13" s="211">
        <f t="shared" ref="I13:Q13" si="2">SUM(I9:I12)</f>
        <v>932.75631499999974</v>
      </c>
      <c r="J13" s="211">
        <f t="shared" si="2"/>
        <v>896.6716660000003</v>
      </c>
      <c r="K13" s="211">
        <f t="shared" si="2"/>
        <v>1159.110627</v>
      </c>
      <c r="L13" s="211">
        <f t="shared" si="2"/>
        <v>761.86287700000014</v>
      </c>
      <c r="M13" s="211">
        <f t="shared" si="2"/>
        <v>1677.2536570000002</v>
      </c>
      <c r="N13" s="211">
        <f t="shared" si="2"/>
        <v>1843.8615830000006</v>
      </c>
      <c r="O13" s="211">
        <f t="shared" si="2"/>
        <v>1567.8251479999992</v>
      </c>
      <c r="P13" s="211">
        <f t="shared" si="2"/>
        <v>1068.6200620000002</v>
      </c>
      <c r="Q13" s="211">
        <f t="shared" si="2"/>
        <v>1603.5857329999999</v>
      </c>
      <c r="R13" s="211">
        <f>SUM(R9:R12)</f>
        <v>2392.887815</v>
      </c>
      <c r="S13" s="211">
        <f t="shared" ref="S13" si="3">SUM(S9:S12)</f>
        <v>2702.1388610000013</v>
      </c>
      <c r="T13" s="211">
        <f t="shared" ref="T13" si="4">SUM(T9:T12)</f>
        <v>3105.3514219999993</v>
      </c>
      <c r="U13" s="211">
        <f t="shared" ref="U13" si="5">SUM(U9:U12)</f>
        <v>3804.7296719999995</v>
      </c>
      <c r="V13" s="211">
        <f t="shared" ref="V13" si="6">SUM(V9:V12)</f>
        <v>3722.4517029999997</v>
      </c>
      <c r="W13" s="211">
        <f t="shared" ref="W13" si="7">SUM(W9:W12)</f>
        <v>3302.4979130000002</v>
      </c>
      <c r="X13" s="211">
        <f t="shared" ref="X13" si="8">SUM(X9:X12)</f>
        <v>3449.5271070000013</v>
      </c>
      <c r="Y13" s="211">
        <f t="shared" ref="Y13" si="9">SUM(Y9:Y12)</f>
        <v>3929.3014510000016</v>
      </c>
      <c r="Z13" s="211">
        <f t="shared" ref="Z13:AA13" si="10">SUM(Z9:Z12)</f>
        <v>3858.6894820000002</v>
      </c>
      <c r="AA13" s="211">
        <f t="shared" si="10"/>
        <v>3602.1531890000006</v>
      </c>
      <c r="AB13" s="227">
        <f t="shared" si="0"/>
        <v>46576.920251000003</v>
      </c>
    </row>
    <row r="14" spans="1:28" x14ac:dyDescent="0.2">
      <c r="A14" s="42" t="s">
        <v>11</v>
      </c>
      <c r="B14" s="136">
        <v>35401.442051999984</v>
      </c>
      <c r="C14" s="211">
        <v>37854.415041999993</v>
      </c>
      <c r="D14" s="211">
        <v>46581.324112000009</v>
      </c>
      <c r="E14" s="211">
        <v>44055.491285999997</v>
      </c>
      <c r="F14" s="211">
        <v>45311.673295999994</v>
      </c>
      <c r="G14" s="136">
        <v>49284.000091500013</v>
      </c>
      <c r="H14" s="136">
        <v>49849.919985000022</v>
      </c>
      <c r="I14" s="136">
        <v>62735.837911000017</v>
      </c>
      <c r="J14" s="211">
        <v>74995.339162000048</v>
      </c>
      <c r="K14" s="136">
        <v>88418.356921000057</v>
      </c>
      <c r="L14" s="136">
        <v>107183.92608699996</v>
      </c>
      <c r="M14" s="136">
        <v>135546.38547200005</v>
      </c>
      <c r="N14" s="136">
        <v>165140.67098900001</v>
      </c>
      <c r="O14" s="136">
        <v>200271.78282699999</v>
      </c>
      <c r="P14" s="136">
        <v>180501.04964700001</v>
      </c>
      <c r="Q14" s="136">
        <v>207608.633753</v>
      </c>
      <c r="R14" s="136">
        <v>274469.95753200003</v>
      </c>
      <c r="S14" s="136">
        <v>279346.37460899999</v>
      </c>
      <c r="T14" s="136">
        <v>309274.60421299998</v>
      </c>
      <c r="U14" s="136">
        <v>322362.6042900001</v>
      </c>
      <c r="V14" s="136">
        <v>317141.21217799996</v>
      </c>
      <c r="W14" s="136">
        <v>299147.28777700011</v>
      </c>
      <c r="X14" s="136">
        <v>309447.81772399996</v>
      </c>
      <c r="Y14" s="211">
        <v>311998.29558000009</v>
      </c>
      <c r="Z14" s="211">
        <v>306980.83560800005</v>
      </c>
      <c r="AA14" s="211">
        <v>320531.6189169999</v>
      </c>
      <c r="AB14" s="227">
        <f t="shared" si="0"/>
        <v>4581440.8570614997</v>
      </c>
    </row>
    <row r="15" spans="1:28" x14ac:dyDescent="0.2">
      <c r="A15" s="42"/>
      <c r="B15" s="44"/>
      <c r="C15" s="226"/>
      <c r="D15" s="226"/>
      <c r="E15" s="226"/>
      <c r="F15" s="226"/>
      <c r="G15" s="44"/>
      <c r="H15" s="44"/>
      <c r="I15" s="44"/>
      <c r="J15" s="226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127"/>
      <c r="Y15" s="226"/>
      <c r="Z15" s="226"/>
      <c r="AA15" s="226"/>
      <c r="AB15" s="44"/>
    </row>
    <row r="16" spans="1:28" ht="13.5" thickBot="1" x14ac:dyDescent="0.25">
      <c r="A16" s="42"/>
      <c r="B16" s="268" t="s">
        <v>15</v>
      </c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/>
      <c r="U16" s="268"/>
      <c r="V16" s="268"/>
      <c r="W16" s="268"/>
      <c r="X16" s="268"/>
      <c r="Y16" s="268"/>
      <c r="Z16" s="268"/>
      <c r="AA16" s="268"/>
      <c r="AB16" s="268"/>
    </row>
    <row r="17" spans="1:28" ht="13.5" thickTop="1" x14ac:dyDescent="0.2">
      <c r="A17" s="45"/>
      <c r="B17" s="44"/>
      <c r="C17" s="226"/>
      <c r="D17" s="226"/>
      <c r="E17" s="226"/>
      <c r="F17" s="226"/>
      <c r="G17" s="44"/>
      <c r="H17" s="44"/>
      <c r="I17" s="44"/>
      <c r="J17" s="226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127"/>
      <c r="Y17" s="226"/>
      <c r="Z17" s="226"/>
      <c r="AA17" s="226"/>
      <c r="AB17" s="44"/>
    </row>
    <row r="18" spans="1:28" x14ac:dyDescent="0.2">
      <c r="A18" s="42" t="s">
        <v>62</v>
      </c>
      <c r="B18" s="44">
        <f>B9/B$14*100</f>
        <v>1.2097247320347664E-4</v>
      </c>
      <c r="C18" s="226">
        <f t="shared" ref="C18:H18" si="11">C9/C$14*100</f>
        <v>3.3859986967910627E-4</v>
      </c>
      <c r="D18" s="226">
        <f t="shared" si="11"/>
        <v>1.0148595150780973E-3</v>
      </c>
      <c r="E18" s="226">
        <f t="shared" si="11"/>
        <v>1.4624760300987643E-3</v>
      </c>
      <c r="F18" s="226">
        <f t="shared" si="11"/>
        <v>1.7319113219976283E-3</v>
      </c>
      <c r="G18" s="226">
        <f t="shared" si="11"/>
        <v>4.4614743038668752E-3</v>
      </c>
      <c r="H18" s="226">
        <f t="shared" si="11"/>
        <v>6.0482042918167762E-3</v>
      </c>
      <c r="I18" s="226">
        <f t="shared" ref="H18:AB23" si="12">I9/I$14*100</f>
        <v>5.8208882221045481E-3</v>
      </c>
      <c r="J18" s="226">
        <f t="shared" si="12"/>
        <v>6.226285596113398E-3</v>
      </c>
      <c r="K18" s="226">
        <f t="shared" si="12"/>
        <v>6.8253190967934359E-3</v>
      </c>
      <c r="L18" s="226">
        <f t="shared" si="12"/>
        <v>8.2805475821028686E-3</v>
      </c>
      <c r="M18" s="226">
        <f t="shared" si="12"/>
        <v>1.769146917233997E-2</v>
      </c>
      <c r="N18" s="226">
        <f t="shared" si="12"/>
        <v>2.2537703629942944E-2</v>
      </c>
      <c r="O18" s="226">
        <f t="shared" si="12"/>
        <v>2.5235629446439613E-2</v>
      </c>
      <c r="P18" s="226">
        <f t="shared" si="12"/>
        <v>3.3915037125667735E-2</v>
      </c>
      <c r="Q18" s="226">
        <f t="shared" si="12"/>
        <v>4.3705424172268491E-2</v>
      </c>
      <c r="R18" s="226">
        <f t="shared" si="12"/>
        <v>5.5067354678472763E-2</v>
      </c>
      <c r="S18" s="226">
        <f t="shared" si="12"/>
        <v>5.7472201751218817E-2</v>
      </c>
      <c r="T18" s="226">
        <f t="shared" si="12"/>
        <v>6.0610058002337819E-2</v>
      </c>
      <c r="U18" s="226">
        <f t="shared" si="12"/>
        <v>7.0169175329192118E-2</v>
      </c>
      <c r="V18" s="226">
        <f t="shared" si="12"/>
        <v>7.8335918341814914E-2</v>
      </c>
      <c r="W18" s="226">
        <f t="shared" si="12"/>
        <v>8.0026088078210558E-2</v>
      </c>
      <c r="X18" s="226">
        <f t="shared" si="12"/>
        <v>8.4190762409049033E-2</v>
      </c>
      <c r="Y18" s="226">
        <f t="shared" si="12"/>
        <v>9.6990711579835354E-2</v>
      </c>
      <c r="Z18" s="226">
        <f t="shared" si="12"/>
        <v>8.5973984166561448E-2</v>
      </c>
      <c r="AA18" s="226">
        <f t="shared" si="12"/>
        <v>6.0427451324281026E-2</v>
      </c>
      <c r="AB18" s="226">
        <f t="shared" si="12"/>
        <v>5.5182000245693953E-2</v>
      </c>
    </row>
    <row r="19" spans="1:28" x14ac:dyDescent="0.2">
      <c r="A19" s="42" t="s">
        <v>45</v>
      </c>
      <c r="B19" s="226">
        <f t="shared" ref="B19:H19" si="13">B10/B$14*100</f>
        <v>1.1123973408245729E-2</v>
      </c>
      <c r="C19" s="226">
        <f t="shared" si="13"/>
        <v>1.3062999374085005E-2</v>
      </c>
      <c r="D19" s="226">
        <f t="shared" si="13"/>
        <v>3.4910102514262326E-2</v>
      </c>
      <c r="E19" s="226">
        <f t="shared" si="13"/>
        <v>5.6998029682578374E-2</v>
      </c>
      <c r="F19" s="226">
        <f t="shared" si="13"/>
        <v>8.5746292674276234E-2</v>
      </c>
      <c r="G19" s="226">
        <f t="shared" si="13"/>
        <v>0.20683948098924984</v>
      </c>
      <c r="H19" s="226">
        <f t="shared" si="13"/>
        <v>0.31711452505353482</v>
      </c>
      <c r="I19" s="226">
        <f t="shared" ref="B19:V23" si="14">I10/I$14*100</f>
        <v>0.38379200791352253</v>
      </c>
      <c r="J19" s="226">
        <f t="shared" si="14"/>
        <v>0.48836643862473389</v>
      </c>
      <c r="K19" s="226">
        <f t="shared" si="14"/>
        <v>0.50550466618526813</v>
      </c>
      <c r="L19" s="226">
        <f t="shared" si="14"/>
        <v>0.31014607986105414</v>
      </c>
      <c r="M19" s="226">
        <f t="shared" si="14"/>
        <v>0.43721427977319227</v>
      </c>
      <c r="N19" s="226">
        <f t="shared" si="14"/>
        <v>0.41236430367014804</v>
      </c>
      <c r="O19" s="226">
        <f t="shared" si="14"/>
        <v>0.40007072623511936</v>
      </c>
      <c r="P19" s="226">
        <f t="shared" si="14"/>
        <v>0.37811302722878298</v>
      </c>
      <c r="Q19" s="226">
        <f t="shared" si="14"/>
        <v>0.4576149006068353</v>
      </c>
      <c r="R19" s="226">
        <f t="shared" si="14"/>
        <v>0.48603347375257611</v>
      </c>
      <c r="S19" s="226">
        <f t="shared" si="14"/>
        <v>0.49296513295635036</v>
      </c>
      <c r="T19" s="226">
        <f t="shared" si="14"/>
        <v>0.4398317512883011</v>
      </c>
      <c r="U19" s="226">
        <f t="shared" si="14"/>
        <v>0.47488447469633777</v>
      </c>
      <c r="V19" s="226">
        <f t="shared" si="14"/>
        <v>0.47612883347134677</v>
      </c>
      <c r="W19" s="226">
        <f t="shared" si="12"/>
        <v>0.47368936704394476</v>
      </c>
      <c r="X19" s="226">
        <f t="shared" si="12"/>
        <v>0.46157328447342399</v>
      </c>
      <c r="Y19" s="226">
        <f t="shared" si="12"/>
        <v>0.5142465361925681</v>
      </c>
      <c r="Z19" s="226">
        <f t="shared" si="12"/>
        <v>0.46418750023197386</v>
      </c>
      <c r="AA19" s="226">
        <f t="shared" ref="AA19" si="15">AA10/AA$14*100</f>
        <v>0.37621362319087115</v>
      </c>
      <c r="AB19" s="226">
        <f t="shared" si="12"/>
        <v>0.42859460365476065</v>
      </c>
    </row>
    <row r="20" spans="1:28" x14ac:dyDescent="0.2">
      <c r="A20" s="42" t="s">
        <v>32</v>
      </c>
      <c r="B20" s="226">
        <f t="shared" ref="B20:H20" si="16">B11/B$14*100</f>
        <v>6.2210923407160466E-2</v>
      </c>
      <c r="C20" s="226">
        <f t="shared" si="16"/>
        <v>7.2248417970943848E-2</v>
      </c>
      <c r="D20" s="226">
        <f t="shared" si="16"/>
        <v>8.7321431443640393E-2</v>
      </c>
      <c r="E20" s="226">
        <f t="shared" si="16"/>
        <v>9.9589834818032255E-2</v>
      </c>
      <c r="F20" s="226">
        <f t="shared" si="16"/>
        <v>0.20423333606655689</v>
      </c>
      <c r="G20" s="226">
        <f t="shared" si="16"/>
        <v>0.4033489279095358</v>
      </c>
      <c r="H20" s="226">
        <f t="shared" si="16"/>
        <v>0.51485678227212472</v>
      </c>
      <c r="I20" s="226">
        <f t="shared" ref="I20:J20" si="17">I11/I$14*100</f>
        <v>0.98034918553651984</v>
      </c>
      <c r="J20" s="226">
        <f t="shared" si="17"/>
        <v>0.6061529464091524</v>
      </c>
      <c r="K20" s="226">
        <f t="shared" si="12"/>
        <v>0.69300959816237828</v>
      </c>
      <c r="L20" s="226">
        <f t="shared" si="12"/>
        <v>0.31056829708757427</v>
      </c>
      <c r="M20" s="226">
        <f t="shared" si="12"/>
        <v>0.67748604346937458</v>
      </c>
      <c r="N20" s="226">
        <f t="shared" si="12"/>
        <v>0.57716294677250535</v>
      </c>
      <c r="O20" s="226">
        <f t="shared" si="12"/>
        <v>0.25819580606953396</v>
      </c>
      <c r="P20" s="226">
        <f t="shared" si="12"/>
        <v>6.971131871314927E-2</v>
      </c>
      <c r="Q20" s="226">
        <f t="shared" si="12"/>
        <v>0.12297416845570418</v>
      </c>
      <c r="R20" s="226">
        <f t="shared" si="12"/>
        <v>0.16815040201483319</v>
      </c>
      <c r="S20" s="226">
        <f t="shared" si="12"/>
        <v>0.24655997843682403</v>
      </c>
      <c r="T20" s="226">
        <f t="shared" si="12"/>
        <v>0.33978772866725648</v>
      </c>
      <c r="U20" s="226">
        <f t="shared" si="12"/>
        <v>0.46568696710537377</v>
      </c>
      <c r="V20" s="226">
        <f t="shared" si="12"/>
        <v>0.41925104084351339</v>
      </c>
      <c r="W20" s="226">
        <f t="shared" si="12"/>
        <v>0.35706550172577733</v>
      </c>
      <c r="X20" s="226">
        <f t="shared" si="12"/>
        <v>0.31424900752324181</v>
      </c>
      <c r="Y20" s="226">
        <f t="shared" si="12"/>
        <v>0.40596265875280402</v>
      </c>
      <c r="Z20" s="226">
        <f t="shared" si="12"/>
        <v>0.44221049509861426</v>
      </c>
      <c r="AA20" s="226">
        <f t="shared" ref="AA20" si="18">AA11/AA$14*100</f>
        <v>0.32460589146103008</v>
      </c>
      <c r="AB20" s="226">
        <f t="shared" si="12"/>
        <v>0.35368660114916517</v>
      </c>
    </row>
    <row r="21" spans="1:28" x14ac:dyDescent="0.2">
      <c r="A21" s="42" t="s">
        <v>26</v>
      </c>
      <c r="B21" s="226">
        <f t="shared" ref="B21:H21" si="19">B12/B$14*100</f>
        <v>9.7328860076911581E-3</v>
      </c>
      <c r="C21" s="226">
        <f t="shared" si="19"/>
        <v>1.4972219208014885E-2</v>
      </c>
      <c r="D21" s="226">
        <f t="shared" si="19"/>
        <v>1.9543459044039469E-2</v>
      </c>
      <c r="E21" s="226">
        <f t="shared" si="19"/>
        <v>3.6482975290545942E-2</v>
      </c>
      <c r="F21" s="226">
        <f t="shared" si="19"/>
        <v>5.465894150103337E-2</v>
      </c>
      <c r="G21" s="226">
        <f t="shared" si="19"/>
        <v>7.9822800355007953E-2</v>
      </c>
      <c r="H21" s="226">
        <f t="shared" si="19"/>
        <v>0.11820629404767524</v>
      </c>
      <c r="I21" s="226">
        <f t="shared" ref="I21:J21" si="20">I12/I$14*100</f>
        <v>0.11683772217083566</v>
      </c>
      <c r="J21" s="226">
        <f t="shared" si="20"/>
        <v>9.4890852945243437E-2</v>
      </c>
      <c r="K21" s="226">
        <f t="shared" si="12"/>
        <v>0.10559930680845314</v>
      </c>
      <c r="L21" s="226">
        <f t="shared" si="12"/>
        <v>8.1804637319246906E-2</v>
      </c>
      <c r="M21" s="226">
        <f t="shared" si="12"/>
        <v>0.10501018710631922</v>
      </c>
      <c r="N21" s="226">
        <f t="shared" si="12"/>
        <v>0.10447500665144584</v>
      </c>
      <c r="O21" s="226">
        <f t="shared" si="12"/>
        <v>9.9346588017279316E-2</v>
      </c>
      <c r="P21" s="226">
        <f t="shared" si="12"/>
        <v>0.11029044949562637</v>
      </c>
      <c r="Q21" s="226">
        <f t="shared" si="12"/>
        <v>0.14811352468406511</v>
      </c>
      <c r="R21" s="226">
        <f t="shared" si="12"/>
        <v>0.16257016542438077</v>
      </c>
      <c r="S21" s="226">
        <f t="shared" si="12"/>
        <v>0.17031034022400093</v>
      </c>
      <c r="T21" s="226">
        <f t="shared" si="12"/>
        <v>0.16384625090361685</v>
      </c>
      <c r="U21" s="226">
        <f t="shared" si="12"/>
        <v>0.16952335312081737</v>
      </c>
      <c r="V21" s="226">
        <f t="shared" si="12"/>
        <v>0.2000363278689668</v>
      </c>
      <c r="W21" s="226">
        <f t="shared" si="12"/>
        <v>0.19318957804852724</v>
      </c>
      <c r="X21" s="226">
        <f t="shared" si="12"/>
        <v>0.25472323049407841</v>
      </c>
      <c r="Y21" s="226">
        <f t="shared" si="12"/>
        <v>0.24219846412790449</v>
      </c>
      <c r="Z21" s="226">
        <f t="shared" si="12"/>
        <v>0.26460859857625285</v>
      </c>
      <c r="AA21" s="226">
        <f t="shared" ref="AA21" si="21">AA12/AA$14*100</f>
        <v>0.36255891662935263</v>
      </c>
      <c r="AB21" s="226">
        <f t="shared" si="12"/>
        <v>0.17918028559393456</v>
      </c>
    </row>
    <row r="22" spans="1:28" x14ac:dyDescent="0.2">
      <c r="A22" s="42" t="s">
        <v>19</v>
      </c>
      <c r="B22" s="226">
        <f t="shared" ref="B22:H23" si="22">B13/B$14*100</f>
        <v>8.3188755296300834E-2</v>
      </c>
      <c r="C22" s="226">
        <f t="shared" si="22"/>
        <v>0.10062223642272282</v>
      </c>
      <c r="D22" s="226">
        <f t="shared" si="22"/>
        <v>0.14278985251702028</v>
      </c>
      <c r="E22" s="226">
        <f t="shared" si="22"/>
        <v>0.19453331582125533</v>
      </c>
      <c r="F22" s="226">
        <f t="shared" si="22"/>
        <v>0.34637048156386407</v>
      </c>
      <c r="G22" s="226">
        <f t="shared" si="22"/>
        <v>0.69447268355766045</v>
      </c>
      <c r="H22" s="226">
        <f t="shared" si="22"/>
        <v>0.95622580566515158</v>
      </c>
      <c r="I22" s="226">
        <f t="shared" ref="I22:J22" si="23">I13/I$14*100</f>
        <v>1.4867998038429826</v>
      </c>
      <c r="J22" s="226">
        <f t="shared" si="23"/>
        <v>1.1956365235752431</v>
      </c>
      <c r="K22" s="226">
        <f t="shared" si="12"/>
        <v>1.3109388902528929</v>
      </c>
      <c r="L22" s="226">
        <f t="shared" si="12"/>
        <v>0.71079956184997817</v>
      </c>
      <c r="M22" s="226">
        <f t="shared" si="12"/>
        <v>1.2374019795212261</v>
      </c>
      <c r="N22" s="226">
        <f t="shared" si="12"/>
        <v>1.1165399607240423</v>
      </c>
      <c r="O22" s="226">
        <f t="shared" si="12"/>
        <v>0.78284874976837227</v>
      </c>
      <c r="P22" s="226">
        <f t="shared" si="12"/>
        <v>0.59202983256322639</v>
      </c>
      <c r="Q22" s="226">
        <f t="shared" si="12"/>
        <v>0.77240801791887315</v>
      </c>
      <c r="R22" s="226">
        <f t="shared" si="12"/>
        <v>0.87182139587026286</v>
      </c>
      <c r="S22" s="226">
        <f t="shared" si="12"/>
        <v>0.96730765336839419</v>
      </c>
      <c r="T22" s="226">
        <f t="shared" si="12"/>
        <v>1.0040757888615122</v>
      </c>
      <c r="U22" s="226">
        <f t="shared" si="12"/>
        <v>1.1802639702517208</v>
      </c>
      <c r="V22" s="226">
        <f t="shared" si="12"/>
        <v>1.1737521205256418</v>
      </c>
      <c r="W22" s="226">
        <f t="shared" si="12"/>
        <v>1.1039705348964599</v>
      </c>
      <c r="X22" s="226">
        <f t="shared" si="12"/>
        <v>1.1147362848997933</v>
      </c>
      <c r="Y22" s="226">
        <f t="shared" si="12"/>
        <v>1.259398370653112</v>
      </c>
      <c r="Z22" s="226">
        <f t="shared" si="12"/>
        <v>1.2569805780734025</v>
      </c>
      <c r="AA22" s="226">
        <f t="shared" ref="AA22" si="24">AA13/AA$14*100</f>
        <v>1.123805882605535</v>
      </c>
      <c r="AB22" s="226">
        <f t="shared" si="12"/>
        <v>1.0166434906435544</v>
      </c>
    </row>
    <row r="23" spans="1:28" x14ac:dyDescent="0.2">
      <c r="A23" s="42" t="s">
        <v>11</v>
      </c>
      <c r="B23" s="226">
        <f t="shared" si="14"/>
        <v>100</v>
      </c>
      <c r="C23" s="226">
        <f t="shared" si="22"/>
        <v>100</v>
      </c>
      <c r="D23" s="226">
        <f t="shared" si="22"/>
        <v>100</v>
      </c>
      <c r="E23" s="226">
        <f t="shared" si="22"/>
        <v>100</v>
      </c>
      <c r="F23" s="226">
        <f t="shared" si="22"/>
        <v>100</v>
      </c>
      <c r="G23" s="226">
        <f t="shared" si="22"/>
        <v>100</v>
      </c>
      <c r="H23" s="226">
        <f t="shared" si="12"/>
        <v>100</v>
      </c>
      <c r="I23" s="226">
        <f t="shared" ref="I23:J23" si="25">I14/I$14*100</f>
        <v>100</v>
      </c>
      <c r="J23" s="226">
        <f t="shared" si="25"/>
        <v>100</v>
      </c>
      <c r="K23" s="226">
        <f t="shared" si="12"/>
        <v>100</v>
      </c>
      <c r="L23" s="226">
        <f t="shared" si="12"/>
        <v>100</v>
      </c>
      <c r="M23" s="226">
        <f t="shared" si="12"/>
        <v>100</v>
      </c>
      <c r="N23" s="226">
        <f t="shared" si="12"/>
        <v>100</v>
      </c>
      <c r="O23" s="226">
        <f t="shared" si="12"/>
        <v>100</v>
      </c>
      <c r="P23" s="226">
        <f t="shared" si="12"/>
        <v>100</v>
      </c>
      <c r="Q23" s="226">
        <f t="shared" si="12"/>
        <v>100</v>
      </c>
      <c r="R23" s="226">
        <f t="shared" si="12"/>
        <v>100</v>
      </c>
      <c r="S23" s="226">
        <f t="shared" si="12"/>
        <v>100</v>
      </c>
      <c r="T23" s="226">
        <f t="shared" si="12"/>
        <v>100</v>
      </c>
      <c r="U23" s="226">
        <f t="shared" si="12"/>
        <v>100</v>
      </c>
      <c r="V23" s="226">
        <f t="shared" si="12"/>
        <v>100</v>
      </c>
      <c r="W23" s="226">
        <f t="shared" si="12"/>
        <v>100</v>
      </c>
      <c r="X23" s="226">
        <f t="shared" si="12"/>
        <v>100</v>
      </c>
      <c r="Y23" s="226">
        <f t="shared" si="12"/>
        <v>100</v>
      </c>
      <c r="Z23" s="226">
        <f t="shared" si="12"/>
        <v>100</v>
      </c>
      <c r="AA23" s="226">
        <f t="shared" ref="AA23" si="26">AA14/AA$14*100</f>
        <v>100</v>
      </c>
      <c r="AB23" s="226">
        <f t="shared" si="12"/>
        <v>100</v>
      </c>
    </row>
    <row r="24" spans="1:28" x14ac:dyDescent="0.2">
      <c r="A24" s="42"/>
      <c r="B24" s="44"/>
      <c r="C24" s="226"/>
      <c r="D24" s="226"/>
      <c r="E24" s="226"/>
      <c r="F24" s="226"/>
      <c r="G24" s="44"/>
      <c r="H24" s="44"/>
      <c r="I24" s="44"/>
      <c r="J24" s="226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127"/>
      <c r="Y24" s="226"/>
      <c r="Z24" s="226"/>
      <c r="AA24" s="226"/>
      <c r="AB24" s="44"/>
    </row>
    <row r="25" spans="1:28" ht="13.5" thickBot="1" x14ac:dyDescent="0.25">
      <c r="A25" s="42"/>
      <c r="B25" s="268" t="s">
        <v>16</v>
      </c>
      <c r="C25" s="268"/>
      <c r="D25" s="268"/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  <c r="AB25" s="268"/>
    </row>
    <row r="26" spans="1:28" ht="13.5" thickTop="1" x14ac:dyDescent="0.2">
      <c r="A26" s="42"/>
      <c r="B26" s="44"/>
      <c r="C26" s="226"/>
      <c r="D26" s="226"/>
      <c r="E26" s="226"/>
      <c r="F26" s="226"/>
      <c r="G26" s="44"/>
      <c r="H26" s="44"/>
      <c r="I26" s="44"/>
      <c r="J26" s="226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127"/>
      <c r="Y26" s="226"/>
      <c r="Z26" s="226"/>
      <c r="AA26" s="226"/>
      <c r="AB26" s="44"/>
    </row>
    <row r="27" spans="1:28" x14ac:dyDescent="0.2">
      <c r="A27" s="42" t="s">
        <v>62</v>
      </c>
      <c r="B27" s="62" t="s">
        <v>12</v>
      </c>
      <c r="C27" s="209">
        <f t="shared" ref="C27:G27" si="27">(C9/B9)*100-100</f>
        <v>199.29248587306773</v>
      </c>
      <c r="D27" s="209">
        <f t="shared" si="27"/>
        <v>268.81997269358311</v>
      </c>
      <c r="E27" s="209">
        <f t="shared" si="27"/>
        <v>36.292214454186734</v>
      </c>
      <c r="F27" s="209">
        <f t="shared" si="27"/>
        <v>21.799904082098294</v>
      </c>
      <c r="G27" s="209">
        <f t="shared" si="27"/>
        <v>180.18739534990414</v>
      </c>
      <c r="H27" s="209">
        <f>(H9/G9)*100-100</f>
        <v>37.121820926299108</v>
      </c>
      <c r="I27" s="209">
        <f t="shared" ref="I27:L27" si="28">(I9/H9)*100-100</f>
        <v>21.119493204865634</v>
      </c>
      <c r="J27" s="209">
        <f t="shared" si="28"/>
        <v>27.866962522143268</v>
      </c>
      <c r="K27" s="209">
        <f t="shared" si="28"/>
        <v>29.241529576238946</v>
      </c>
      <c r="L27" s="209">
        <f t="shared" si="28"/>
        <v>47.069737615030135</v>
      </c>
      <c r="M27" s="46">
        <f t="shared" ref="M27:M32" si="29">(M9/L9)*100-100</f>
        <v>170.18617493534941</v>
      </c>
      <c r="N27" s="209">
        <f t="shared" ref="N27:N32" si="30">(N9/M9)*100-100</f>
        <v>55.207201190217859</v>
      </c>
      <c r="O27" s="209">
        <f t="shared" ref="O27:O32" si="31">(O9/N9)*100-100</f>
        <v>35.790753169457048</v>
      </c>
      <c r="P27" s="209">
        <f t="shared" ref="P27:P32" si="32">(P9/O9)*100-100</f>
        <v>21.126208440093137</v>
      </c>
      <c r="Q27" s="209">
        <f t="shared" ref="Q27:Q32" si="33">(Q9/P9)*100-100</f>
        <v>48.22065270172186</v>
      </c>
      <c r="R27" s="209">
        <f t="shared" ref="R27:R32" si="34">(R9/Q9)*100-100</f>
        <v>66.574408411087461</v>
      </c>
      <c r="S27" s="209">
        <f t="shared" ref="S27:S32" si="35">(S9/R9)*100-100</f>
        <v>6.2213569509130195</v>
      </c>
      <c r="T27" s="209">
        <f t="shared" ref="T27:T32" si="36">(T9/S9)*100-100</f>
        <v>16.758386504217569</v>
      </c>
      <c r="U27" s="209">
        <f t="shared" ref="U27:U32" si="37">(U9/T9)*100-100</f>
        <v>20.670765763928117</v>
      </c>
      <c r="V27" s="209">
        <f t="shared" ref="V27:V32" si="38">(V9/U9)*100-100</f>
        <v>9.830406945637904</v>
      </c>
      <c r="W27" s="209">
        <f t="shared" ref="W27:W32" si="39">(W9/V9)*100-100</f>
        <v>-3.6386143249803666</v>
      </c>
      <c r="X27" s="209">
        <f t="shared" ref="X27:X32" si="40">(X9/W9)*100-100</f>
        <v>8.826637161061754</v>
      </c>
      <c r="Y27" s="209">
        <f t="shared" ref="Y27:Y32" si="41">(Y9/X9)*100-100</f>
        <v>16.153018489556501</v>
      </c>
      <c r="Z27" s="209">
        <f t="shared" ref="Z27:AA32" si="42">(Z9/Y9)*100-100</f>
        <v>-12.784043132412378</v>
      </c>
      <c r="AA27" s="209">
        <f t="shared" si="42"/>
        <v>-26.611698371637033</v>
      </c>
      <c r="AB27" s="46">
        <f>POWER(AA9/B9,1/26)*100-100</f>
        <v>38.226788198368922</v>
      </c>
    </row>
    <row r="28" spans="1:28" x14ac:dyDescent="0.2">
      <c r="A28" s="42" t="s">
        <v>45</v>
      </c>
      <c r="B28" s="62" t="s">
        <v>12</v>
      </c>
      <c r="C28" s="209">
        <f t="shared" ref="C28:H28" si="43">(C10/B10)*100-100</f>
        <v>25.56787666576858</v>
      </c>
      <c r="D28" s="209">
        <f t="shared" si="43"/>
        <v>228.85428728703914</v>
      </c>
      <c r="E28" s="209">
        <f t="shared" si="43"/>
        <v>54.417649739988548</v>
      </c>
      <c r="F28" s="209">
        <f t="shared" si="43"/>
        <v>54.726805980638915</v>
      </c>
      <c r="G28" s="209">
        <f t="shared" si="43"/>
        <v>162.36985587757778</v>
      </c>
      <c r="H28" s="209">
        <f t="shared" si="43"/>
        <v>55.074793427466204</v>
      </c>
      <c r="I28" s="209">
        <f t="shared" ref="I28:L28" si="44">(I10/H10)*100-100</f>
        <v>52.310915740799857</v>
      </c>
      <c r="J28" s="209">
        <f t="shared" si="44"/>
        <v>52.113743623656404</v>
      </c>
      <c r="K28" s="209">
        <f t="shared" si="44"/>
        <v>22.035876455545079</v>
      </c>
      <c r="L28" s="209">
        <f t="shared" si="44"/>
        <v>-25.624765470616424</v>
      </c>
      <c r="M28" s="209">
        <f t="shared" si="29"/>
        <v>78.273307401905896</v>
      </c>
      <c r="N28" s="209">
        <f t="shared" si="30"/>
        <v>14.908678325985633</v>
      </c>
      <c r="O28" s="209">
        <f t="shared" si="31"/>
        <v>17.657991422488323</v>
      </c>
      <c r="P28" s="209">
        <f t="shared" si="32"/>
        <v>-14.818588218054686</v>
      </c>
      <c r="Q28" s="209">
        <f t="shared" si="33"/>
        <v>39.201589845577502</v>
      </c>
      <c r="R28" s="209">
        <f t="shared" si="34"/>
        <v>40.415622012917567</v>
      </c>
      <c r="S28" s="209">
        <f t="shared" si="35"/>
        <v>3.2281743419051594</v>
      </c>
      <c r="T28" s="209">
        <f t="shared" si="36"/>
        <v>-1.2194147204178591</v>
      </c>
      <c r="U28" s="209">
        <f t="shared" si="37"/>
        <v>12.538672952755633</v>
      </c>
      <c r="V28" s="209">
        <f t="shared" si="38"/>
        <v>-1.3619366067724172</v>
      </c>
      <c r="W28" s="209">
        <f t="shared" si="39"/>
        <v>-6.1570737467327206</v>
      </c>
      <c r="X28" s="209">
        <f t="shared" si="40"/>
        <v>0.79741225093192725</v>
      </c>
      <c r="Y28" s="209">
        <f t="shared" si="41"/>
        <v>12.329935125230037</v>
      </c>
      <c r="Z28" s="209">
        <f t="shared" si="42"/>
        <v>-11.186065737805023</v>
      </c>
      <c r="AA28" s="209">
        <f t="shared" si="42"/>
        <v>-15.374608759181541</v>
      </c>
      <c r="AB28" s="209">
        <f t="shared" ref="AB28:AB32" si="45">POWER(AA10/B10,1/26)*100-100</f>
        <v>24.62820124770235</v>
      </c>
    </row>
    <row r="29" spans="1:28" x14ac:dyDescent="0.2">
      <c r="A29" s="42" t="s">
        <v>32</v>
      </c>
      <c r="B29" s="62" t="s">
        <v>12</v>
      </c>
      <c r="C29" s="209">
        <f t="shared" ref="C29:H29" si="46">(C11/B11)*100-100</f>
        <v>24.181608389995276</v>
      </c>
      <c r="D29" s="209">
        <f t="shared" si="46"/>
        <v>48.72630718189518</v>
      </c>
      <c r="E29" s="209">
        <f t="shared" si="46"/>
        <v>7.865456237159421</v>
      </c>
      <c r="F29" s="209">
        <f t="shared" si="46"/>
        <v>110.92189818066598</v>
      </c>
      <c r="G29" s="209">
        <f t="shared" si="46"/>
        <v>114.80783840839828</v>
      </c>
      <c r="H29" s="209">
        <f t="shared" si="46"/>
        <v>29.111238477247412</v>
      </c>
      <c r="I29" s="209">
        <f t="shared" ref="I29:L29" si="47">(I11/H11)*100-100</f>
        <v>139.63242989652898</v>
      </c>
      <c r="J29" s="209">
        <f t="shared" si="47"/>
        <v>-26.087141440171905</v>
      </c>
      <c r="K29" s="209">
        <f t="shared" si="47"/>
        <v>34.79233470698756</v>
      </c>
      <c r="L29" s="209">
        <f t="shared" si="47"/>
        <v>-45.674329907725465</v>
      </c>
      <c r="M29" s="209">
        <f t="shared" si="29"/>
        <v>175.86811812933013</v>
      </c>
      <c r="N29" s="209">
        <f t="shared" si="30"/>
        <v>3.7920746542158525</v>
      </c>
      <c r="O29" s="209">
        <f t="shared" si="31"/>
        <v>-45.747911611578203</v>
      </c>
      <c r="P29" s="209">
        <f t="shared" si="32"/>
        <v>-75.665967574318628</v>
      </c>
      <c r="Q29" s="209">
        <f t="shared" si="33"/>
        <v>102.89730334012995</v>
      </c>
      <c r="R29" s="209">
        <f t="shared" si="34"/>
        <v>80.772939530978363</v>
      </c>
      <c r="S29" s="209">
        <f t="shared" si="35"/>
        <v>49.235758658415705</v>
      </c>
      <c r="T29" s="209">
        <f t="shared" si="36"/>
        <v>52.576035954751717</v>
      </c>
      <c r="U29" s="209">
        <f t="shared" si="37"/>
        <v>42.852152672121093</v>
      </c>
      <c r="V29" s="209">
        <f t="shared" si="38"/>
        <v>-11.42970486420019</v>
      </c>
      <c r="W29" s="209">
        <f t="shared" si="39"/>
        <v>-19.664753473564431</v>
      </c>
      <c r="X29" s="209">
        <f t="shared" si="40"/>
        <v>-8.9608116773189295</v>
      </c>
      <c r="Y29" s="209">
        <f t="shared" si="41"/>
        <v>30.249771651973987</v>
      </c>
      <c r="Z29" s="209">
        <f t="shared" si="42"/>
        <v>7.1770995376510172</v>
      </c>
      <c r="AA29" s="209">
        <f t="shared" si="42"/>
        <v>-23.354446408029858</v>
      </c>
      <c r="AB29" s="209">
        <f t="shared" si="45"/>
        <v>15.983892471329497</v>
      </c>
    </row>
    <row r="30" spans="1:28" x14ac:dyDescent="0.2">
      <c r="A30" s="42" t="s">
        <v>26</v>
      </c>
      <c r="B30" s="62" t="s">
        <v>12</v>
      </c>
      <c r="C30" s="209">
        <f t="shared" ref="C30:H30" si="48">(C12/B12)*100-100</f>
        <v>64.490237062998318</v>
      </c>
      <c r="D30" s="209">
        <f t="shared" si="48"/>
        <v>60.624040386432142</v>
      </c>
      <c r="E30" s="209">
        <f t="shared" si="48"/>
        <v>76.553786072809345</v>
      </c>
      <c r="F30" s="209">
        <f t="shared" si="48"/>
        <v>54.092329167733169</v>
      </c>
      <c r="G30" s="209">
        <f t="shared" si="48"/>
        <v>58.840626722436298</v>
      </c>
      <c r="H30" s="209">
        <f t="shared" si="48"/>
        <v>49.786322369299086</v>
      </c>
      <c r="I30" s="209">
        <f t="shared" ref="I30:L30" si="49">(I12/H12)*100-100</f>
        <v>24.39236277428023</v>
      </c>
      <c r="J30" s="209">
        <f t="shared" si="49"/>
        <v>-2.9132776539047853</v>
      </c>
      <c r="K30" s="209">
        <f t="shared" si="49"/>
        <v>31.203337790801413</v>
      </c>
      <c r="L30" s="209">
        <f t="shared" si="49"/>
        <v>-6.0916787395308631</v>
      </c>
      <c r="M30" s="209">
        <f t="shared" si="29"/>
        <v>62.334859259011495</v>
      </c>
      <c r="N30" s="209">
        <f t="shared" si="30"/>
        <v>21.212408003784716</v>
      </c>
      <c r="O30" s="209">
        <f t="shared" si="31"/>
        <v>15.320433907404791</v>
      </c>
      <c r="P30" s="209">
        <f t="shared" si="32"/>
        <v>5.6410436497671412E-2</v>
      </c>
      <c r="Q30" s="209">
        <f t="shared" si="33"/>
        <v>54.46229702522939</v>
      </c>
      <c r="R30" s="209">
        <f t="shared" si="34"/>
        <v>45.109396298263192</v>
      </c>
      <c r="S30" s="209">
        <f t="shared" si="35"/>
        <v>6.6223850680859044</v>
      </c>
      <c r="T30" s="209">
        <f t="shared" si="36"/>
        <v>6.5115518380448805</v>
      </c>
      <c r="U30" s="209">
        <f t="shared" si="37"/>
        <v>7.8433627508749169</v>
      </c>
      <c r="V30" s="209">
        <f t="shared" si="38"/>
        <v>16.088009759100004</v>
      </c>
      <c r="W30" s="209">
        <f t="shared" si="39"/>
        <v>-8.9023427711863548</v>
      </c>
      <c r="X30" s="209">
        <f t="shared" si="40"/>
        <v>36.391471433061724</v>
      </c>
      <c r="Y30" s="209">
        <f t="shared" si="41"/>
        <v>-4.1333331103881363</v>
      </c>
      <c r="Z30" s="209">
        <f t="shared" si="42"/>
        <v>7.4958282553992319</v>
      </c>
      <c r="AA30" s="209">
        <f t="shared" si="42"/>
        <v>43.065280573672283</v>
      </c>
      <c r="AB30" s="209">
        <f t="shared" si="45"/>
        <v>25.092209788744498</v>
      </c>
    </row>
    <row r="31" spans="1:28" x14ac:dyDescent="0.2">
      <c r="A31" s="42" t="s">
        <v>19</v>
      </c>
      <c r="B31" s="62" t="s">
        <v>12</v>
      </c>
      <c r="C31" s="209">
        <f t="shared" ref="C31:H31" si="50">(C13/B13)*100-100</f>
        <v>29.337638118331881</v>
      </c>
      <c r="D31" s="209">
        <f t="shared" si="50"/>
        <v>74.621883945845269</v>
      </c>
      <c r="E31" s="209">
        <f t="shared" si="50"/>
        <v>28.850130719516272</v>
      </c>
      <c r="F31" s="209">
        <f t="shared" si="50"/>
        <v>83.128920650816127</v>
      </c>
      <c r="G31" s="209">
        <f t="shared" si="50"/>
        <v>118.07714042961496</v>
      </c>
      <c r="H31" s="209">
        <f t="shared" si="50"/>
        <v>39.271998575087878</v>
      </c>
      <c r="I31" s="209">
        <f t="shared" ref="I31:L31" si="51">(I13/H13)*100-100</f>
        <v>95.678573022864867</v>
      </c>
      <c r="J31" s="209">
        <f t="shared" si="51"/>
        <v>-3.8686040951649261</v>
      </c>
      <c r="K31" s="209">
        <f t="shared" si="51"/>
        <v>29.268122429999863</v>
      </c>
      <c r="L31" s="209">
        <f t="shared" si="51"/>
        <v>-34.271771886705324</v>
      </c>
      <c r="M31" s="209">
        <f t="shared" si="29"/>
        <v>120.15164508402734</v>
      </c>
      <c r="N31" s="209">
        <f t="shared" si="30"/>
        <v>9.9333768213688955</v>
      </c>
      <c r="O31" s="209">
        <f t="shared" si="31"/>
        <v>-14.970561648715758</v>
      </c>
      <c r="P31" s="209">
        <f t="shared" si="32"/>
        <v>-31.840609690233094</v>
      </c>
      <c r="Q31" s="209">
        <f t="shared" si="33"/>
        <v>50.061353892118831</v>
      </c>
      <c r="R31" s="209">
        <f t="shared" si="34"/>
        <v>49.221071612015891</v>
      </c>
      <c r="S31" s="209">
        <f t="shared" si="35"/>
        <v>12.923758651008939</v>
      </c>
      <c r="T31" s="209">
        <f t="shared" si="36"/>
        <v>14.921977801347282</v>
      </c>
      <c r="U31" s="209">
        <f t="shared" si="37"/>
        <v>22.52171026587277</v>
      </c>
      <c r="V31" s="209">
        <f t="shared" si="38"/>
        <v>-2.1625181311961512</v>
      </c>
      <c r="W31" s="209">
        <f t="shared" si="39"/>
        <v>-11.281645095933683</v>
      </c>
      <c r="X31" s="209">
        <f t="shared" si="40"/>
        <v>4.4520601639514581</v>
      </c>
      <c r="Y31" s="209">
        <f t="shared" si="41"/>
        <v>13.908409156327878</v>
      </c>
      <c r="Z31" s="209">
        <f t="shared" si="42"/>
        <v>-1.7970616375597928</v>
      </c>
      <c r="AA31" s="209">
        <f t="shared" si="42"/>
        <v>-6.6482751254458066</v>
      </c>
      <c r="AB31" s="209">
        <f t="shared" si="45"/>
        <v>20.30607593565324</v>
      </c>
    </row>
    <row r="32" spans="1:28" x14ac:dyDescent="0.2">
      <c r="A32" s="42" t="s">
        <v>11</v>
      </c>
      <c r="B32" s="62" t="s">
        <v>12</v>
      </c>
      <c r="C32" s="209">
        <f t="shared" ref="C32:H32" si="52">(C14/B14)*100-100</f>
        <v>6.9290199715506446</v>
      </c>
      <c r="D32" s="209">
        <f t="shared" si="52"/>
        <v>23.053873796008716</v>
      </c>
      <c r="E32" s="209">
        <f t="shared" si="52"/>
        <v>-5.4224152579409548</v>
      </c>
      <c r="F32" s="209">
        <f t="shared" si="52"/>
        <v>2.8513630726419592</v>
      </c>
      <c r="G32" s="209">
        <f t="shared" si="52"/>
        <v>8.7666742509169069</v>
      </c>
      <c r="H32" s="209">
        <f t="shared" si="52"/>
        <v>1.1482832003273415</v>
      </c>
      <c r="I32" s="209">
        <f t="shared" ref="I32:L32" si="53">(I14/H14)*100-100</f>
        <v>25.849425495321569</v>
      </c>
      <c r="J32" s="209">
        <f t="shared" si="53"/>
        <v>19.541464112413593</v>
      </c>
      <c r="K32" s="209">
        <f t="shared" si="53"/>
        <v>17.898469303544957</v>
      </c>
      <c r="L32" s="209">
        <f t="shared" si="53"/>
        <v>21.223612176786474</v>
      </c>
      <c r="M32" s="209">
        <f t="shared" si="29"/>
        <v>26.461485803364411</v>
      </c>
      <c r="N32" s="209">
        <f t="shared" si="30"/>
        <v>21.833326955895302</v>
      </c>
      <c r="O32" s="209">
        <f t="shared" si="31"/>
        <v>21.273446224728048</v>
      </c>
      <c r="P32" s="209">
        <f t="shared" si="32"/>
        <v>-9.871951455626899</v>
      </c>
      <c r="Q32" s="209">
        <f t="shared" si="33"/>
        <v>15.017964803536273</v>
      </c>
      <c r="R32" s="209">
        <f t="shared" si="34"/>
        <v>32.205463987854898</v>
      </c>
      <c r="S32" s="209">
        <f t="shared" si="35"/>
        <v>1.7766669696195976</v>
      </c>
      <c r="T32" s="209">
        <f t="shared" si="36"/>
        <v>10.713663152382196</v>
      </c>
      <c r="U32" s="209">
        <f t="shared" si="37"/>
        <v>4.2318379520053639</v>
      </c>
      <c r="V32" s="209">
        <f t="shared" si="38"/>
        <v>-1.6197263710225371</v>
      </c>
      <c r="W32" s="209">
        <f t="shared" si="39"/>
        <v>-5.6737893752201813</v>
      </c>
      <c r="X32" s="209">
        <f t="shared" si="40"/>
        <v>3.4432971208077277</v>
      </c>
      <c r="Y32" s="209">
        <f t="shared" si="41"/>
        <v>0.82420288976634026</v>
      </c>
      <c r="Z32" s="209">
        <f t="shared" si="42"/>
        <v>-1.6081690326777789</v>
      </c>
      <c r="AA32" s="209">
        <f t="shared" si="42"/>
        <v>4.4142114872289824</v>
      </c>
      <c r="AB32" s="209">
        <f t="shared" si="45"/>
        <v>8.8433550242753967</v>
      </c>
    </row>
    <row r="33" spans="1:28" ht="13.5" thickBot="1" x14ac:dyDescent="0.25">
      <c r="A33" s="23"/>
      <c r="B33" s="24"/>
      <c r="C33" s="221"/>
      <c r="D33" s="221"/>
      <c r="E33" s="221"/>
      <c r="F33" s="221"/>
      <c r="G33" s="24"/>
      <c r="H33" s="24"/>
      <c r="I33" s="24"/>
      <c r="J33" s="221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124"/>
      <c r="Y33" s="221"/>
      <c r="Z33" s="221"/>
      <c r="AA33" s="221"/>
      <c r="AB33" s="24"/>
    </row>
    <row r="34" spans="1:28" ht="13.5" thickTop="1" x14ac:dyDescent="0.2">
      <c r="A34" s="222" t="s">
        <v>1030</v>
      </c>
      <c r="B34" s="44"/>
      <c r="C34" s="226"/>
      <c r="D34" s="226"/>
      <c r="E34" s="226"/>
      <c r="F34" s="226"/>
      <c r="G34" s="44"/>
      <c r="H34" s="44"/>
      <c r="I34" s="44"/>
      <c r="J34" s="226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127"/>
      <c r="Y34" s="226"/>
      <c r="Z34" s="226"/>
      <c r="AA34" s="226"/>
      <c r="AB34" s="44"/>
    </row>
  </sheetData>
  <mergeCells count="5">
    <mergeCell ref="A2:AB2"/>
    <mergeCell ref="A4:AB4"/>
    <mergeCell ref="B7:AB7"/>
    <mergeCell ref="B16:AB16"/>
    <mergeCell ref="B25:AB25"/>
  </mergeCells>
  <hyperlinks>
    <hyperlink ref="A1" location="ÍNDICE!A1" display="INDICE"/>
  </hyperlinks>
  <pageMargins left="0.75" right="0.75" top="1" bottom="1" header="0" footer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4"/>
  <sheetViews>
    <sheetView zoomScaleNormal="100" workbookViewId="0"/>
  </sheetViews>
  <sheetFormatPr baseColWidth="10" defaultColWidth="11.42578125" defaultRowHeight="12.75" x14ac:dyDescent="0.2"/>
  <cols>
    <col min="1" max="2" width="11.42578125" style="41"/>
    <col min="3" max="6" width="11.42578125" style="223"/>
    <col min="7" max="9" width="11.42578125" style="41"/>
    <col min="10" max="10" width="11.42578125" style="223"/>
    <col min="11" max="23" width="11.42578125" style="41"/>
    <col min="24" max="24" width="11.42578125" style="134"/>
    <col min="25" max="27" width="11.42578125" style="223"/>
    <col min="28" max="16384" width="11.42578125" style="41"/>
  </cols>
  <sheetData>
    <row r="1" spans="1:28" s="134" customFormat="1" x14ac:dyDescent="0.2">
      <c r="A1" s="138" t="s">
        <v>59</v>
      </c>
      <c r="C1" s="223"/>
      <c r="D1" s="223"/>
      <c r="E1" s="223"/>
      <c r="F1" s="223"/>
      <c r="J1" s="223"/>
      <c r="Y1" s="223"/>
      <c r="Z1" s="223"/>
      <c r="AA1" s="223"/>
    </row>
    <row r="2" spans="1:28" x14ac:dyDescent="0.2">
      <c r="A2" s="267" t="s">
        <v>1015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7"/>
      <c r="U2" s="267"/>
      <c r="V2" s="267"/>
      <c r="W2" s="267"/>
      <c r="X2" s="267"/>
      <c r="Y2" s="267"/>
      <c r="Z2" s="267"/>
      <c r="AA2" s="267"/>
      <c r="AB2" s="267"/>
    </row>
    <row r="3" spans="1:28" x14ac:dyDescent="0.2">
      <c r="A3" s="51"/>
      <c r="B3" s="51"/>
      <c r="C3" s="260"/>
      <c r="D3" s="260"/>
      <c r="E3" s="260"/>
      <c r="F3" s="260"/>
      <c r="G3" s="51"/>
      <c r="H3" s="51"/>
      <c r="I3" s="51"/>
      <c r="J3" s="259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137"/>
      <c r="Y3" s="235"/>
      <c r="Z3" s="237"/>
      <c r="AA3" s="263"/>
      <c r="AB3" s="16"/>
    </row>
    <row r="4" spans="1:28" x14ac:dyDescent="0.2">
      <c r="A4" s="267" t="s">
        <v>1056</v>
      </c>
      <c r="B4" s="267"/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267"/>
      <c r="U4" s="267"/>
      <c r="V4" s="267"/>
      <c r="W4" s="267"/>
      <c r="X4" s="267"/>
      <c r="Y4" s="267"/>
      <c r="Z4" s="267"/>
      <c r="AA4" s="267"/>
      <c r="AB4" s="267"/>
    </row>
    <row r="5" spans="1:28" ht="13.5" thickBot="1" x14ac:dyDescent="0.25">
      <c r="A5" s="17"/>
      <c r="B5" s="18"/>
      <c r="C5" s="219"/>
      <c r="D5" s="219"/>
      <c r="E5" s="219"/>
      <c r="F5" s="219"/>
      <c r="G5" s="18"/>
      <c r="H5" s="18"/>
      <c r="I5" s="18"/>
      <c r="J5" s="219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32"/>
      <c r="Y5" s="219"/>
      <c r="Z5" s="219"/>
      <c r="AA5" s="219"/>
      <c r="AB5" s="18"/>
    </row>
    <row r="6" spans="1:28" ht="13.5" thickTop="1" x14ac:dyDescent="0.2">
      <c r="B6" s="10">
        <v>1995</v>
      </c>
      <c r="C6" s="215">
        <v>1996</v>
      </c>
      <c r="D6" s="215">
        <v>1997</v>
      </c>
      <c r="E6" s="215">
        <v>1998</v>
      </c>
      <c r="F6" s="215">
        <v>1999</v>
      </c>
      <c r="G6" s="215">
        <v>2000</v>
      </c>
      <c r="H6" s="10">
        <v>2001</v>
      </c>
      <c r="I6" s="10">
        <v>2002</v>
      </c>
      <c r="J6" s="215">
        <v>2003</v>
      </c>
      <c r="K6" s="10">
        <v>2004</v>
      </c>
      <c r="L6" s="10">
        <v>2005</v>
      </c>
      <c r="M6" s="10">
        <v>2006</v>
      </c>
      <c r="N6" s="10">
        <v>2007</v>
      </c>
      <c r="O6" s="10">
        <v>2008</v>
      </c>
      <c r="P6" s="10">
        <v>2009</v>
      </c>
      <c r="Q6" s="10">
        <v>2010</v>
      </c>
      <c r="R6" s="10">
        <v>2011</v>
      </c>
      <c r="S6" s="10">
        <v>2012</v>
      </c>
      <c r="T6" s="10">
        <v>2013</v>
      </c>
      <c r="U6" s="10">
        <v>2014</v>
      </c>
      <c r="V6" s="10">
        <v>2015</v>
      </c>
      <c r="W6" s="10">
        <v>2016</v>
      </c>
      <c r="X6" s="130">
        <v>2017</v>
      </c>
      <c r="Y6" s="215">
        <v>2018</v>
      </c>
      <c r="Z6" s="215">
        <v>2019</v>
      </c>
      <c r="AA6" s="215">
        <v>2020</v>
      </c>
      <c r="AB6" s="10" t="s">
        <v>1028</v>
      </c>
    </row>
    <row r="7" spans="1:28" ht="13.5" thickBot="1" x14ac:dyDescent="0.25">
      <c r="B7" s="268" t="s">
        <v>14</v>
      </c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  <c r="AB7" s="268"/>
    </row>
    <row r="8" spans="1:28" ht="13.5" thickTop="1" x14ac:dyDescent="0.2">
      <c r="B8" s="51"/>
      <c r="C8" s="260"/>
      <c r="D8" s="260"/>
      <c r="E8" s="260"/>
      <c r="F8" s="260"/>
      <c r="G8" s="51"/>
      <c r="H8" s="51"/>
      <c r="I8" s="51"/>
      <c r="J8" s="259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31"/>
      <c r="Y8" s="217"/>
      <c r="Z8" s="217"/>
      <c r="AA8" s="217"/>
      <c r="AB8" s="16"/>
    </row>
    <row r="9" spans="1:28" x14ac:dyDescent="0.2">
      <c r="A9" s="42" t="s">
        <v>62</v>
      </c>
      <c r="B9" s="176">
        <v>88.742600999999979</v>
      </c>
      <c r="C9" s="176">
        <v>122.03856699999999</v>
      </c>
      <c r="D9" s="176">
        <v>87.826483000000025</v>
      </c>
      <c r="E9" s="176">
        <v>57.268307</v>
      </c>
      <c r="F9" s="176">
        <v>22.955187000000006</v>
      </c>
      <c r="G9" s="176">
        <v>29.709074000000005</v>
      </c>
      <c r="H9" s="176">
        <v>36.478729000000001</v>
      </c>
      <c r="I9" s="176">
        <v>47.028395000000003</v>
      </c>
      <c r="J9" s="176">
        <v>48.660239000000004</v>
      </c>
      <c r="K9" s="176">
        <v>100.61745400000001</v>
      </c>
      <c r="L9" s="176">
        <v>113.42326800000001</v>
      </c>
      <c r="M9" s="176">
        <v>56.246596000000004</v>
      </c>
      <c r="N9" s="176">
        <v>47.43085700000001</v>
      </c>
      <c r="O9" s="176">
        <v>77.87204899999999</v>
      </c>
      <c r="P9" s="176">
        <v>40.455829999999999</v>
      </c>
      <c r="Q9" s="176">
        <v>76.732208000000014</v>
      </c>
      <c r="R9" s="176">
        <v>133.17327399999996</v>
      </c>
      <c r="S9" s="176">
        <v>185.072911</v>
      </c>
      <c r="T9" s="176">
        <v>118.22487199999999</v>
      </c>
      <c r="U9" s="176">
        <v>60.788094999999998</v>
      </c>
      <c r="V9" s="176">
        <v>32.846261000000005</v>
      </c>
      <c r="W9" s="176">
        <v>26.785983999999999</v>
      </c>
      <c r="X9" s="176">
        <v>25.736468000000002</v>
      </c>
      <c r="Y9" s="176">
        <v>49.095605999999997</v>
      </c>
      <c r="Z9" s="176">
        <v>74.573009000000027</v>
      </c>
      <c r="AA9" s="176">
        <v>19.889457999999994</v>
      </c>
      <c r="AB9" s="176">
        <f>SUM(B9:AA9)</f>
        <v>1779.6717820000001</v>
      </c>
    </row>
    <row r="10" spans="1:28" x14ac:dyDescent="0.2">
      <c r="A10" s="42" t="s">
        <v>45</v>
      </c>
      <c r="B10" s="145">
        <v>0.19924999999999998</v>
      </c>
      <c r="C10" s="176">
        <v>0.38358899999999996</v>
      </c>
      <c r="D10" s="176">
        <v>1.0513129999999999</v>
      </c>
      <c r="E10" s="176">
        <v>0.25064500000000001</v>
      </c>
      <c r="F10" s="176">
        <v>0.80285299999999993</v>
      </c>
      <c r="G10" s="176">
        <v>0.79413400000000001</v>
      </c>
      <c r="H10" s="176">
        <v>0.19651799999999994</v>
      </c>
      <c r="I10" s="176">
        <v>0.94854699999999992</v>
      </c>
      <c r="J10" s="176">
        <v>0.58825999999999978</v>
      </c>
      <c r="K10" s="176">
        <v>2.3149429999999995</v>
      </c>
      <c r="L10" s="176">
        <v>3.5440929999999997</v>
      </c>
      <c r="M10" s="176">
        <v>5.4418310000000005</v>
      </c>
      <c r="N10" s="176">
        <v>9.0235810000000001</v>
      </c>
      <c r="O10" s="176">
        <v>4.8729630000000004</v>
      </c>
      <c r="P10" s="176">
        <v>3.1778569999999999</v>
      </c>
      <c r="Q10" s="176">
        <v>5.1281759999999998</v>
      </c>
      <c r="R10" s="176">
        <v>7.6197209999999993</v>
      </c>
      <c r="S10" s="176">
        <v>8.130230000000001</v>
      </c>
      <c r="T10" s="176">
        <v>10.262228999999998</v>
      </c>
      <c r="U10" s="176">
        <v>12.240563999999996</v>
      </c>
      <c r="V10" s="176">
        <v>13.674180000000003</v>
      </c>
      <c r="W10" s="176">
        <v>14.664243000000004</v>
      </c>
      <c r="X10" s="176">
        <v>15.508717000000001</v>
      </c>
      <c r="Y10" s="176">
        <v>19.386762000000004</v>
      </c>
      <c r="Z10" s="176">
        <v>17.806157000000006</v>
      </c>
      <c r="AA10" s="176">
        <v>18.608530999999999</v>
      </c>
      <c r="AB10" s="176">
        <f t="shared" ref="AB10:AB14" si="0">SUM(B10:AA10)</f>
        <v>176.61988700000001</v>
      </c>
    </row>
    <row r="11" spans="1:28" x14ac:dyDescent="0.2">
      <c r="A11" s="42" t="s">
        <v>32</v>
      </c>
      <c r="B11" s="176">
        <v>8.822E-3</v>
      </c>
      <c r="C11" s="176">
        <v>2.0660000000000001E-3</v>
      </c>
      <c r="D11" s="176">
        <v>1.36E-4</v>
      </c>
      <c r="E11" s="176">
        <v>1.7655999999999998E-2</v>
      </c>
      <c r="F11" s="176">
        <v>1.3369000000000001E-2</v>
      </c>
      <c r="G11" s="176">
        <v>0.31869299999999995</v>
      </c>
      <c r="H11" s="176">
        <v>0.88766900000000015</v>
      </c>
      <c r="I11" s="176">
        <v>2.4301769999999996</v>
      </c>
      <c r="J11" s="176">
        <v>1.3824240000000005</v>
      </c>
      <c r="K11" s="176">
        <v>3.1436500000000001</v>
      </c>
      <c r="L11" s="176">
        <v>2.1504980000000002</v>
      </c>
      <c r="M11" s="176">
        <v>1.3747320000000005</v>
      </c>
      <c r="N11" s="176">
        <v>1.4542869999999997</v>
      </c>
      <c r="O11" s="176">
        <v>2.3012350000000006</v>
      </c>
      <c r="P11" s="176">
        <v>2.2126929999999998</v>
      </c>
      <c r="Q11" s="176">
        <v>3.5891620000000009</v>
      </c>
      <c r="R11" s="176">
        <v>6.3304620000000007</v>
      </c>
      <c r="S11" s="176">
        <v>8.7715309999999995</v>
      </c>
      <c r="T11" s="176">
        <v>10.312986000000006</v>
      </c>
      <c r="U11" s="176">
        <v>10.857355000000002</v>
      </c>
      <c r="V11" s="176">
        <v>16.645802999999997</v>
      </c>
      <c r="W11" s="176">
        <v>15.992357999999998</v>
      </c>
      <c r="X11" s="176">
        <v>12.187338</v>
      </c>
      <c r="Y11" s="176">
        <v>13.820201000000006</v>
      </c>
      <c r="Z11" s="176">
        <v>12.571285000000003</v>
      </c>
      <c r="AA11" s="176">
        <v>16.470776000000008</v>
      </c>
      <c r="AB11" s="176">
        <f t="shared" si="0"/>
        <v>145.247364</v>
      </c>
    </row>
    <row r="12" spans="1:28" x14ac:dyDescent="0.2">
      <c r="A12" s="42" t="s">
        <v>26</v>
      </c>
      <c r="B12" s="176">
        <v>6.9781999999999997E-2</v>
      </c>
      <c r="C12" s="176">
        <v>3.1864000000000003E-2</v>
      </c>
      <c r="D12" s="176">
        <v>6.5775E-2</v>
      </c>
      <c r="E12" s="176">
        <v>3.5494999999999999E-2</v>
      </c>
      <c r="F12" s="176">
        <v>2.8919E-2</v>
      </c>
      <c r="G12" s="176">
        <v>3.9094000000000004E-2</v>
      </c>
      <c r="H12" s="176">
        <v>3.8429999999999996E-3</v>
      </c>
      <c r="I12" s="176">
        <v>3.8409999999999998E-3</v>
      </c>
      <c r="J12" s="176">
        <v>4.7529999999999985E-3</v>
      </c>
      <c r="K12" s="176">
        <v>0.15092899999999998</v>
      </c>
      <c r="L12" s="176">
        <v>0.21145499999999998</v>
      </c>
      <c r="M12" s="176">
        <v>1.0230429999999997</v>
      </c>
      <c r="N12" s="176">
        <v>1.1177869999999999</v>
      </c>
      <c r="O12" s="176">
        <v>0.47013399999999994</v>
      </c>
      <c r="P12" s="176">
        <v>0.34673900000000002</v>
      </c>
      <c r="Q12" s="176">
        <v>0.28107800000000005</v>
      </c>
      <c r="R12" s="176">
        <v>0.40285099999999996</v>
      </c>
      <c r="S12" s="176">
        <v>0.448044</v>
      </c>
      <c r="T12" s="176">
        <v>0.56925900000000007</v>
      </c>
      <c r="U12" s="176">
        <v>2.3289900000000001</v>
      </c>
      <c r="V12" s="176">
        <v>2.8936060000000001</v>
      </c>
      <c r="W12" s="176">
        <v>4.7200660000000001</v>
      </c>
      <c r="X12" s="176">
        <v>5.4728899999999996</v>
      </c>
      <c r="Y12" s="176">
        <v>10.608535</v>
      </c>
      <c r="Z12" s="176">
        <v>14.172911000000001</v>
      </c>
      <c r="AA12" s="176">
        <v>23.749893</v>
      </c>
      <c r="AB12" s="176">
        <f t="shared" si="0"/>
        <v>69.251576</v>
      </c>
    </row>
    <row r="13" spans="1:28" x14ac:dyDescent="0.2">
      <c r="A13" s="42" t="s">
        <v>19</v>
      </c>
      <c r="B13" s="176">
        <f>SUM(B9:B12)</f>
        <v>89.020454999999984</v>
      </c>
      <c r="C13" s="176">
        <f t="shared" ref="C13:H13" si="1">SUM(C9:C12)</f>
        <v>122.45608599999998</v>
      </c>
      <c r="D13" s="176">
        <f t="shared" si="1"/>
        <v>88.943707000000018</v>
      </c>
      <c r="E13" s="176">
        <f t="shared" si="1"/>
        <v>57.572102999999998</v>
      </c>
      <c r="F13" s="176">
        <f t="shared" si="1"/>
        <v>23.800328000000004</v>
      </c>
      <c r="G13" s="176">
        <f t="shared" si="1"/>
        <v>30.860995000000003</v>
      </c>
      <c r="H13" s="176">
        <f t="shared" si="1"/>
        <v>37.566759000000005</v>
      </c>
      <c r="I13" s="176">
        <f t="shared" ref="I13:AA13" si="2">SUM(I9:I12)</f>
        <v>50.410960000000003</v>
      </c>
      <c r="J13" s="176">
        <f t="shared" si="2"/>
        <v>50.635676000000004</v>
      </c>
      <c r="K13" s="176">
        <f t="shared" si="2"/>
        <v>106.22697600000001</v>
      </c>
      <c r="L13" s="176">
        <f t="shared" si="2"/>
        <v>119.32931400000001</v>
      </c>
      <c r="M13" s="176">
        <f t="shared" si="2"/>
        <v>64.086202</v>
      </c>
      <c r="N13" s="176">
        <f t="shared" si="2"/>
        <v>59.026512000000011</v>
      </c>
      <c r="O13" s="176">
        <f t="shared" si="2"/>
        <v>85.516380999999996</v>
      </c>
      <c r="P13" s="176">
        <f t="shared" si="2"/>
        <v>46.193119000000003</v>
      </c>
      <c r="Q13" s="176">
        <f t="shared" si="2"/>
        <v>85.730624000000006</v>
      </c>
      <c r="R13" s="176">
        <f t="shared" si="2"/>
        <v>147.52630799999997</v>
      </c>
      <c r="S13" s="176">
        <f t="shared" si="2"/>
        <v>202.42271600000004</v>
      </c>
      <c r="T13" s="176">
        <f t="shared" si="2"/>
        <v>139.36934599999998</v>
      </c>
      <c r="U13" s="176">
        <f t="shared" si="2"/>
        <v>86.215003999999993</v>
      </c>
      <c r="V13" s="176">
        <f t="shared" si="2"/>
        <v>66.059850000000012</v>
      </c>
      <c r="W13" s="176">
        <f t="shared" si="2"/>
        <v>62.162651000000004</v>
      </c>
      <c r="X13" s="176">
        <f t="shared" si="2"/>
        <v>58.905413000000003</v>
      </c>
      <c r="Y13" s="176">
        <f t="shared" si="2"/>
        <v>92.911104000000023</v>
      </c>
      <c r="Z13" s="176">
        <f t="shared" si="2"/>
        <v>119.12336200000003</v>
      </c>
      <c r="AA13" s="176">
        <f t="shared" si="2"/>
        <v>78.718658000000005</v>
      </c>
      <c r="AB13" s="176">
        <f t="shared" si="0"/>
        <v>2170.7906089999997</v>
      </c>
    </row>
    <row r="14" spans="1:28" x14ac:dyDescent="0.2">
      <c r="A14" s="42" t="s">
        <v>11</v>
      </c>
      <c r="B14" s="165">
        <v>12589.562431000017</v>
      </c>
      <c r="C14" s="176">
        <v>17460.923941000005</v>
      </c>
      <c r="D14" s="176">
        <v>18000.157330000002</v>
      </c>
      <c r="E14" s="176">
        <v>15207.089899000002</v>
      </c>
      <c r="F14" s="176">
        <v>14809.357925</v>
      </c>
      <c r="G14" s="165">
        <v>14739.791367000023</v>
      </c>
      <c r="H14" s="165">
        <v>14554.773196999986</v>
      </c>
      <c r="I14" s="165">
        <v>15808.908984000022</v>
      </c>
      <c r="J14" s="176">
        <v>19067.085239999993</v>
      </c>
      <c r="K14" s="165">
        <v>21285.177166999947</v>
      </c>
      <c r="L14" s="165">
        <v>21785.228539000022</v>
      </c>
      <c r="M14" s="165">
        <v>24572.977004000029</v>
      </c>
      <c r="N14" s="165">
        <v>24433.36220900005</v>
      </c>
      <c r="O14" s="165">
        <v>26423.827990999998</v>
      </c>
      <c r="P14" s="165">
        <v>23488.376698</v>
      </c>
      <c r="Q14" s="165">
        <v>32317.955689999999</v>
      </c>
      <c r="R14" s="165">
        <v>40101.840713999998</v>
      </c>
      <c r="S14" s="165">
        <v>43094.582027999997</v>
      </c>
      <c r="T14" s="165">
        <v>42600.900438999997</v>
      </c>
      <c r="U14" s="165">
        <v>42601.900438999997</v>
      </c>
      <c r="V14" s="165">
        <v>37449.737284000003</v>
      </c>
      <c r="W14" s="165">
        <v>33497.594527000016</v>
      </c>
      <c r="X14" s="165">
        <v>36525.737578999979</v>
      </c>
      <c r="Y14" s="176">
        <v>36217.853379000044</v>
      </c>
      <c r="Z14" s="176">
        <v>37938.575724000009</v>
      </c>
      <c r="AA14" s="176">
        <v>35019.646809999984</v>
      </c>
      <c r="AB14" s="176">
        <f t="shared" si="0"/>
        <v>701592.924535</v>
      </c>
    </row>
    <row r="15" spans="1:28" x14ac:dyDescent="0.2">
      <c r="A15" s="42"/>
      <c r="B15" s="44"/>
      <c r="C15" s="226"/>
      <c r="D15" s="226"/>
      <c r="E15" s="226"/>
      <c r="F15" s="226"/>
      <c r="G15" s="44"/>
      <c r="H15" s="44"/>
      <c r="I15" s="44"/>
      <c r="J15" s="226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135"/>
      <c r="Y15" s="226"/>
      <c r="Z15" s="226"/>
      <c r="AA15" s="226"/>
      <c r="AB15" s="44"/>
    </row>
    <row r="16" spans="1:28" ht="13.5" thickBot="1" x14ac:dyDescent="0.25">
      <c r="A16" s="42"/>
      <c r="B16" s="268" t="s">
        <v>15</v>
      </c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/>
      <c r="U16" s="268"/>
      <c r="V16" s="268"/>
      <c r="W16" s="268"/>
      <c r="X16" s="268"/>
      <c r="Y16" s="268"/>
      <c r="Z16" s="268"/>
      <c r="AA16" s="268"/>
      <c r="AB16" s="268"/>
    </row>
    <row r="17" spans="1:28" ht="13.5" thickTop="1" x14ac:dyDescent="0.2">
      <c r="A17" s="45"/>
      <c r="B17" s="44"/>
      <c r="C17" s="226"/>
      <c r="D17" s="226"/>
      <c r="E17" s="226"/>
      <c r="F17" s="226"/>
      <c r="G17" s="44"/>
      <c r="H17" s="44"/>
      <c r="I17" s="44"/>
      <c r="J17" s="226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135"/>
      <c r="Y17" s="226"/>
      <c r="Z17" s="226"/>
      <c r="AA17" s="226"/>
      <c r="AB17" s="44"/>
    </row>
    <row r="18" spans="1:28" x14ac:dyDescent="0.2">
      <c r="A18" s="42" t="s">
        <v>62</v>
      </c>
      <c r="B18" s="44">
        <f>B9/B$14*100</f>
        <v>0.70489027308434393</v>
      </c>
      <c r="C18" s="226">
        <f t="shared" ref="C18:H18" si="3">C9/C$14*100</f>
        <v>0.69892387947147039</v>
      </c>
      <c r="D18" s="226">
        <f t="shared" si="3"/>
        <v>0.48792064085808756</v>
      </c>
      <c r="E18" s="226">
        <f t="shared" si="3"/>
        <v>0.37658952094289844</v>
      </c>
      <c r="F18" s="226">
        <f t="shared" si="3"/>
        <v>0.15500460665650367</v>
      </c>
      <c r="G18" s="226">
        <f t="shared" si="3"/>
        <v>0.20155695057199893</v>
      </c>
      <c r="H18" s="226">
        <f t="shared" si="3"/>
        <v>0.25063069349317624</v>
      </c>
      <c r="I18" s="226">
        <f t="shared" ref="I18:AB23" si="4">I9/I$14*100</f>
        <v>0.29748033243531724</v>
      </c>
      <c r="J18" s="226">
        <f t="shared" si="4"/>
        <v>0.25520544114376664</v>
      </c>
      <c r="K18" s="226">
        <f t="shared" si="4"/>
        <v>0.47271137660998663</v>
      </c>
      <c r="L18" s="226">
        <f t="shared" si="4"/>
        <v>0.52064300265176988</v>
      </c>
      <c r="M18" s="226">
        <f t="shared" si="4"/>
        <v>0.22889614062978242</v>
      </c>
      <c r="N18" s="226">
        <f t="shared" si="4"/>
        <v>0.19412333265590773</v>
      </c>
      <c r="O18" s="226">
        <f t="shared" si="4"/>
        <v>0.29470389008936687</v>
      </c>
      <c r="P18" s="226">
        <f t="shared" si="4"/>
        <v>0.17223765831141813</v>
      </c>
      <c r="Q18" s="226">
        <f t="shared" si="4"/>
        <v>0.23742902780123226</v>
      </c>
      <c r="R18" s="226">
        <f t="shared" si="4"/>
        <v>0.33208768382920562</v>
      </c>
      <c r="S18" s="226">
        <f t="shared" si="4"/>
        <v>0.42945749161635199</v>
      </c>
      <c r="T18" s="226">
        <f t="shared" si="4"/>
        <v>0.27751730780734452</v>
      </c>
      <c r="U18" s="226">
        <f t="shared" si="4"/>
        <v>0.14268869316532043</v>
      </c>
      <c r="V18" s="226">
        <f t="shared" si="4"/>
        <v>8.7707587241294793E-2</v>
      </c>
      <c r="W18" s="226">
        <f t="shared" si="4"/>
        <v>7.9963903015214222E-2</v>
      </c>
      <c r="X18" s="226">
        <f t="shared" si="4"/>
        <v>7.0461186291818689E-2</v>
      </c>
      <c r="Y18" s="226">
        <f t="shared" si="4"/>
        <v>0.1355563663208896</v>
      </c>
      <c r="Z18" s="226">
        <f t="shared" si="4"/>
        <v>0.19656248970048976</v>
      </c>
      <c r="AA18" s="226">
        <f t="shared" si="4"/>
        <v>5.679514161839145E-2</v>
      </c>
      <c r="AB18" s="226">
        <f t="shared" si="4"/>
        <v>0.25366159203779409</v>
      </c>
    </row>
    <row r="19" spans="1:28" x14ac:dyDescent="0.2">
      <c r="A19" s="42" t="s">
        <v>45</v>
      </c>
      <c r="B19" s="226">
        <f t="shared" ref="B19:H19" si="5">B10/B$14*100</f>
        <v>1.5826602480589402E-3</v>
      </c>
      <c r="C19" s="226">
        <f t="shared" si="5"/>
        <v>2.1968425112905651E-3</v>
      </c>
      <c r="D19" s="226">
        <f t="shared" si="5"/>
        <v>5.8405767278924096E-3</v>
      </c>
      <c r="E19" s="226">
        <f t="shared" si="5"/>
        <v>1.6482114702069466E-3</v>
      </c>
      <c r="F19" s="226">
        <f t="shared" si="5"/>
        <v>5.4212546152638142E-3</v>
      </c>
      <c r="G19" s="226">
        <f t="shared" si="5"/>
        <v>5.387688198748429E-3</v>
      </c>
      <c r="H19" s="226">
        <f t="shared" si="5"/>
        <v>1.3501962369328162E-3</v>
      </c>
      <c r="I19" s="226">
        <f t="shared" ref="I19:V19" si="6">I10/I$14*100</f>
        <v>6.0000788223906615E-3</v>
      </c>
      <c r="J19" s="226">
        <f t="shared" si="6"/>
        <v>3.0852119901678271E-3</v>
      </c>
      <c r="K19" s="226">
        <f t="shared" si="6"/>
        <v>1.0875845579472247E-2</v>
      </c>
      <c r="L19" s="226">
        <f t="shared" si="6"/>
        <v>1.626833059683238E-2</v>
      </c>
      <c r="M19" s="226">
        <f t="shared" si="6"/>
        <v>2.2145591065804403E-2</v>
      </c>
      <c r="N19" s="226">
        <f t="shared" si="6"/>
        <v>3.6931392916019379E-2</v>
      </c>
      <c r="O19" s="226">
        <f t="shared" si="6"/>
        <v>1.8441548293683035E-2</v>
      </c>
      <c r="P19" s="226">
        <f t="shared" si="6"/>
        <v>1.3529487545516883E-2</v>
      </c>
      <c r="Q19" s="226">
        <f t="shared" si="6"/>
        <v>1.5867884866203923E-2</v>
      </c>
      <c r="R19" s="226">
        <f t="shared" si="6"/>
        <v>1.9000925803737159E-2</v>
      </c>
      <c r="S19" s="226">
        <f t="shared" si="6"/>
        <v>1.8866014281603932E-2</v>
      </c>
      <c r="T19" s="226">
        <f t="shared" si="6"/>
        <v>2.4089230260976358E-2</v>
      </c>
      <c r="U19" s="226">
        <f t="shared" si="6"/>
        <v>2.8732436520119056E-2</v>
      </c>
      <c r="V19" s="226">
        <f t="shared" si="6"/>
        <v>3.6513420364746189E-2</v>
      </c>
      <c r="W19" s="226">
        <f t="shared" si="4"/>
        <v>4.3777003116388574E-2</v>
      </c>
      <c r="X19" s="226">
        <f t="shared" si="4"/>
        <v>4.2459695622728631E-2</v>
      </c>
      <c r="Y19" s="226">
        <f t="shared" si="4"/>
        <v>5.352819173772707E-2</v>
      </c>
      <c r="Z19" s="226">
        <f t="shared" si="4"/>
        <v>4.6934173621957558E-2</v>
      </c>
      <c r="AA19" s="226">
        <f t="shared" ref="AA19" si="7">AA10/AA$14*100</f>
        <v>5.3137403415177413E-2</v>
      </c>
      <c r="AB19" s="226">
        <f t="shared" si="4"/>
        <v>2.5174126024298162E-2</v>
      </c>
    </row>
    <row r="20" spans="1:28" x14ac:dyDescent="0.2">
      <c r="A20" s="42" t="s">
        <v>32</v>
      </c>
      <c r="B20" s="226">
        <f t="shared" ref="B20:H20" si="8">B11/B$14*100</f>
        <v>7.0073920744672378E-5</v>
      </c>
      <c r="C20" s="226">
        <f t="shared" si="8"/>
        <v>1.1832134467688875E-5</v>
      </c>
      <c r="D20" s="226">
        <f t="shared" si="8"/>
        <v>7.5554895163796872E-7</v>
      </c>
      <c r="E20" s="226">
        <f t="shared" si="8"/>
        <v>1.1610373922469565E-4</v>
      </c>
      <c r="F20" s="226">
        <f t="shared" si="8"/>
        <v>9.027400153136619E-5</v>
      </c>
      <c r="G20" s="226">
        <f t="shared" si="8"/>
        <v>2.1621269396899425E-3</v>
      </c>
      <c r="H20" s="226">
        <f t="shared" si="8"/>
        <v>6.0988171233267007E-3</v>
      </c>
      <c r="I20" s="226">
        <f t="shared" ref="I20:K20" si="9">I11/I$14*100</f>
        <v>1.537219932418833E-2</v>
      </c>
      <c r="J20" s="226">
        <f t="shared" si="9"/>
        <v>7.2503163572158079E-3</v>
      </c>
      <c r="K20" s="226">
        <f t="shared" si="9"/>
        <v>1.4769198185833488E-2</v>
      </c>
      <c r="L20" s="226">
        <f t="shared" si="4"/>
        <v>9.8713584580954385E-3</v>
      </c>
      <c r="M20" s="226">
        <f t="shared" si="4"/>
        <v>5.5944869837147504E-3</v>
      </c>
      <c r="N20" s="226">
        <f t="shared" si="4"/>
        <v>5.9520543573176833E-3</v>
      </c>
      <c r="O20" s="226">
        <f t="shared" si="4"/>
        <v>8.7089387683866454E-3</v>
      </c>
      <c r="P20" s="226">
        <f t="shared" si="4"/>
        <v>9.4203742917168352E-3</v>
      </c>
      <c r="Q20" s="226">
        <f t="shared" si="4"/>
        <v>1.1105782910367004E-2</v>
      </c>
      <c r="R20" s="226">
        <f t="shared" si="4"/>
        <v>1.5785963654755545E-2</v>
      </c>
      <c r="S20" s="226">
        <f t="shared" si="4"/>
        <v>2.0354138704259485E-2</v>
      </c>
      <c r="T20" s="226">
        <f t="shared" si="4"/>
        <v>2.4208375629916828E-2</v>
      </c>
      <c r="U20" s="226">
        <f t="shared" si="4"/>
        <v>2.5485611881437602E-2</v>
      </c>
      <c r="V20" s="226">
        <f t="shared" si="4"/>
        <v>4.4448383906585474E-2</v>
      </c>
      <c r="W20" s="226">
        <f t="shared" si="4"/>
        <v>4.7741810198071694E-2</v>
      </c>
      <c r="X20" s="226">
        <f t="shared" si="4"/>
        <v>3.3366439140730612E-2</v>
      </c>
      <c r="Y20" s="226">
        <f t="shared" si="4"/>
        <v>3.8158531526921696E-2</v>
      </c>
      <c r="Z20" s="226">
        <f t="shared" si="4"/>
        <v>3.313589073942854E-2</v>
      </c>
      <c r="AA20" s="226">
        <f t="shared" ref="AA20" si="10">AA11/AA$14*100</f>
        <v>4.7032958639938997E-2</v>
      </c>
      <c r="AB20" s="226">
        <f t="shared" si="4"/>
        <v>2.0702512656647257E-2</v>
      </c>
    </row>
    <row r="21" spans="1:28" x14ac:dyDescent="0.2">
      <c r="A21" s="42" t="s">
        <v>26</v>
      </c>
      <c r="B21" s="226">
        <f t="shared" ref="B21:H21" si="11">B12/B$14*100</f>
        <v>5.5428455422860197E-4</v>
      </c>
      <c r="C21" s="226">
        <f t="shared" si="11"/>
        <v>1.8248747951521701E-4</v>
      </c>
      <c r="D21" s="226">
        <f t="shared" si="11"/>
        <v>3.6541347274990734E-4</v>
      </c>
      <c r="E21" s="226">
        <f t="shared" si="11"/>
        <v>2.3341086450954764E-4</v>
      </c>
      <c r="F21" s="226">
        <f t="shared" si="11"/>
        <v>1.9527517767114807E-4</v>
      </c>
      <c r="G21" s="226">
        <f t="shared" si="11"/>
        <v>2.652276346836568E-4</v>
      </c>
      <c r="H21" s="226">
        <f t="shared" si="11"/>
        <v>2.6403709271073458E-5</v>
      </c>
      <c r="I21" s="226">
        <f t="shared" ref="I21:K21" si="12">I12/I$14*100</f>
        <v>2.4296426805211056E-5</v>
      </c>
      <c r="J21" s="226">
        <f t="shared" si="12"/>
        <v>2.4927774435228782E-5</v>
      </c>
      <c r="K21" s="226">
        <f t="shared" si="12"/>
        <v>7.0908030887333582E-4</v>
      </c>
      <c r="L21" s="226">
        <f t="shared" si="4"/>
        <v>9.7063475658036916E-4</v>
      </c>
      <c r="M21" s="226">
        <f t="shared" si="4"/>
        <v>4.1632847327919085E-3</v>
      </c>
      <c r="N21" s="226">
        <f t="shared" si="4"/>
        <v>4.5748390681502769E-3</v>
      </c>
      <c r="O21" s="226">
        <f t="shared" si="4"/>
        <v>1.779204739601425E-3</v>
      </c>
      <c r="P21" s="226">
        <f t="shared" si="4"/>
        <v>1.4762152551373391E-3</v>
      </c>
      <c r="Q21" s="226">
        <f t="shared" si="4"/>
        <v>8.6972704182205682E-4</v>
      </c>
      <c r="R21" s="226">
        <f t="shared" si="4"/>
        <v>1.0045698472373619E-3</v>
      </c>
      <c r="S21" s="226">
        <f t="shared" si="4"/>
        <v>1.0396759381698858E-3</v>
      </c>
      <c r="T21" s="226">
        <f t="shared" si="4"/>
        <v>1.3362604877686071E-3</v>
      </c>
      <c r="U21" s="226">
        <f t="shared" si="4"/>
        <v>5.4668687922380136E-3</v>
      </c>
      <c r="V21" s="226">
        <f t="shared" si="4"/>
        <v>7.7266389829555955E-3</v>
      </c>
      <c r="W21" s="226">
        <f t="shared" si="4"/>
        <v>1.4090761043141449E-2</v>
      </c>
      <c r="X21" s="226">
        <f t="shared" si="4"/>
        <v>1.4983653617296342E-2</v>
      </c>
      <c r="Y21" s="226">
        <f t="shared" si="4"/>
        <v>2.9290899405294616E-2</v>
      </c>
      <c r="Z21" s="226">
        <f t="shared" si="4"/>
        <v>3.7357519963603147E-2</v>
      </c>
      <c r="AA21" s="226">
        <f t="shared" ref="AA21" si="13">AA12/AA$14*100</f>
        <v>6.7818767930058435E-2</v>
      </c>
      <c r="AB21" s="226">
        <f t="shared" si="4"/>
        <v>9.8706206374441965E-3</v>
      </c>
    </row>
    <row r="22" spans="1:28" x14ac:dyDescent="0.2">
      <c r="A22" s="42" t="s">
        <v>19</v>
      </c>
      <c r="B22" s="226">
        <f t="shared" ref="B22:H22" si="14">B13/B$14*100</f>
        <v>0.70709729180737613</v>
      </c>
      <c r="C22" s="226">
        <f t="shared" si="14"/>
        <v>0.70131504159674385</v>
      </c>
      <c r="D22" s="226">
        <f t="shared" si="14"/>
        <v>0.49412738660768146</v>
      </c>
      <c r="E22" s="226">
        <f t="shared" si="14"/>
        <v>0.37858724701683955</v>
      </c>
      <c r="F22" s="226">
        <f t="shared" si="14"/>
        <v>0.16071141045096998</v>
      </c>
      <c r="G22" s="226">
        <f t="shared" si="14"/>
        <v>0.20937199334512097</v>
      </c>
      <c r="H22" s="226">
        <f t="shared" si="14"/>
        <v>0.25810611056270683</v>
      </c>
      <c r="I22" s="226">
        <f t="shared" ref="I22:K22" si="15">I13/I$14*100</f>
        <v>0.31887690700870147</v>
      </c>
      <c r="J22" s="226">
        <f t="shared" si="15"/>
        <v>0.26556589726558549</v>
      </c>
      <c r="K22" s="226">
        <f t="shared" si="15"/>
        <v>0.49906550068416577</v>
      </c>
      <c r="L22" s="226">
        <f t="shared" si="4"/>
        <v>0.54775332646327812</v>
      </c>
      <c r="M22" s="226">
        <f t="shared" si="4"/>
        <v>0.26079950341209346</v>
      </c>
      <c r="N22" s="226">
        <f t="shared" si="4"/>
        <v>0.24158161899739505</v>
      </c>
      <c r="O22" s="226">
        <f t="shared" si="4"/>
        <v>0.32363358189103797</v>
      </c>
      <c r="P22" s="226">
        <f t="shared" si="4"/>
        <v>0.1966637354037892</v>
      </c>
      <c r="Q22" s="226">
        <f t="shared" si="4"/>
        <v>0.26527242261962519</v>
      </c>
      <c r="R22" s="226">
        <f t="shared" si="4"/>
        <v>0.36787914313493569</v>
      </c>
      <c r="S22" s="226">
        <f t="shared" si="4"/>
        <v>0.46971732054038534</v>
      </c>
      <c r="T22" s="226">
        <f t="shared" si="4"/>
        <v>0.32715117418600625</v>
      </c>
      <c r="U22" s="226">
        <f t="shared" si="4"/>
        <v>0.20237361035911508</v>
      </c>
      <c r="V22" s="226">
        <f t="shared" si="4"/>
        <v>0.17639603049558208</v>
      </c>
      <c r="W22" s="226">
        <f t="shared" si="4"/>
        <v>0.18557347737281593</v>
      </c>
      <c r="X22" s="226">
        <f t="shared" si="4"/>
        <v>0.16127097467257429</v>
      </c>
      <c r="Y22" s="226">
        <f t="shared" si="4"/>
        <v>0.25653398899083302</v>
      </c>
      <c r="Z22" s="226">
        <f t="shared" si="4"/>
        <v>0.31399007402547902</v>
      </c>
      <c r="AA22" s="226">
        <f t="shared" ref="AA22" si="16">AA13/AA$14*100</f>
        <v>0.22478427160356629</v>
      </c>
      <c r="AB22" s="226">
        <f t="shared" si="4"/>
        <v>0.30940885135618362</v>
      </c>
    </row>
    <row r="23" spans="1:28" x14ac:dyDescent="0.2">
      <c r="A23" s="42" t="s">
        <v>11</v>
      </c>
      <c r="B23" s="226">
        <f t="shared" ref="B23:H23" si="17">B14/B$14*100</f>
        <v>100</v>
      </c>
      <c r="C23" s="226">
        <f t="shared" si="17"/>
        <v>100</v>
      </c>
      <c r="D23" s="226">
        <f t="shared" si="17"/>
        <v>100</v>
      </c>
      <c r="E23" s="226">
        <f t="shared" si="17"/>
        <v>100</v>
      </c>
      <c r="F23" s="226">
        <f t="shared" si="17"/>
        <v>100</v>
      </c>
      <c r="G23" s="226">
        <f t="shared" si="17"/>
        <v>100</v>
      </c>
      <c r="H23" s="226">
        <f t="shared" si="17"/>
        <v>100</v>
      </c>
      <c r="I23" s="226">
        <f t="shared" ref="I23:K23" si="18">I14/I$14*100</f>
        <v>100</v>
      </c>
      <c r="J23" s="226">
        <f t="shared" si="18"/>
        <v>100</v>
      </c>
      <c r="K23" s="226">
        <f t="shared" si="18"/>
        <v>100</v>
      </c>
      <c r="L23" s="226">
        <f t="shared" si="4"/>
        <v>100</v>
      </c>
      <c r="M23" s="226">
        <f t="shared" si="4"/>
        <v>100</v>
      </c>
      <c r="N23" s="226">
        <f t="shared" si="4"/>
        <v>100</v>
      </c>
      <c r="O23" s="226">
        <f t="shared" si="4"/>
        <v>100</v>
      </c>
      <c r="P23" s="226">
        <f t="shared" si="4"/>
        <v>100</v>
      </c>
      <c r="Q23" s="226">
        <f t="shared" si="4"/>
        <v>100</v>
      </c>
      <c r="R23" s="226">
        <f t="shared" si="4"/>
        <v>100</v>
      </c>
      <c r="S23" s="226">
        <f t="shared" si="4"/>
        <v>100</v>
      </c>
      <c r="T23" s="226">
        <f t="shared" si="4"/>
        <v>100</v>
      </c>
      <c r="U23" s="226">
        <f t="shared" si="4"/>
        <v>100</v>
      </c>
      <c r="V23" s="226">
        <f t="shared" si="4"/>
        <v>100</v>
      </c>
      <c r="W23" s="226">
        <f t="shared" si="4"/>
        <v>100</v>
      </c>
      <c r="X23" s="226">
        <f t="shared" si="4"/>
        <v>100</v>
      </c>
      <c r="Y23" s="226">
        <f t="shared" si="4"/>
        <v>100</v>
      </c>
      <c r="Z23" s="226">
        <f t="shared" si="4"/>
        <v>100</v>
      </c>
      <c r="AA23" s="226">
        <f t="shared" ref="AA23" si="19">AA14/AA$14*100</f>
        <v>100</v>
      </c>
      <c r="AB23" s="226">
        <f t="shared" si="4"/>
        <v>100</v>
      </c>
    </row>
    <row r="24" spans="1:28" x14ac:dyDescent="0.2">
      <c r="A24" s="42"/>
      <c r="B24" s="44"/>
      <c r="C24" s="226"/>
      <c r="D24" s="226"/>
      <c r="E24" s="226"/>
      <c r="F24" s="226"/>
      <c r="G24" s="44"/>
      <c r="H24" s="44"/>
      <c r="I24" s="44"/>
      <c r="J24" s="226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135"/>
      <c r="Y24" s="226"/>
      <c r="Z24" s="226"/>
      <c r="AA24" s="226"/>
      <c r="AB24" s="44"/>
    </row>
    <row r="25" spans="1:28" ht="13.5" thickBot="1" x14ac:dyDescent="0.25">
      <c r="A25" s="42"/>
      <c r="B25" s="268" t="s">
        <v>16</v>
      </c>
      <c r="C25" s="268"/>
      <c r="D25" s="268"/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  <c r="AB25" s="268"/>
    </row>
    <row r="26" spans="1:28" ht="13.5" thickTop="1" x14ac:dyDescent="0.2">
      <c r="A26" s="42"/>
      <c r="B26" s="44"/>
      <c r="C26" s="226"/>
      <c r="D26" s="226"/>
      <c r="E26" s="226"/>
      <c r="F26" s="226"/>
      <c r="G26" s="44"/>
      <c r="H26" s="44"/>
      <c r="I26" s="44"/>
      <c r="J26" s="226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135"/>
      <c r="Y26" s="226"/>
      <c r="Z26" s="226"/>
      <c r="AA26" s="226"/>
      <c r="AB26" s="44"/>
    </row>
    <row r="27" spans="1:28" x14ac:dyDescent="0.2">
      <c r="A27" s="42" t="s">
        <v>62</v>
      </c>
      <c r="B27" s="62" t="s">
        <v>12</v>
      </c>
      <c r="C27" s="209">
        <f t="shared" ref="C27:G27" si="20">IFERROR((C9/B9)*100-100,"--")</f>
        <v>37.519709389631259</v>
      </c>
      <c r="D27" s="209">
        <f t="shared" si="20"/>
        <v>-28.033829666321765</v>
      </c>
      <c r="E27" s="209">
        <f t="shared" si="20"/>
        <v>-34.793805872882345</v>
      </c>
      <c r="F27" s="209">
        <f t="shared" si="20"/>
        <v>-59.916421136737974</v>
      </c>
      <c r="G27" s="209">
        <f t="shared" si="20"/>
        <v>29.422051756755451</v>
      </c>
      <c r="H27" s="209">
        <f>IFERROR((H9/G9)*100-100,"--")</f>
        <v>22.786489407243039</v>
      </c>
      <c r="I27" s="209">
        <f t="shared" ref="I27:L27" si="21">IFERROR((I9/H9)*100-100,"--")</f>
        <v>28.920048173827553</v>
      </c>
      <c r="J27" s="209">
        <f t="shared" si="21"/>
        <v>3.4699121668940762</v>
      </c>
      <c r="K27" s="209">
        <f t="shared" si="21"/>
        <v>106.77550309606988</v>
      </c>
      <c r="L27" s="209">
        <f t="shared" si="21"/>
        <v>12.727229214128187</v>
      </c>
      <c r="M27" s="46">
        <f>IFERROR((M9/L9)*100-100,"--")</f>
        <v>-50.410002293356598</v>
      </c>
      <c r="N27" s="209">
        <f t="shared" ref="N27:AA32" si="22">IFERROR((N9/M9)*100-100,"--")</f>
        <v>-15.6733733717859</v>
      </c>
      <c r="O27" s="209">
        <f t="shared" si="22"/>
        <v>64.180143318936814</v>
      </c>
      <c r="P27" s="209">
        <f t="shared" si="22"/>
        <v>-48.048329895621464</v>
      </c>
      <c r="Q27" s="209">
        <f t="shared" si="22"/>
        <v>89.669098372224767</v>
      </c>
      <c r="R27" s="209">
        <f t="shared" si="22"/>
        <v>73.555899759850433</v>
      </c>
      <c r="S27" s="209">
        <f t="shared" si="22"/>
        <v>38.971510905408877</v>
      </c>
      <c r="T27" s="209">
        <f t="shared" si="22"/>
        <v>-36.119839818156862</v>
      </c>
      <c r="U27" s="209">
        <f t="shared" si="22"/>
        <v>-48.582651034716285</v>
      </c>
      <c r="V27" s="209">
        <f t="shared" si="22"/>
        <v>-45.965964223751364</v>
      </c>
      <c r="W27" s="209">
        <f t="shared" si="22"/>
        <v>-18.450431846717663</v>
      </c>
      <c r="X27" s="209">
        <f t="shared" si="22"/>
        <v>-3.9181536134718726</v>
      </c>
      <c r="Y27" s="209">
        <f t="shared" si="22"/>
        <v>90.762796200317752</v>
      </c>
      <c r="Z27" s="209">
        <f t="shared" si="22"/>
        <v>51.893448468687893</v>
      </c>
      <c r="AA27" s="209">
        <f t="shared" si="22"/>
        <v>-73.328878280880446</v>
      </c>
      <c r="AB27" s="46">
        <f>POWER(AA9/B9,1/26)*100-100</f>
        <v>-5.5898088954856178</v>
      </c>
    </row>
    <row r="28" spans="1:28" x14ac:dyDescent="0.2">
      <c r="A28" s="42" t="s">
        <v>45</v>
      </c>
      <c r="B28" s="62" t="s">
        <v>12</v>
      </c>
      <c r="C28" s="209">
        <f t="shared" ref="C28:H28" si="23">IFERROR((C10/B10)*100-100,"--")</f>
        <v>92.5164366373902</v>
      </c>
      <c r="D28" s="209">
        <f t="shared" si="23"/>
        <v>174.07277059561147</v>
      </c>
      <c r="E28" s="209">
        <f t="shared" si="23"/>
        <v>-76.158860396475646</v>
      </c>
      <c r="F28" s="209">
        <f t="shared" si="23"/>
        <v>220.31478784735378</v>
      </c>
      <c r="G28" s="209">
        <f t="shared" si="23"/>
        <v>-1.0860020452062713</v>
      </c>
      <c r="H28" s="209">
        <f t="shared" si="23"/>
        <v>-75.253798477335067</v>
      </c>
      <c r="I28" s="209">
        <f t="shared" ref="I28:L28" si="24">IFERROR((I10/H10)*100-100,"--")</f>
        <v>382.67690491456267</v>
      </c>
      <c r="J28" s="209">
        <f t="shared" si="24"/>
        <v>-37.983041430735653</v>
      </c>
      <c r="K28" s="209">
        <f t="shared" si="24"/>
        <v>293.52378200115601</v>
      </c>
      <c r="L28" s="209">
        <f t="shared" si="24"/>
        <v>53.096339737090744</v>
      </c>
      <c r="M28" s="209">
        <f t="shared" ref="M28:M32" si="25">IFERROR((M10/L10)*100-100,"--")</f>
        <v>53.546506821350363</v>
      </c>
      <c r="N28" s="209">
        <f t="shared" ref="N28:Z28" si="26">IFERROR((N10/M10)*100-100,"--")</f>
        <v>65.818839284057134</v>
      </c>
      <c r="O28" s="209">
        <f t="shared" si="26"/>
        <v>-45.99745932352134</v>
      </c>
      <c r="P28" s="209">
        <f t="shared" si="26"/>
        <v>-34.78594029956723</v>
      </c>
      <c r="Q28" s="209">
        <f t="shared" si="26"/>
        <v>61.372144813312872</v>
      </c>
      <c r="R28" s="209">
        <f t="shared" si="26"/>
        <v>48.585403465091673</v>
      </c>
      <c r="S28" s="209">
        <f t="shared" si="26"/>
        <v>6.6998384848999279</v>
      </c>
      <c r="T28" s="209">
        <f t="shared" si="26"/>
        <v>26.223108079353196</v>
      </c>
      <c r="U28" s="209">
        <f t="shared" si="26"/>
        <v>19.27782940723695</v>
      </c>
      <c r="V28" s="209">
        <f t="shared" si="26"/>
        <v>11.712009348588907</v>
      </c>
      <c r="W28" s="209">
        <f t="shared" si="26"/>
        <v>7.2403829699477598</v>
      </c>
      <c r="X28" s="209">
        <f t="shared" si="26"/>
        <v>5.7587289026784134</v>
      </c>
      <c r="Y28" s="209">
        <f t="shared" si="26"/>
        <v>25.005582344432511</v>
      </c>
      <c r="Z28" s="209">
        <f t="shared" si="26"/>
        <v>-8.1530118335387698</v>
      </c>
      <c r="AA28" s="209">
        <f t="shared" si="22"/>
        <v>4.5061604252955476</v>
      </c>
      <c r="AB28" s="209">
        <f t="shared" ref="AB28:AB32" si="27">POWER(AA10/B10,1/26)*100-100</f>
        <v>19.064227472660434</v>
      </c>
    </row>
    <row r="29" spans="1:28" x14ac:dyDescent="0.2">
      <c r="A29" s="42" t="s">
        <v>32</v>
      </c>
      <c r="B29" s="62" t="s">
        <v>12</v>
      </c>
      <c r="C29" s="209">
        <f t="shared" ref="C29:H29" si="28">IFERROR((C11/B11)*100-100,"--")</f>
        <v>-76.581274087508504</v>
      </c>
      <c r="D29" s="209">
        <f t="shared" si="28"/>
        <v>-93.417231364956436</v>
      </c>
      <c r="E29" s="209">
        <f t="shared" si="28"/>
        <v>12882.35294117647</v>
      </c>
      <c r="F29" s="209">
        <f t="shared" si="28"/>
        <v>-24.280697779791566</v>
      </c>
      <c r="G29" s="209">
        <f t="shared" si="28"/>
        <v>2283.820779415064</v>
      </c>
      <c r="H29" s="209">
        <f t="shared" si="28"/>
        <v>178.53420062568063</v>
      </c>
      <c r="I29" s="209">
        <f t="shared" ref="I29:L29" si="29">IFERROR((I11/H11)*100-100,"--")</f>
        <v>173.77062846624125</v>
      </c>
      <c r="J29" s="209">
        <f t="shared" si="29"/>
        <v>-43.114266985491142</v>
      </c>
      <c r="K29" s="209">
        <f t="shared" si="29"/>
        <v>127.4012893294676</v>
      </c>
      <c r="L29" s="209">
        <f t="shared" si="29"/>
        <v>-31.592321028104266</v>
      </c>
      <c r="M29" s="209">
        <f t="shared" si="25"/>
        <v>-36.073783839836146</v>
      </c>
      <c r="N29" s="209">
        <f t="shared" ref="N29:Z29" si="30">IFERROR((N11/M11)*100-100,"--")</f>
        <v>5.7869461102236102</v>
      </c>
      <c r="O29" s="209">
        <f t="shared" si="30"/>
        <v>58.238023168741876</v>
      </c>
      <c r="P29" s="209">
        <f t="shared" si="30"/>
        <v>-3.8475861874167805</v>
      </c>
      <c r="Q29" s="209">
        <f t="shared" si="30"/>
        <v>62.207861641899768</v>
      </c>
      <c r="R29" s="209">
        <f t="shared" si="30"/>
        <v>76.377159905292643</v>
      </c>
      <c r="S29" s="209">
        <f t="shared" si="30"/>
        <v>38.560676930056587</v>
      </c>
      <c r="T29" s="209">
        <f t="shared" si="30"/>
        <v>17.573385991567562</v>
      </c>
      <c r="U29" s="209">
        <f t="shared" si="30"/>
        <v>5.278480936558978</v>
      </c>
      <c r="V29" s="209">
        <f t="shared" si="30"/>
        <v>53.313610911681479</v>
      </c>
      <c r="W29" s="209">
        <f t="shared" si="30"/>
        <v>-3.9255841247190091</v>
      </c>
      <c r="X29" s="209">
        <f t="shared" si="30"/>
        <v>-23.792739006968191</v>
      </c>
      <c r="Y29" s="209">
        <f t="shared" si="30"/>
        <v>13.39802834712556</v>
      </c>
      <c r="Z29" s="209">
        <f t="shared" si="30"/>
        <v>-9.0368873795685261</v>
      </c>
      <c r="AA29" s="209">
        <f t="shared" si="22"/>
        <v>31.019032660543502</v>
      </c>
      <c r="AB29" s="209">
        <f t="shared" si="27"/>
        <v>33.602119032899111</v>
      </c>
    </row>
    <row r="30" spans="1:28" x14ac:dyDescent="0.2">
      <c r="A30" s="42" t="s">
        <v>26</v>
      </c>
      <c r="B30" s="62" t="s">
        <v>12</v>
      </c>
      <c r="C30" s="209">
        <f t="shared" ref="C30:H30" si="31">IFERROR((C12/B12)*100-100,"--")</f>
        <v>-54.33779484680862</v>
      </c>
      <c r="D30" s="209">
        <f t="shared" si="31"/>
        <v>106.4241777554607</v>
      </c>
      <c r="E30" s="209">
        <f t="shared" si="31"/>
        <v>-46.035727860129228</v>
      </c>
      <c r="F30" s="209">
        <f t="shared" si="31"/>
        <v>-18.526553035638813</v>
      </c>
      <c r="G30" s="209">
        <f t="shared" si="31"/>
        <v>35.184480791175361</v>
      </c>
      <c r="H30" s="209">
        <f t="shared" si="31"/>
        <v>-90.169847035350699</v>
      </c>
      <c r="I30" s="209">
        <f t="shared" ref="I30:L30" si="32">IFERROR((I12/H12)*100-100,"--")</f>
        <v>-5.2042674993487026E-2</v>
      </c>
      <c r="J30" s="209">
        <f t="shared" si="32"/>
        <v>23.743816714397269</v>
      </c>
      <c r="K30" s="209">
        <f t="shared" si="32"/>
        <v>3075.4470860509159</v>
      </c>
      <c r="L30" s="209">
        <f t="shared" si="32"/>
        <v>40.102299756839329</v>
      </c>
      <c r="M30" s="209">
        <f t="shared" si="25"/>
        <v>383.8112127875907</v>
      </c>
      <c r="N30" s="209">
        <f t="shared" ref="N30:Z30" si="33">IFERROR((N12/M12)*100-100,"--")</f>
        <v>9.2609988045468441</v>
      </c>
      <c r="O30" s="209">
        <f t="shared" si="33"/>
        <v>-57.940645221316764</v>
      </c>
      <c r="P30" s="209">
        <f t="shared" si="33"/>
        <v>-26.246772196863006</v>
      </c>
      <c r="Q30" s="209">
        <f t="shared" si="33"/>
        <v>-18.936721857074048</v>
      </c>
      <c r="R30" s="209">
        <f t="shared" si="33"/>
        <v>43.323561431346405</v>
      </c>
      <c r="S30" s="209">
        <f t="shared" si="33"/>
        <v>11.218291626432617</v>
      </c>
      <c r="T30" s="209">
        <f t="shared" si="33"/>
        <v>27.054262527787472</v>
      </c>
      <c r="U30" s="209">
        <f t="shared" si="33"/>
        <v>309.12660142395634</v>
      </c>
      <c r="V30" s="209">
        <f t="shared" si="33"/>
        <v>24.242955100708883</v>
      </c>
      <c r="W30" s="209">
        <f t="shared" si="33"/>
        <v>63.120549238562546</v>
      </c>
      <c r="X30" s="209">
        <f t="shared" si="33"/>
        <v>15.949437995146681</v>
      </c>
      <c r="Y30" s="209">
        <f t="shared" si="33"/>
        <v>93.837899172101032</v>
      </c>
      <c r="Z30" s="209">
        <f t="shared" si="33"/>
        <v>33.599135036081805</v>
      </c>
      <c r="AA30" s="209">
        <f t="shared" si="22"/>
        <v>67.572441540061874</v>
      </c>
      <c r="AB30" s="209">
        <f t="shared" si="27"/>
        <v>25.135770186424793</v>
      </c>
    </row>
    <row r="31" spans="1:28" x14ac:dyDescent="0.2">
      <c r="A31" s="42" t="s">
        <v>19</v>
      </c>
      <c r="B31" s="62" t="s">
        <v>12</v>
      </c>
      <c r="C31" s="209">
        <f t="shared" ref="C31:H31" si="34">IFERROR((C13/B13)*100-100,"--")</f>
        <v>37.559492366108458</v>
      </c>
      <c r="D31" s="209">
        <f t="shared" si="34"/>
        <v>-27.366854596348915</v>
      </c>
      <c r="E31" s="209">
        <f t="shared" si="34"/>
        <v>-35.271302555446681</v>
      </c>
      <c r="F31" s="209">
        <f t="shared" si="34"/>
        <v>-58.659964184389786</v>
      </c>
      <c r="G31" s="209">
        <f t="shared" si="34"/>
        <v>29.666259221301488</v>
      </c>
      <c r="H31" s="209">
        <f t="shared" si="34"/>
        <v>21.728929997234374</v>
      </c>
      <c r="I31" s="209">
        <f t="shared" ref="I31:L31" si="35">IFERROR((I13/H13)*100-100,"--")</f>
        <v>34.190335663505067</v>
      </c>
      <c r="J31" s="209">
        <f t="shared" si="35"/>
        <v>0.44576814248328844</v>
      </c>
      <c r="K31" s="209">
        <f t="shared" si="35"/>
        <v>109.78682302967576</v>
      </c>
      <c r="L31" s="209">
        <f t="shared" si="35"/>
        <v>12.334285031327624</v>
      </c>
      <c r="M31" s="209">
        <f t="shared" si="25"/>
        <v>-46.294669891423332</v>
      </c>
      <c r="N31" s="209">
        <f t="shared" ref="N31:Z31" si="36">IFERROR((N13/M13)*100-100,"--")</f>
        <v>-7.8951316228725688</v>
      </c>
      <c r="O31" s="209">
        <f t="shared" si="36"/>
        <v>44.877916892666775</v>
      </c>
      <c r="P31" s="209">
        <f t="shared" si="36"/>
        <v>-45.983309326431851</v>
      </c>
      <c r="Q31" s="209">
        <f t="shared" si="36"/>
        <v>85.591763136842957</v>
      </c>
      <c r="R31" s="209">
        <f t="shared" si="36"/>
        <v>72.08122502409401</v>
      </c>
      <c r="S31" s="209">
        <f t="shared" si="36"/>
        <v>37.211266752503604</v>
      </c>
      <c r="T31" s="209">
        <f t="shared" si="36"/>
        <v>-31.149354798697615</v>
      </c>
      <c r="U31" s="209">
        <f t="shared" si="36"/>
        <v>-38.139191669881271</v>
      </c>
      <c r="V31" s="209">
        <f t="shared" si="36"/>
        <v>-23.377780043946856</v>
      </c>
      <c r="W31" s="209">
        <f t="shared" si="36"/>
        <v>-5.8994971983739077</v>
      </c>
      <c r="X31" s="209">
        <f t="shared" si="36"/>
        <v>-5.2398634028654953</v>
      </c>
      <c r="Y31" s="209">
        <f t="shared" si="36"/>
        <v>57.729314282203603</v>
      </c>
      <c r="Z31" s="209">
        <f t="shared" si="36"/>
        <v>28.212190870103086</v>
      </c>
      <c r="AA31" s="209">
        <f t="shared" si="22"/>
        <v>-33.918371108431288</v>
      </c>
      <c r="AB31" s="209">
        <f t="shared" si="27"/>
        <v>-0.47190596964387055</v>
      </c>
    </row>
    <row r="32" spans="1:28" x14ac:dyDescent="0.2">
      <c r="A32" s="42" t="s">
        <v>11</v>
      </c>
      <c r="B32" s="62" t="s">
        <v>12</v>
      </c>
      <c r="C32" s="209">
        <f t="shared" ref="C32:H32" si="37">IFERROR((C14/B14)*100-100,"--")</f>
        <v>38.693652275038147</v>
      </c>
      <c r="D32" s="209">
        <f t="shared" si="37"/>
        <v>3.0882294134150641</v>
      </c>
      <c r="E32" s="209">
        <f t="shared" si="37"/>
        <v>-15.516905656957377</v>
      </c>
      <c r="F32" s="209">
        <f t="shared" si="37"/>
        <v>-2.6154377769947672</v>
      </c>
      <c r="G32" s="209">
        <f t="shared" si="37"/>
        <v>-0.46974729324719533</v>
      </c>
      <c r="H32" s="209">
        <f t="shared" si="37"/>
        <v>-1.25522923217396</v>
      </c>
      <c r="I32" s="209">
        <f t="shared" ref="I32:L32" si="38">IFERROR((I14/H14)*100-100,"--")</f>
        <v>8.6166632074935876</v>
      </c>
      <c r="J32" s="209">
        <f t="shared" si="38"/>
        <v>20.60974770173911</v>
      </c>
      <c r="K32" s="209">
        <f t="shared" si="38"/>
        <v>11.633093884463875</v>
      </c>
      <c r="L32" s="209">
        <f t="shared" si="38"/>
        <v>2.3492939150881966</v>
      </c>
      <c r="M32" s="209">
        <f t="shared" si="25"/>
        <v>12.796507780532878</v>
      </c>
      <c r="N32" s="209">
        <f t="shared" ref="N32:Z32" si="39">IFERROR((N14/M14)*100-100,"--")</f>
        <v>-0.5681639427622116</v>
      </c>
      <c r="O32" s="209">
        <f t="shared" si="39"/>
        <v>8.1465078975776635</v>
      </c>
      <c r="P32" s="209">
        <f t="shared" si="39"/>
        <v>-11.109106878836101</v>
      </c>
      <c r="Q32" s="209">
        <f t="shared" si="39"/>
        <v>37.591269526735005</v>
      </c>
      <c r="R32" s="209">
        <f t="shared" si="39"/>
        <v>24.085326122309553</v>
      </c>
      <c r="S32" s="209">
        <f t="shared" si="39"/>
        <v>7.4628527287406996</v>
      </c>
      <c r="T32" s="209">
        <f t="shared" si="39"/>
        <v>-1.1455769281605797</v>
      </c>
      <c r="U32" s="209">
        <f t="shared" si="39"/>
        <v>2.3473682239085747E-3</v>
      </c>
      <c r="V32" s="209">
        <f t="shared" si="39"/>
        <v>-12.093740189776696</v>
      </c>
      <c r="W32" s="209">
        <f t="shared" si="39"/>
        <v>-10.553192208075913</v>
      </c>
      <c r="X32" s="209">
        <f t="shared" si="39"/>
        <v>9.0398821012631032</v>
      </c>
      <c r="Y32" s="209">
        <f t="shared" si="39"/>
        <v>-0.84292397746665415</v>
      </c>
      <c r="Z32" s="209">
        <f t="shared" si="39"/>
        <v>4.7510334944303594</v>
      </c>
      <c r="AA32" s="209">
        <f t="shared" si="22"/>
        <v>-7.6938284010316949</v>
      </c>
      <c r="AB32" s="209">
        <f t="shared" si="27"/>
        <v>4.0132112681378231</v>
      </c>
    </row>
    <row r="33" spans="1:28" ht="13.5" thickBot="1" x14ac:dyDescent="0.25">
      <c r="A33" s="23"/>
      <c r="B33" s="24"/>
      <c r="C33" s="221"/>
      <c r="D33" s="221"/>
      <c r="E33" s="221"/>
      <c r="F33" s="221"/>
      <c r="G33" s="24"/>
      <c r="H33" s="24"/>
      <c r="I33" s="24"/>
      <c r="J33" s="221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133"/>
      <c r="Y33" s="221"/>
      <c r="Z33" s="221"/>
      <c r="AA33" s="221"/>
      <c r="AB33" s="24"/>
    </row>
    <row r="34" spans="1:28" ht="13.5" thickTop="1" x14ac:dyDescent="0.2">
      <c r="A34" s="25" t="s">
        <v>1030</v>
      </c>
      <c r="B34" s="44"/>
      <c r="C34" s="226"/>
      <c r="D34" s="226"/>
      <c r="E34" s="226"/>
      <c r="F34" s="226"/>
      <c r="G34" s="44"/>
      <c r="H34" s="44"/>
      <c r="I34" s="44"/>
      <c r="J34" s="226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135"/>
      <c r="Y34" s="226"/>
      <c r="Z34" s="226"/>
      <c r="AA34" s="226"/>
      <c r="AB34" s="44"/>
    </row>
  </sheetData>
  <mergeCells count="5">
    <mergeCell ref="A2:AB2"/>
    <mergeCell ref="A4:AB4"/>
    <mergeCell ref="B7:AB7"/>
    <mergeCell ref="B16:AB16"/>
    <mergeCell ref="B25:AB25"/>
  </mergeCells>
  <hyperlinks>
    <hyperlink ref="A1" location="ÍNDICE!A1" display="INDICE"/>
  </hyperlinks>
  <pageMargins left="0.75" right="0.75" top="1" bottom="1" header="0" footer="0"/>
  <pageSetup paperSize="9"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7"/>
  <sheetViews>
    <sheetView zoomScaleNormal="100" workbookViewId="0"/>
  </sheetViews>
  <sheetFormatPr baseColWidth="10" defaultColWidth="11.42578125" defaultRowHeight="12.75" x14ac:dyDescent="0.2"/>
  <cols>
    <col min="1" max="2" width="11.42578125" style="41"/>
    <col min="3" max="6" width="11.42578125" style="223"/>
    <col min="7" max="9" width="11.42578125" style="41"/>
    <col min="10" max="10" width="11.42578125" style="223"/>
    <col min="11" max="23" width="11.42578125" style="41"/>
    <col min="24" max="24" width="11.42578125" style="146"/>
    <col min="25" max="27" width="11.42578125" style="223"/>
    <col min="28" max="28" width="13.140625" style="41" customWidth="1"/>
    <col min="29" max="16384" width="11.42578125" style="41"/>
  </cols>
  <sheetData>
    <row r="1" spans="1:28" s="146" customFormat="1" x14ac:dyDescent="0.2">
      <c r="A1" s="138" t="s">
        <v>59</v>
      </c>
      <c r="C1" s="223"/>
      <c r="D1" s="223"/>
      <c r="E1" s="223"/>
      <c r="F1" s="223"/>
      <c r="J1" s="223"/>
      <c r="Y1" s="223"/>
      <c r="Z1" s="223"/>
      <c r="AA1" s="223"/>
    </row>
    <row r="2" spans="1:28" x14ac:dyDescent="0.2">
      <c r="A2" s="267" t="s">
        <v>1016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7"/>
      <c r="U2" s="267"/>
      <c r="V2" s="267"/>
      <c r="W2" s="267"/>
      <c r="X2" s="267"/>
      <c r="Y2" s="267"/>
      <c r="Z2" s="267"/>
      <c r="AA2" s="267"/>
      <c r="AB2" s="267"/>
    </row>
    <row r="3" spans="1:28" x14ac:dyDescent="0.2">
      <c r="A3" s="51"/>
      <c r="B3" s="51"/>
      <c r="C3" s="260"/>
      <c r="D3" s="260"/>
      <c r="E3" s="260"/>
      <c r="F3" s="260"/>
      <c r="G3" s="51"/>
      <c r="H3" s="51"/>
      <c r="I3" s="51"/>
      <c r="J3" s="259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152"/>
      <c r="Y3" s="235"/>
      <c r="Z3" s="241"/>
      <c r="AA3" s="263"/>
      <c r="AB3" s="16"/>
    </row>
    <row r="4" spans="1:28" x14ac:dyDescent="0.2">
      <c r="A4" s="267" t="s">
        <v>1057</v>
      </c>
      <c r="B4" s="267"/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267"/>
      <c r="U4" s="267"/>
      <c r="V4" s="267"/>
      <c r="W4" s="267"/>
      <c r="X4" s="267"/>
      <c r="Y4" s="267"/>
      <c r="Z4" s="267"/>
      <c r="AA4" s="267"/>
      <c r="AB4" s="267"/>
    </row>
    <row r="5" spans="1:28" ht="13.5" thickBot="1" x14ac:dyDescent="0.25">
      <c r="A5" s="17"/>
      <c r="B5" s="18"/>
      <c r="C5" s="219"/>
      <c r="D5" s="219"/>
      <c r="E5" s="219"/>
      <c r="F5" s="219"/>
      <c r="G5" s="18"/>
      <c r="H5" s="18"/>
      <c r="I5" s="18"/>
      <c r="J5" s="219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42"/>
      <c r="Y5" s="219"/>
      <c r="Z5" s="219"/>
      <c r="AA5" s="219"/>
      <c r="AB5" s="18"/>
    </row>
    <row r="6" spans="1:28" ht="13.5" thickTop="1" x14ac:dyDescent="0.2">
      <c r="B6" s="10">
        <v>1995</v>
      </c>
      <c r="C6" s="215">
        <v>1996</v>
      </c>
      <c r="D6" s="215">
        <v>1997</v>
      </c>
      <c r="E6" s="215">
        <v>1998</v>
      </c>
      <c r="F6" s="215">
        <v>1999</v>
      </c>
      <c r="G6" s="215">
        <v>2000</v>
      </c>
      <c r="H6" s="215">
        <v>2001</v>
      </c>
      <c r="I6" s="10">
        <v>2002</v>
      </c>
      <c r="J6" s="215">
        <v>2003</v>
      </c>
      <c r="K6" s="10">
        <v>2004</v>
      </c>
      <c r="L6" s="10">
        <v>2005</v>
      </c>
      <c r="M6" s="10">
        <v>2006</v>
      </c>
      <c r="N6" s="10">
        <v>2007</v>
      </c>
      <c r="O6" s="10">
        <v>2008</v>
      </c>
      <c r="P6" s="10">
        <v>2009</v>
      </c>
      <c r="Q6" s="10">
        <v>2010</v>
      </c>
      <c r="R6" s="10">
        <v>2011</v>
      </c>
      <c r="S6" s="10">
        <v>2012</v>
      </c>
      <c r="T6" s="10">
        <v>2013</v>
      </c>
      <c r="U6" s="10">
        <v>2014</v>
      </c>
      <c r="V6" s="10">
        <v>2015</v>
      </c>
      <c r="W6" s="10">
        <v>2016</v>
      </c>
      <c r="X6" s="139">
        <v>2017</v>
      </c>
      <c r="Y6" s="215">
        <v>2018</v>
      </c>
      <c r="Z6" s="215">
        <v>2019</v>
      </c>
      <c r="AA6" s="215">
        <v>2020</v>
      </c>
      <c r="AB6" s="10" t="s">
        <v>1028</v>
      </c>
    </row>
    <row r="7" spans="1:28" ht="13.5" thickBot="1" x14ac:dyDescent="0.25">
      <c r="B7" s="268" t="s">
        <v>14</v>
      </c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  <c r="AB7" s="268"/>
    </row>
    <row r="8" spans="1:28" ht="13.5" thickTop="1" x14ac:dyDescent="0.2">
      <c r="B8" s="51"/>
      <c r="C8" s="260"/>
      <c r="D8" s="260"/>
      <c r="E8" s="260"/>
      <c r="F8" s="260"/>
      <c r="G8" s="51"/>
      <c r="H8" s="51"/>
      <c r="I8" s="51"/>
      <c r="J8" s="259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40"/>
      <c r="Y8" s="217"/>
      <c r="Z8" s="217"/>
      <c r="AA8" s="217"/>
      <c r="AB8" s="16"/>
    </row>
    <row r="9" spans="1:28" x14ac:dyDescent="0.2">
      <c r="A9" s="42" t="s">
        <v>62</v>
      </c>
      <c r="B9" s="43">
        <f>'C27'!B9-'C28'!B9</f>
        <v>-88.699774999999974</v>
      </c>
      <c r="C9" s="225">
        <f>'C27'!C9-'C28'!C9</f>
        <v>-121.91039199999999</v>
      </c>
      <c r="D9" s="225">
        <f>'C27'!D9-'C28'!D9</f>
        <v>-87.353748000000024</v>
      </c>
      <c r="E9" s="225">
        <f>'C27'!E9-'C28'!E9</f>
        <v>-56.624006000000001</v>
      </c>
      <c r="F9" s="225">
        <f>'C27'!F9-'C28'!F9</f>
        <v>-22.170429000000006</v>
      </c>
      <c r="G9" s="225">
        <f>'C27'!G9-'C28'!G9</f>
        <v>-27.510281000000006</v>
      </c>
      <c r="H9" s="225">
        <f>'C27'!H9-'C28'!H9</f>
        <v>-33.463704</v>
      </c>
      <c r="I9" s="225">
        <f>'C27'!I9-'C28'!I9</f>
        <v>-43.376612000000002</v>
      </c>
      <c r="J9" s="225">
        <f>'C27'!J9-'C28'!J9</f>
        <v>-43.990815000000005</v>
      </c>
      <c r="K9" s="225">
        <f>'C27'!K9-'C28'!K9</f>
        <v>-94.582619000000008</v>
      </c>
      <c r="L9" s="225">
        <f>'C27'!L9-'C28'!L9</f>
        <v>-104.54785200000001</v>
      </c>
      <c r="M9" s="225">
        <f>'C27'!M9-'C28'!M9</f>
        <v>-32.266449000000009</v>
      </c>
      <c r="N9" s="225">
        <f>'C27'!N9-'C28'!N9</f>
        <v>-10.211942000000022</v>
      </c>
      <c r="O9" s="225">
        <f>'C27'!O9-'C28'!O9</f>
        <v>-27.332203999999983</v>
      </c>
      <c r="P9" s="225">
        <f>'C27'!P9-'C28'!P9</f>
        <v>20.761168000000005</v>
      </c>
      <c r="Q9" s="225">
        <f>'C27'!Q9-'C28'!Q9</f>
        <v>14.00402600000001</v>
      </c>
      <c r="R9" s="225">
        <f>'C27'!R9-'C28'!R9</f>
        <v>17.970071000000075</v>
      </c>
      <c r="S9" s="225">
        <f>'C27'!S9-'C28'!S9</f>
        <v>-24.526399000000026</v>
      </c>
      <c r="T9" s="225">
        <f>'C27'!T9-'C28'!T9</f>
        <v>69.226645000000033</v>
      </c>
      <c r="U9" s="225">
        <f>'C27'!U9-'C28'!U9</f>
        <v>165.41108599999995</v>
      </c>
      <c r="V9" s="225">
        <f>'C27'!V9-'C28'!V9</f>
        <v>215.58922000000001</v>
      </c>
      <c r="W9" s="225">
        <f>'C27'!W9-'C28'!W9</f>
        <v>212.60988800000013</v>
      </c>
      <c r="X9" s="225">
        <f>'C27'!X9-'C28'!X9</f>
        <v>234.79000899999994</v>
      </c>
      <c r="Y9" s="225">
        <f>'C27'!Y9-'C28'!Y9</f>
        <v>253.51376100000007</v>
      </c>
      <c r="Z9" s="225">
        <f>'C27'!Z9-'C28'!Z9</f>
        <v>189.35064599999998</v>
      </c>
      <c r="AA9" s="225">
        <f>'C27'!AA9-'C28'!AA9</f>
        <v>173.79963000000006</v>
      </c>
      <c r="AB9" s="225">
        <f>'C27'!AB9-'C28'!AB9</f>
        <v>748.45892299999991</v>
      </c>
    </row>
    <row r="10" spans="1:28" x14ac:dyDescent="0.2">
      <c r="A10" s="42" t="s">
        <v>45</v>
      </c>
      <c r="B10" s="225">
        <f>'C27'!B10-'C28'!B10</f>
        <v>3.7387969999999995</v>
      </c>
      <c r="C10" s="225">
        <f>'C27'!C10-'C28'!C10</f>
        <v>4.5613329999999994</v>
      </c>
      <c r="D10" s="225">
        <f>'C27'!D10-'C28'!D10</f>
        <v>15.210274999999999</v>
      </c>
      <c r="E10" s="225">
        <f>'C27'!E10-'C28'!E10</f>
        <v>24.86011700000001</v>
      </c>
      <c r="F10" s="225">
        <f>'C27'!F10-'C28'!F10</f>
        <v>38.050227000000021</v>
      </c>
      <c r="G10" s="225">
        <f>'C27'!G10-'C28'!G10</f>
        <v>101.14463600000005</v>
      </c>
      <c r="H10" s="225">
        <f>'C27'!H10-'C28'!H10</f>
        <v>157.88481899999996</v>
      </c>
      <c r="I10" s="225">
        <f>'C27'!I10-'C28'!I10</f>
        <v>239.82658499999985</v>
      </c>
      <c r="J10" s="225">
        <f>'C27'!J10-'C28'!J10</f>
        <v>365.66380700000002</v>
      </c>
      <c r="K10" s="225">
        <f>'C27'!K10-'C28'!K10</f>
        <v>444.64397700000018</v>
      </c>
      <c r="L10" s="225">
        <f>'C27'!L10-'C28'!L10</f>
        <v>328.88265200000012</v>
      </c>
      <c r="M10" s="225">
        <f>'C27'!M10-'C28'!M10</f>
        <v>587.18632200000002</v>
      </c>
      <c r="N10" s="225">
        <f>'C27'!N10-'C28'!N10</f>
        <v>671.95759699999996</v>
      </c>
      <c r="O10" s="225">
        <f>'C27'!O10-'C28'!O10</f>
        <v>796.3558129999999</v>
      </c>
      <c r="P10" s="225">
        <f>'C27'!P10-'C28'!P10</f>
        <v>679.32012600000019</v>
      </c>
      <c r="Q10" s="225">
        <f>'C27'!Q10-'C28'!Q10</f>
        <v>944.91986699999961</v>
      </c>
      <c r="R10" s="225">
        <f>'C27'!R10-'C28'!R10</f>
        <v>1326.396148</v>
      </c>
      <c r="S10" s="225">
        <f>'C27'!S10-'C28'!S10</f>
        <v>1368.9499970000013</v>
      </c>
      <c r="T10" s="225">
        <f>'C27'!T10-'C28'!T10</f>
        <v>1350.0256789999996</v>
      </c>
      <c r="U10" s="225">
        <f>'C27'!U10-'C28'!U10</f>
        <v>1518.609396000001</v>
      </c>
      <c r="V10" s="225">
        <f>'C27'!V10-'C28'!V10</f>
        <v>1496.3265739999999</v>
      </c>
      <c r="W10" s="225">
        <f>'C27'!W10-'C28'!W10</f>
        <v>1402.3646509999999</v>
      </c>
      <c r="X10" s="225">
        <f>'C27'!X10-'C28'!X10</f>
        <v>1412.8197390000009</v>
      </c>
      <c r="Y10" s="225">
        <f>'C27'!Y10-'C28'!Y10</f>
        <v>1585.0536660000007</v>
      </c>
      <c r="Z10" s="225">
        <f>'C27'!Z10-'C28'!Z10</f>
        <v>1407.1605100000004</v>
      </c>
      <c r="AA10" s="225">
        <f>'C27'!AA10-'C28'!AA10</f>
        <v>1187.275086000001</v>
      </c>
      <c r="AB10" s="225">
        <f>'C27'!AB10-'C28'!AB10</f>
        <v>19459.188396000005</v>
      </c>
    </row>
    <row r="11" spans="1:28" x14ac:dyDescent="0.2">
      <c r="A11" s="42" t="s">
        <v>32</v>
      </c>
      <c r="B11" s="225">
        <f>'C27'!B11-'C28'!B11</f>
        <v>22.014742000000009</v>
      </c>
      <c r="C11" s="225">
        <f>'C27'!C11-'C28'!C11</f>
        <v>27.347149999999992</v>
      </c>
      <c r="D11" s="225">
        <f>'C27'!D11-'C28'!D11</f>
        <v>40.675343000000019</v>
      </c>
      <c r="E11" s="225">
        <f>'C27'!E11-'C28'!E11</f>
        <v>43.857134999999985</v>
      </c>
      <c r="F11" s="225">
        <f>'C27'!F11-'C28'!F11</f>
        <v>92.528172999999981</v>
      </c>
      <c r="G11" s="225">
        <f>'C27'!G11-'C28'!G11</f>
        <v>198.46779299999997</v>
      </c>
      <c r="H11" s="225">
        <f>'C27'!H11-'C28'!H11</f>
        <v>255.76802499999999</v>
      </c>
      <c r="I11" s="225">
        <f>'C27'!I11-'C28'!I11</f>
        <v>612.60009899999989</v>
      </c>
      <c r="J11" s="225">
        <f>'C27'!J11-'C28'!J11</f>
        <v>453.20403400000026</v>
      </c>
      <c r="K11" s="225">
        <f>'C27'!K11-'C28'!K11</f>
        <v>609.60404999999992</v>
      </c>
      <c r="L11" s="225">
        <f>'C27'!L11-'C28'!L11</f>
        <v>330.72879600000005</v>
      </c>
      <c r="M11" s="225">
        <f>'C27'!M11-'C28'!M11</f>
        <v>916.93311200000039</v>
      </c>
      <c r="N11" s="225">
        <f>'C27'!N11-'C28'!N11</f>
        <v>951.67647600000032</v>
      </c>
      <c r="O11" s="225">
        <f>'C27'!O11-'C28'!O11</f>
        <v>514.79210899999919</v>
      </c>
      <c r="P11" s="225">
        <f>'C27'!P11-'C28'!P11</f>
        <v>123.61696899999995</v>
      </c>
      <c r="Q11" s="225">
        <f>'C27'!Q11-'C28'!Q11</f>
        <v>251.71582900000016</v>
      </c>
      <c r="R11" s="225">
        <f>'C27'!R11-'C28'!R11</f>
        <v>455.19187499999998</v>
      </c>
      <c r="S11" s="225">
        <f>'C27'!S11-'C28'!S11</f>
        <v>679.9848300000001</v>
      </c>
      <c r="T11" s="225">
        <f>'C27'!T11-'C28'!T11</f>
        <v>1040.5641669999998</v>
      </c>
      <c r="U11" s="225">
        <f>'C27'!U11-'C28'!U11</f>
        <v>1490.3432799999989</v>
      </c>
      <c r="V11" s="225">
        <f>'C27'!V11-'C28'!V11</f>
        <v>1312.9720300000001</v>
      </c>
      <c r="W11" s="225">
        <f>'C27'!W11-'C28'!W11</f>
        <v>1052.1594060000004</v>
      </c>
      <c r="X11" s="225">
        <f>'C27'!X11-'C28'!X11</f>
        <v>960.24935800000026</v>
      </c>
      <c r="Y11" s="225">
        <f>'C27'!Y11-'C28'!Y11</f>
        <v>1252.7763750000006</v>
      </c>
      <c r="Z11" s="225">
        <f>'C27'!Z11-'C28'!Z11</f>
        <v>1344.9301880000003</v>
      </c>
      <c r="AA11" s="225">
        <f>'C27'!AA11-'C28'!AA11</f>
        <v>1023.9937429999992</v>
      </c>
      <c r="AB11" s="225">
        <f>'C27'!AB11-'C28'!AB11</f>
        <v>16058.695086999998</v>
      </c>
    </row>
    <row r="12" spans="1:28" x14ac:dyDescent="0.2">
      <c r="A12" s="42" t="s">
        <v>26</v>
      </c>
      <c r="B12" s="225">
        <f>'C27'!B12-'C28'!B12</f>
        <v>3.3757999999999999</v>
      </c>
      <c r="C12" s="225">
        <f>'C27'!C12-'C28'!C12</f>
        <v>5.635781999999999</v>
      </c>
      <c r="D12" s="225">
        <f>'C27'!D12-'C28'!D12</f>
        <v>9.0378270000000036</v>
      </c>
      <c r="E12" s="225">
        <f>'C27'!E12-'C28'!E12</f>
        <v>16.037258999999999</v>
      </c>
      <c r="F12" s="225">
        <f>'C27'!F12-'C28'!F12</f>
        <v>24.737962</v>
      </c>
      <c r="G12" s="225">
        <f>'C27'!G12-'C28'!G12</f>
        <v>39.300774999999994</v>
      </c>
      <c r="H12" s="225">
        <f>'C27'!H12-'C28'!H12</f>
        <v>58.921899999999951</v>
      </c>
      <c r="I12" s="225">
        <f>'C27'!I12-'C28'!I12</f>
        <v>73.295282999999984</v>
      </c>
      <c r="J12" s="225">
        <f>'C27'!J12-'C28'!J12</f>
        <v>71.158964000000026</v>
      </c>
      <c r="K12" s="225">
        <f>'C27'!K12-'C28'!K12</f>
        <v>93.218243000000001</v>
      </c>
      <c r="L12" s="225">
        <f>'C27'!L12-'C28'!L12</f>
        <v>87.469966999999997</v>
      </c>
      <c r="M12" s="225">
        <f>'C27'!M12-'C28'!M12</f>
        <v>141.31446999999994</v>
      </c>
      <c r="N12" s="225">
        <f>'C27'!N12-'C28'!N12</f>
        <v>171.41294000000005</v>
      </c>
      <c r="O12" s="225">
        <f>'C27'!O12-'C28'!O12</f>
        <v>198.49304900000004</v>
      </c>
      <c r="P12" s="225">
        <f>'C27'!P12-'C28'!P12</f>
        <v>198.72868</v>
      </c>
      <c r="Q12" s="225">
        <f>'C27'!Q12-'C28'!Q12</f>
        <v>307.21538700000002</v>
      </c>
      <c r="R12" s="225">
        <f>'C27'!R12-'C28'!R12</f>
        <v>445.80341300000015</v>
      </c>
      <c r="S12" s="225">
        <f>'C27'!S12-'C28'!S12</f>
        <v>475.30771700000008</v>
      </c>
      <c r="T12" s="225">
        <f>'C27'!T12-'C28'!T12</f>
        <v>506.16558499999996</v>
      </c>
      <c r="U12" s="225">
        <f>'C27'!U12-'C28'!U12</f>
        <v>544.15090600000008</v>
      </c>
      <c r="V12" s="225">
        <f>'C27'!V12-'C28'!V12</f>
        <v>631.50402899999972</v>
      </c>
      <c r="W12" s="225">
        <f>'C27'!W12-'C28'!W12</f>
        <v>573.20131700000002</v>
      </c>
      <c r="X12" s="225">
        <f>'C27'!X12-'C28'!X12</f>
        <v>782.76258800000016</v>
      </c>
      <c r="Y12" s="225">
        <f>'C27'!Y12-'C28'!Y12</f>
        <v>745.04654500000004</v>
      </c>
      <c r="Z12" s="225">
        <f>'C27'!Z12-'C28'!Z12</f>
        <v>798.12477599999966</v>
      </c>
      <c r="AA12" s="225">
        <f>'C27'!AA12-'C28'!AA12</f>
        <v>1138.366072</v>
      </c>
      <c r="AB12" s="225">
        <f>'C27'!AB12-'C28'!AB12</f>
        <v>8139.7872359999992</v>
      </c>
    </row>
    <row r="13" spans="1:28" x14ac:dyDescent="0.2">
      <c r="A13" s="42" t="s">
        <v>19</v>
      </c>
      <c r="B13" s="225">
        <f>'C27'!B13-'C28'!B13</f>
        <v>-59.57043599999998</v>
      </c>
      <c r="C13" s="225">
        <f>'C27'!C13-'C28'!C13</f>
        <v>-84.366127000000006</v>
      </c>
      <c r="D13" s="225">
        <f>'C27'!D13-'C28'!D13</f>
        <v>-22.430302999999995</v>
      </c>
      <c r="E13" s="225">
        <f>'C27'!E13-'C28'!E13</f>
        <v>28.130504999999999</v>
      </c>
      <c r="F13" s="225">
        <f>'C27'!F13-'C28'!F13</f>
        <v>133.14593299999999</v>
      </c>
      <c r="G13" s="225">
        <f>'C27'!G13-'C28'!G13</f>
        <v>311.40292299999999</v>
      </c>
      <c r="H13" s="225">
        <f>'C27'!H13-'C28'!H13</f>
        <v>439.11103999999989</v>
      </c>
      <c r="I13" s="225">
        <f>'C27'!I13-'C28'!I13</f>
        <v>882.3453549999997</v>
      </c>
      <c r="J13" s="225">
        <f>'C27'!J13-'C28'!J13</f>
        <v>846.03599000000031</v>
      </c>
      <c r="K13" s="225">
        <f>'C27'!K13-'C28'!K13</f>
        <v>1052.8836510000001</v>
      </c>
      <c r="L13" s="225">
        <f>'C27'!L13-'C28'!L13</f>
        <v>642.53356300000019</v>
      </c>
      <c r="M13" s="225">
        <f>'C27'!M13-'C28'!M13</f>
        <v>1613.1674550000002</v>
      </c>
      <c r="N13" s="225">
        <f>'C27'!N13-'C28'!N13</f>
        <v>1784.8350710000007</v>
      </c>
      <c r="O13" s="225">
        <f>'C27'!O13-'C28'!O13</f>
        <v>1482.3087669999993</v>
      </c>
      <c r="P13" s="225">
        <f>'C27'!P13-'C28'!P13</f>
        <v>1022.4269430000002</v>
      </c>
      <c r="Q13" s="225">
        <f>'C27'!Q13-'C28'!Q13</f>
        <v>1517.8551089999999</v>
      </c>
      <c r="R13" s="225">
        <f>'C27'!R13-'C28'!R13</f>
        <v>2245.3615070000001</v>
      </c>
      <c r="S13" s="225">
        <f>'C27'!S13-'C28'!S13</f>
        <v>2499.7161450000012</v>
      </c>
      <c r="T13" s="225">
        <f>'C27'!T13-'C28'!T13</f>
        <v>2965.9820759999993</v>
      </c>
      <c r="U13" s="225">
        <f>'C27'!U13-'C28'!U13</f>
        <v>3718.5146679999993</v>
      </c>
      <c r="V13" s="225">
        <f>'C27'!V13-'C28'!V13</f>
        <v>3656.3918529999996</v>
      </c>
      <c r="W13" s="225">
        <f>'C27'!W13-'C28'!W13</f>
        <v>3240.3352620000001</v>
      </c>
      <c r="X13" s="225">
        <f>'C27'!X13-'C28'!X13</f>
        <v>3390.6216940000013</v>
      </c>
      <c r="Y13" s="225">
        <f>'C27'!Y13-'C28'!Y13</f>
        <v>3836.3903470000014</v>
      </c>
      <c r="Z13" s="225">
        <f>'C27'!Z13-'C28'!Z13</f>
        <v>3739.5661200000004</v>
      </c>
      <c r="AA13" s="225">
        <f>'C27'!AA13-'C28'!AA13</f>
        <v>3523.4345310000008</v>
      </c>
      <c r="AB13" s="225">
        <f>'C27'!AB13-'C28'!AB13</f>
        <v>44406.129642</v>
      </c>
    </row>
    <row r="14" spans="1:28" x14ac:dyDescent="0.2">
      <c r="A14" s="42" t="s">
        <v>11</v>
      </c>
      <c r="B14" s="225">
        <f>'C27'!B14-'C28'!B14</f>
        <v>22811.879620999967</v>
      </c>
      <c r="C14" s="225">
        <f>'C27'!C14-'C28'!C14</f>
        <v>20393.491100999989</v>
      </c>
      <c r="D14" s="225">
        <f>'C27'!D14-'C28'!D14</f>
        <v>28581.166782000008</v>
      </c>
      <c r="E14" s="225">
        <f>'C27'!E14-'C28'!E14</f>
        <v>28848.401386999994</v>
      </c>
      <c r="F14" s="225">
        <f>'C27'!F14-'C28'!F14</f>
        <v>30502.315370999993</v>
      </c>
      <c r="G14" s="225">
        <f>'C27'!G14-'C28'!G14</f>
        <v>34544.208724499986</v>
      </c>
      <c r="H14" s="225">
        <f>'C27'!H14-'C28'!H14</f>
        <v>35295.146788000035</v>
      </c>
      <c r="I14" s="225">
        <f>'C27'!I14-'C28'!I14</f>
        <v>46926.928926999994</v>
      </c>
      <c r="J14" s="225">
        <f>'C27'!J14-'C28'!J14</f>
        <v>55928.253922000054</v>
      </c>
      <c r="K14" s="225">
        <f>'C27'!K14-'C28'!K14</f>
        <v>67133.179754000113</v>
      </c>
      <c r="L14" s="225">
        <f>'C27'!L14-'C28'!L14</f>
        <v>85398.697547999938</v>
      </c>
      <c r="M14" s="225">
        <f>'C27'!M14-'C28'!M14</f>
        <v>110973.40846800002</v>
      </c>
      <c r="N14" s="225">
        <f>'C27'!N14-'C28'!N14</f>
        <v>140707.30877999996</v>
      </c>
      <c r="O14" s="225">
        <f>'C27'!O14-'C28'!O14</f>
        <v>173847.95483599999</v>
      </c>
      <c r="P14" s="225">
        <f>'C27'!P14-'C28'!P14</f>
        <v>157012.672949</v>
      </c>
      <c r="Q14" s="225">
        <f>'C27'!Q14-'C28'!Q14</f>
        <v>175290.678063</v>
      </c>
      <c r="R14" s="225">
        <f>'C27'!R14-'C28'!R14</f>
        <v>234368.11681800004</v>
      </c>
      <c r="S14" s="225">
        <f>'C27'!S14-'C28'!S14</f>
        <v>236251.79258099999</v>
      </c>
      <c r="T14" s="225">
        <f>'C27'!T14-'C28'!T14</f>
        <v>266673.70377399999</v>
      </c>
      <c r="U14" s="225">
        <f>'C27'!U14-'C28'!U14</f>
        <v>279760.70385100011</v>
      </c>
      <c r="V14" s="225">
        <f>'C27'!V14-'C28'!V14</f>
        <v>279691.47489399998</v>
      </c>
      <c r="W14" s="225">
        <f>'C27'!W14-'C28'!W14</f>
        <v>265649.69325000007</v>
      </c>
      <c r="X14" s="225">
        <f>'C27'!X14-'C28'!X14</f>
        <v>272922.08014500001</v>
      </c>
      <c r="Y14" s="225">
        <f>'C27'!Y14-'C28'!Y14</f>
        <v>275780.44220100006</v>
      </c>
      <c r="Z14" s="225">
        <f>'C27'!Z14-'C28'!Z14</f>
        <v>269042.25988400006</v>
      </c>
      <c r="AA14" s="225">
        <f>'C27'!AA14-'C28'!AA14</f>
        <v>285511.97210699989</v>
      </c>
      <c r="AB14" s="225">
        <f>'C27'!AB14-'C28'!AB14</f>
        <v>3879847.9325265</v>
      </c>
    </row>
    <row r="15" spans="1:28" x14ac:dyDescent="0.2">
      <c r="A15" s="42"/>
      <c r="B15" s="44"/>
      <c r="C15" s="226"/>
      <c r="D15" s="226"/>
      <c r="E15" s="226"/>
      <c r="F15" s="226"/>
      <c r="G15" s="44"/>
      <c r="H15" s="44"/>
      <c r="I15" s="44"/>
      <c r="J15" s="226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148"/>
      <c r="Y15" s="225"/>
      <c r="Z15" s="225"/>
      <c r="AA15" s="225"/>
      <c r="AB15" s="43"/>
    </row>
    <row r="16" spans="1:28" ht="13.5" thickBot="1" x14ac:dyDescent="0.25">
      <c r="A16" s="23"/>
      <c r="B16" s="24"/>
      <c r="C16" s="221"/>
      <c r="D16" s="221"/>
      <c r="E16" s="221"/>
      <c r="F16" s="221"/>
      <c r="G16" s="24"/>
      <c r="H16" s="24"/>
      <c r="I16" s="24"/>
      <c r="J16" s="221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144"/>
      <c r="Y16" s="221"/>
      <c r="Z16" s="221"/>
      <c r="AA16" s="221"/>
      <c r="AB16" s="24"/>
    </row>
    <row r="17" spans="1:28" ht="13.5" thickTop="1" x14ac:dyDescent="0.2">
      <c r="A17" s="222" t="s">
        <v>1030</v>
      </c>
      <c r="B17" s="44"/>
      <c r="C17" s="226"/>
      <c r="D17" s="226"/>
      <c r="E17" s="226"/>
      <c r="F17" s="226"/>
      <c r="G17" s="44"/>
      <c r="H17" s="44"/>
      <c r="I17" s="44"/>
      <c r="J17" s="226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149"/>
      <c r="Y17" s="226"/>
      <c r="Z17" s="226"/>
      <c r="AA17" s="226"/>
      <c r="AB17" s="44"/>
    </row>
  </sheetData>
  <mergeCells count="3">
    <mergeCell ref="A2:AB2"/>
    <mergeCell ref="A4:AB4"/>
    <mergeCell ref="B7:AB7"/>
  </mergeCells>
  <hyperlinks>
    <hyperlink ref="A1" location="ÍNDICE!A1" display="INDICE"/>
  </hyperlinks>
  <pageMargins left="0.75" right="0.75" top="1" bottom="1" header="0" footer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4"/>
  <sheetViews>
    <sheetView zoomScaleNormal="100" workbookViewId="0"/>
  </sheetViews>
  <sheetFormatPr baseColWidth="10" defaultColWidth="11.42578125" defaultRowHeight="12.75" x14ac:dyDescent="0.2"/>
  <cols>
    <col min="1" max="2" width="11.42578125" style="146"/>
    <col min="3" max="6" width="11.42578125" style="223"/>
    <col min="7" max="9" width="11.42578125" style="146"/>
    <col min="10" max="10" width="11.42578125" style="223"/>
    <col min="11" max="19" width="11.42578125" style="146"/>
    <col min="20" max="20" width="12.140625" style="146" bestFit="1" customWidth="1"/>
    <col min="21" max="24" width="12.140625" style="146" customWidth="1"/>
    <col min="25" max="27" width="12.140625" style="223" customWidth="1"/>
    <col min="28" max="16384" width="11.42578125" style="146"/>
  </cols>
  <sheetData>
    <row r="1" spans="1:28" x14ac:dyDescent="0.2">
      <c r="A1" s="138" t="s">
        <v>59</v>
      </c>
    </row>
    <row r="2" spans="1:28" x14ac:dyDescent="0.2">
      <c r="A2" s="267" t="s">
        <v>1017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7"/>
      <c r="U2" s="267"/>
      <c r="V2" s="267"/>
      <c r="W2" s="267"/>
      <c r="X2" s="267"/>
      <c r="Y2" s="267"/>
      <c r="Z2" s="267"/>
      <c r="AA2" s="267"/>
      <c r="AB2" s="267"/>
    </row>
    <row r="3" spans="1:28" x14ac:dyDescent="0.2">
      <c r="A3" s="152"/>
      <c r="B3" s="152"/>
      <c r="C3" s="260"/>
      <c r="D3" s="260"/>
      <c r="E3" s="260"/>
      <c r="F3" s="260"/>
      <c r="G3" s="152"/>
      <c r="H3" s="152"/>
      <c r="I3" s="152"/>
      <c r="J3" s="259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233"/>
      <c r="Z3" s="241"/>
      <c r="AA3" s="263"/>
      <c r="AB3" s="140"/>
    </row>
    <row r="4" spans="1:28" x14ac:dyDescent="0.2">
      <c r="A4" s="267" t="s">
        <v>1058</v>
      </c>
      <c r="B4" s="267"/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267"/>
      <c r="U4" s="267"/>
      <c r="V4" s="267"/>
      <c r="W4" s="267"/>
      <c r="X4" s="267"/>
      <c r="Y4" s="267"/>
      <c r="Z4" s="267"/>
      <c r="AA4" s="267"/>
      <c r="AB4" s="267"/>
    </row>
    <row r="5" spans="1:28" ht="13.5" thickBot="1" x14ac:dyDescent="0.25">
      <c r="A5" s="141"/>
      <c r="B5" s="142"/>
      <c r="C5" s="219"/>
      <c r="D5" s="219"/>
      <c r="E5" s="219"/>
      <c r="F5" s="219"/>
      <c r="G5" s="142"/>
      <c r="H5" s="142"/>
      <c r="I5" s="142"/>
      <c r="J5" s="219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42"/>
      <c r="X5" s="142"/>
      <c r="Y5" s="219"/>
      <c r="Z5" s="219"/>
      <c r="AA5" s="219"/>
      <c r="AB5" s="142"/>
    </row>
    <row r="6" spans="1:28" ht="13.5" thickTop="1" x14ac:dyDescent="0.2">
      <c r="B6" s="139">
        <v>1995</v>
      </c>
      <c r="C6" s="215">
        <v>1996</v>
      </c>
      <c r="D6" s="215">
        <v>1997</v>
      </c>
      <c r="E6" s="215">
        <v>1998</v>
      </c>
      <c r="F6" s="215">
        <v>1999</v>
      </c>
      <c r="G6" s="215">
        <v>2000</v>
      </c>
      <c r="H6" s="215">
        <v>2001</v>
      </c>
      <c r="I6" s="139">
        <v>2002</v>
      </c>
      <c r="J6" s="215">
        <v>2003</v>
      </c>
      <c r="K6" s="139">
        <v>2004</v>
      </c>
      <c r="L6" s="139">
        <v>2005</v>
      </c>
      <c r="M6" s="139">
        <v>2006</v>
      </c>
      <c r="N6" s="139">
        <v>2007</v>
      </c>
      <c r="O6" s="139">
        <v>2008</v>
      </c>
      <c r="P6" s="139">
        <v>2009</v>
      </c>
      <c r="Q6" s="139">
        <v>2010</v>
      </c>
      <c r="R6" s="139">
        <v>2011</v>
      </c>
      <c r="S6" s="139">
        <v>2012</v>
      </c>
      <c r="T6" s="139">
        <v>2013</v>
      </c>
      <c r="U6" s="139">
        <v>2014</v>
      </c>
      <c r="V6" s="139">
        <v>2015</v>
      </c>
      <c r="W6" s="139">
        <v>2016</v>
      </c>
      <c r="X6" s="139">
        <v>2017</v>
      </c>
      <c r="Y6" s="215">
        <v>2018</v>
      </c>
      <c r="Z6" s="215">
        <v>2019</v>
      </c>
      <c r="AA6" s="215">
        <v>2020</v>
      </c>
      <c r="AB6" s="139" t="s">
        <v>1028</v>
      </c>
    </row>
    <row r="7" spans="1:28" ht="13.5" thickBot="1" x14ac:dyDescent="0.25">
      <c r="B7" s="268" t="s">
        <v>14</v>
      </c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  <c r="AB7" s="268"/>
    </row>
    <row r="8" spans="1:28" ht="13.5" thickTop="1" x14ac:dyDescent="0.2">
      <c r="B8" s="152"/>
      <c r="C8" s="260"/>
      <c r="D8" s="260"/>
      <c r="E8" s="260"/>
      <c r="F8" s="260"/>
      <c r="G8" s="152"/>
      <c r="H8" s="152"/>
      <c r="I8" s="152"/>
      <c r="J8" s="259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217"/>
      <c r="Z8" s="217"/>
      <c r="AA8" s="217"/>
      <c r="AB8" s="140"/>
    </row>
    <row r="9" spans="1:28" x14ac:dyDescent="0.2">
      <c r="A9" s="147" t="s">
        <v>62</v>
      </c>
      <c r="B9" s="171">
        <v>17.014745000000001</v>
      </c>
      <c r="C9" s="211">
        <v>18.279264000000005</v>
      </c>
      <c r="D9" s="211">
        <v>26.046482999999995</v>
      </c>
      <c r="E9" s="211">
        <v>32.457884999999997</v>
      </c>
      <c r="F9" s="211">
        <v>51.723020000000012</v>
      </c>
      <c r="G9" s="171">
        <v>46.842370000000003</v>
      </c>
      <c r="H9" s="171">
        <v>40.324561000000003</v>
      </c>
      <c r="I9" s="171">
        <v>47.202171</v>
      </c>
      <c r="J9" s="211">
        <v>53.958421999999999</v>
      </c>
      <c r="K9" s="171">
        <v>105.45125299999999</v>
      </c>
      <c r="L9" s="171">
        <v>135.43174099999999</v>
      </c>
      <c r="M9" s="171">
        <v>272.225481</v>
      </c>
      <c r="N9" s="171">
        <v>515.69676400000003</v>
      </c>
      <c r="O9" s="171">
        <v>487.81492200000002</v>
      </c>
      <c r="P9" s="171">
        <v>417.89460700000001</v>
      </c>
      <c r="Q9" s="171">
        <v>582.89803199999994</v>
      </c>
      <c r="R9" s="171">
        <v>873.365093</v>
      </c>
      <c r="S9" s="171">
        <v>843.28926799999999</v>
      </c>
      <c r="T9" s="171">
        <v>915.94019700000001</v>
      </c>
      <c r="U9" s="171">
        <v>1017.033865</v>
      </c>
      <c r="V9" s="171">
        <v>903.49791900000002</v>
      </c>
      <c r="W9" s="171">
        <v>982.14399100000003</v>
      </c>
      <c r="X9" s="171">
        <v>1145.605785</v>
      </c>
      <c r="Y9" s="211">
        <v>1332.5260969999999</v>
      </c>
      <c r="Z9" s="211">
        <v>1363.4350849999994</v>
      </c>
      <c r="AA9" s="211">
        <v>1181.9563189999994</v>
      </c>
      <c r="AB9" s="171">
        <f>SUM(B9:AA9)</f>
        <v>13410.055339999999</v>
      </c>
    </row>
    <row r="10" spans="1:28" x14ac:dyDescent="0.2">
      <c r="A10" s="147" t="s">
        <v>45</v>
      </c>
      <c r="B10" s="171">
        <v>313.04246799999999</v>
      </c>
      <c r="C10" s="211">
        <v>242.79489800000002</v>
      </c>
      <c r="D10" s="211">
        <v>314.3189559999999</v>
      </c>
      <c r="E10" s="211">
        <v>373.80365900000021</v>
      </c>
      <c r="F10" s="211">
        <v>372.62303999999989</v>
      </c>
      <c r="G10" s="171">
        <v>549.49738100000002</v>
      </c>
      <c r="H10" s="171">
        <v>629.26633700000002</v>
      </c>
      <c r="I10" s="171">
        <v>864.93530199999998</v>
      </c>
      <c r="J10" s="211">
        <v>1111.4802980000004</v>
      </c>
      <c r="K10" s="171">
        <v>1686.923873</v>
      </c>
      <c r="L10" s="171">
        <v>1633.3992539999999</v>
      </c>
      <c r="M10" s="171">
        <v>2278.0292650000001</v>
      </c>
      <c r="N10" s="171">
        <v>2946.0441019999998</v>
      </c>
      <c r="O10" s="171">
        <v>3687.8577479999999</v>
      </c>
      <c r="P10" s="171">
        <v>3025.5389700000001</v>
      </c>
      <c r="Q10" s="171">
        <v>4682.0321919999997</v>
      </c>
      <c r="R10" s="171">
        <v>6319.3993259999997</v>
      </c>
      <c r="S10" s="171">
        <v>6161.9082479999997</v>
      </c>
      <c r="T10" s="171">
        <v>6112.3258679999999</v>
      </c>
      <c r="U10" s="171">
        <v>6545.6525240000001</v>
      </c>
      <c r="V10" s="171">
        <v>5983.0813330000001</v>
      </c>
      <c r="W10" s="171">
        <v>5480.7628670000004</v>
      </c>
      <c r="X10" s="171">
        <v>5780.6725830000005</v>
      </c>
      <c r="Y10" s="211">
        <v>6222.1402370000014</v>
      </c>
      <c r="Z10" s="211">
        <v>5888.6319400000002</v>
      </c>
      <c r="AA10" s="211">
        <v>4735.1934799999963</v>
      </c>
      <c r="AB10" s="211">
        <f t="shared" ref="AB10:AB14" si="0">SUM(B10:AA10)</f>
        <v>83941.356149000014</v>
      </c>
    </row>
    <row r="11" spans="1:28" x14ac:dyDescent="0.2">
      <c r="A11" s="147" t="s">
        <v>32</v>
      </c>
      <c r="B11" s="171">
        <v>502.25411600000001</v>
      </c>
      <c r="C11" s="211">
        <v>445.43000400000005</v>
      </c>
      <c r="D11" s="211">
        <v>780.46343600000012</v>
      </c>
      <c r="E11" s="211">
        <v>927.19209299999977</v>
      </c>
      <c r="F11" s="211">
        <v>945.13098999999954</v>
      </c>
      <c r="G11" s="171">
        <v>1258.7276830000001</v>
      </c>
      <c r="H11" s="171">
        <v>1262.4235189999999</v>
      </c>
      <c r="I11" s="171">
        <v>1642.5159269999999</v>
      </c>
      <c r="J11" s="211">
        <v>1537.1378619999994</v>
      </c>
      <c r="K11" s="171">
        <v>2226.0521199999998</v>
      </c>
      <c r="L11" s="171">
        <v>2380.4787710000001</v>
      </c>
      <c r="M11" s="171">
        <v>3602.5993709999998</v>
      </c>
      <c r="N11" s="171">
        <v>5016.0816050000003</v>
      </c>
      <c r="O11" s="171">
        <v>4499.6997220000003</v>
      </c>
      <c r="P11" s="171">
        <v>3287.8518049999998</v>
      </c>
      <c r="Q11" s="171">
        <v>5734.4655059999996</v>
      </c>
      <c r="R11" s="171">
        <v>8186.9314800000002</v>
      </c>
      <c r="S11" s="171">
        <v>9162.0546369999993</v>
      </c>
      <c r="T11" s="171">
        <v>8706.1207639999993</v>
      </c>
      <c r="U11" s="171">
        <v>9234.9065360000004</v>
      </c>
      <c r="V11" s="171">
        <v>9226.8195469999991</v>
      </c>
      <c r="W11" s="171">
        <v>7109.8174019999997</v>
      </c>
      <c r="X11" s="171">
        <v>8347.1490129999947</v>
      </c>
      <c r="Y11" s="211">
        <v>8604.9019909999952</v>
      </c>
      <c r="Z11" s="211">
        <v>7890.0731890000006</v>
      </c>
      <c r="AA11" s="211">
        <v>5732.6906060000038</v>
      </c>
      <c r="AB11" s="211">
        <f t="shared" si="0"/>
        <v>118249.96969500001</v>
      </c>
    </row>
    <row r="12" spans="1:28" x14ac:dyDescent="0.2">
      <c r="A12" s="147" t="s">
        <v>26</v>
      </c>
      <c r="B12" s="171">
        <v>149.38808499999999</v>
      </c>
      <c r="C12" s="211">
        <v>157.59869799999998</v>
      </c>
      <c r="D12" s="211">
        <v>256.25958400000007</v>
      </c>
      <c r="E12" s="211">
        <v>246.95647699999984</v>
      </c>
      <c r="F12" s="211">
        <v>249.18269799999999</v>
      </c>
      <c r="G12" s="171">
        <v>319.80759</v>
      </c>
      <c r="H12" s="171">
        <v>392.387856</v>
      </c>
      <c r="I12" s="171">
        <v>361.03280899999999</v>
      </c>
      <c r="J12" s="211">
        <v>356.90657099999999</v>
      </c>
      <c r="K12" s="171">
        <v>567.59894399999996</v>
      </c>
      <c r="L12" s="171">
        <v>708.57397300000002</v>
      </c>
      <c r="M12" s="171">
        <v>986.69229499999994</v>
      </c>
      <c r="N12" s="171">
        <v>1237.8093699999999</v>
      </c>
      <c r="O12" s="171">
        <v>1751.9883910000001</v>
      </c>
      <c r="P12" s="171">
        <v>1531.259384</v>
      </c>
      <c r="Q12" s="171">
        <v>2580.0513089999999</v>
      </c>
      <c r="R12" s="171">
        <v>3671.911458</v>
      </c>
      <c r="S12" s="171">
        <v>3772.524864</v>
      </c>
      <c r="T12" s="171">
        <v>3735.9160969999998</v>
      </c>
      <c r="U12" s="171">
        <v>3647.7902800000002</v>
      </c>
      <c r="V12" s="171">
        <v>3573.98594</v>
      </c>
      <c r="W12" s="171">
        <v>3100.256656</v>
      </c>
      <c r="X12" s="171">
        <v>3791.0054140000007</v>
      </c>
      <c r="Y12" s="211">
        <v>4053.7713129999988</v>
      </c>
      <c r="Z12" s="211">
        <v>4094.439806000003</v>
      </c>
      <c r="AA12" s="211">
        <v>5529.8220930000007</v>
      </c>
      <c r="AB12" s="211">
        <f t="shared" si="0"/>
        <v>50824.917955000004</v>
      </c>
    </row>
    <row r="13" spans="1:28" x14ac:dyDescent="0.2">
      <c r="A13" s="147" t="s">
        <v>19</v>
      </c>
      <c r="B13" s="156">
        <f>SUM(B9:B12)</f>
        <v>981.69941399999993</v>
      </c>
      <c r="C13" s="211">
        <f t="shared" ref="C13:H13" si="1">SUM(C9:C12)</f>
        <v>864.10286400000007</v>
      </c>
      <c r="D13" s="211">
        <f t="shared" si="1"/>
        <v>1377.0884590000003</v>
      </c>
      <c r="E13" s="211">
        <f t="shared" si="1"/>
        <v>1580.4101139999998</v>
      </c>
      <c r="F13" s="211">
        <f t="shared" si="1"/>
        <v>1618.6597479999996</v>
      </c>
      <c r="G13" s="211">
        <f t="shared" si="1"/>
        <v>2174.8750239999999</v>
      </c>
      <c r="H13" s="211">
        <f t="shared" si="1"/>
        <v>2324.4022729999997</v>
      </c>
      <c r="I13" s="211">
        <f t="shared" ref="I13:P13" si="2">SUM(I9:I12)</f>
        <v>2915.686209</v>
      </c>
      <c r="J13" s="211">
        <f t="shared" si="2"/>
        <v>3059.4831529999997</v>
      </c>
      <c r="K13" s="211">
        <f t="shared" si="2"/>
        <v>4586.0261899999996</v>
      </c>
      <c r="L13" s="211">
        <f t="shared" si="2"/>
        <v>4857.8837390000008</v>
      </c>
      <c r="M13" s="211">
        <f t="shared" si="2"/>
        <v>7139.5464119999997</v>
      </c>
      <c r="N13" s="211">
        <f t="shared" si="2"/>
        <v>9715.6318409999985</v>
      </c>
      <c r="O13" s="211">
        <f t="shared" si="2"/>
        <v>10427.360783000002</v>
      </c>
      <c r="P13" s="211">
        <f t="shared" si="2"/>
        <v>8262.5447659999991</v>
      </c>
      <c r="Q13" s="211">
        <f t="shared" ref="Q13" si="3">SUM(Q9:Q12)</f>
        <v>13579.447039000001</v>
      </c>
      <c r="R13" s="211">
        <f t="shared" ref="R13" si="4">SUM(R9:R12)</f>
        <v>19051.607357000001</v>
      </c>
      <c r="S13" s="211">
        <f t="shared" ref="S13" si="5">SUM(S9:S12)</f>
        <v>19939.777017</v>
      </c>
      <c r="T13" s="211">
        <f t="shared" ref="T13" si="6">SUM(T9:T12)</f>
        <v>19470.302926</v>
      </c>
      <c r="U13" s="211">
        <f t="shared" ref="U13" si="7">SUM(U9:U12)</f>
        <v>20445.383205000002</v>
      </c>
      <c r="V13" s="211">
        <f t="shared" ref="V13" si="8">SUM(V9:V12)</f>
        <v>19687.384738999997</v>
      </c>
      <c r="W13" s="211">
        <f t="shared" ref="W13" si="9">SUM(W9:W12)</f>
        <v>16672.980916</v>
      </c>
      <c r="X13" s="211">
        <f t="shared" ref="X13:Y13" si="10">SUM(X9:X12)</f>
        <v>19064.432794999993</v>
      </c>
      <c r="Y13" s="211">
        <f t="shared" si="10"/>
        <v>20213.339637999994</v>
      </c>
      <c r="Z13" s="211">
        <f t="shared" ref="Z13:AA13" si="11">SUM(Z9:Z12)</f>
        <v>19236.580020000001</v>
      </c>
      <c r="AA13" s="211">
        <f t="shared" si="11"/>
        <v>17179.662497999998</v>
      </c>
      <c r="AB13" s="211">
        <f t="shared" si="0"/>
        <v>266426.29913900001</v>
      </c>
    </row>
    <row r="14" spans="1:28" x14ac:dyDescent="0.2">
      <c r="A14" s="147" t="s">
        <v>11</v>
      </c>
      <c r="B14" s="155">
        <v>35401.442051999984</v>
      </c>
      <c r="C14" s="211">
        <v>37854.415041999993</v>
      </c>
      <c r="D14" s="211">
        <v>46581.324112000009</v>
      </c>
      <c r="E14" s="211">
        <v>44055.491285999997</v>
      </c>
      <c r="F14" s="211">
        <v>45311.673295999994</v>
      </c>
      <c r="G14" s="155">
        <v>49284.000091500013</v>
      </c>
      <c r="H14" s="155">
        <v>49849.919985000022</v>
      </c>
      <c r="I14" s="155">
        <v>62735.837911000017</v>
      </c>
      <c r="J14" s="211">
        <v>74995.339162000048</v>
      </c>
      <c r="K14" s="155">
        <v>88418.356921000057</v>
      </c>
      <c r="L14" s="155">
        <v>107183.92608699996</v>
      </c>
      <c r="M14" s="155">
        <v>135546.38547200005</v>
      </c>
      <c r="N14" s="155">
        <v>165140.67098900001</v>
      </c>
      <c r="O14" s="155">
        <v>200271.78282699999</v>
      </c>
      <c r="P14" s="155">
        <v>180501.04964700001</v>
      </c>
      <c r="Q14" s="155">
        <v>207608.633753</v>
      </c>
      <c r="R14" s="155">
        <v>274469.95753200003</v>
      </c>
      <c r="S14" s="155">
        <v>279346.37460899999</v>
      </c>
      <c r="T14" s="155">
        <v>309274.60421299998</v>
      </c>
      <c r="U14" s="155">
        <v>322362.6042900001</v>
      </c>
      <c r="V14" s="154">
        <v>317141.21217799996</v>
      </c>
      <c r="W14" s="154">
        <v>299147.28777700011</v>
      </c>
      <c r="X14" s="154">
        <v>309447.81772399996</v>
      </c>
      <c r="Y14" s="185">
        <v>311998.29558000009</v>
      </c>
      <c r="Z14" s="185">
        <v>306980.83560800005</v>
      </c>
      <c r="AA14" s="185">
        <v>320531.6189169999</v>
      </c>
      <c r="AB14" s="211">
        <f t="shared" si="0"/>
        <v>4581440.8570614997</v>
      </c>
    </row>
    <row r="15" spans="1:28" x14ac:dyDescent="0.2">
      <c r="A15" s="147"/>
      <c r="B15" s="149"/>
      <c r="C15" s="226"/>
      <c r="D15" s="226"/>
      <c r="E15" s="226"/>
      <c r="F15" s="226"/>
      <c r="G15" s="149"/>
      <c r="H15" s="149"/>
      <c r="I15" s="149"/>
      <c r="J15" s="226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226"/>
      <c r="Z15" s="226"/>
      <c r="AA15" s="226"/>
      <c r="AB15" s="149"/>
    </row>
    <row r="16" spans="1:28" ht="13.5" thickBot="1" x14ac:dyDescent="0.25">
      <c r="A16" s="147"/>
      <c r="B16" s="268" t="s">
        <v>15</v>
      </c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/>
      <c r="U16" s="268"/>
      <c r="V16" s="268"/>
      <c r="W16" s="268"/>
      <c r="X16" s="268"/>
      <c r="Y16" s="268"/>
      <c r="Z16" s="268"/>
      <c r="AA16" s="268"/>
      <c r="AB16" s="268"/>
    </row>
    <row r="17" spans="1:28" ht="13.5" thickTop="1" x14ac:dyDescent="0.2">
      <c r="A17" s="150"/>
      <c r="B17" s="149"/>
      <c r="C17" s="226"/>
      <c r="D17" s="226"/>
      <c r="E17" s="226"/>
      <c r="F17" s="226"/>
      <c r="G17" s="149"/>
      <c r="H17" s="149"/>
      <c r="I17" s="149"/>
      <c r="J17" s="226"/>
      <c r="K17" s="149"/>
      <c r="L17" s="149"/>
      <c r="M17" s="149"/>
      <c r="N17" s="149"/>
      <c r="O17" s="149"/>
      <c r="P17" s="149"/>
      <c r="Q17" s="149"/>
      <c r="R17" s="149"/>
      <c r="S17" s="149"/>
      <c r="T17" s="149"/>
      <c r="U17" s="149"/>
      <c r="V17" s="149"/>
      <c r="W17" s="149"/>
      <c r="X17" s="149"/>
      <c r="Y17" s="226"/>
      <c r="Z17" s="226"/>
      <c r="AA17" s="226"/>
      <c r="AB17" s="149"/>
    </row>
    <row r="18" spans="1:28" x14ac:dyDescent="0.2">
      <c r="A18" s="147" t="s">
        <v>62</v>
      </c>
      <c r="B18" s="226">
        <f t="shared" ref="B18:F18" si="12">B9/B$14*100</f>
        <v>4.8062293550097807E-2</v>
      </c>
      <c r="C18" s="226">
        <f t="shared" si="12"/>
        <v>4.8288327741213041E-2</v>
      </c>
      <c r="D18" s="226">
        <f t="shared" si="12"/>
        <v>5.5916149865928882E-2</v>
      </c>
      <c r="E18" s="226">
        <f t="shared" si="12"/>
        <v>7.3675004074496606E-2</v>
      </c>
      <c r="F18" s="226">
        <f t="shared" si="12"/>
        <v>0.11414943708239968</v>
      </c>
      <c r="G18" s="226">
        <f t="shared" ref="G18:AB23" si="13">G9/G$14*100</f>
        <v>9.5045795619335058E-2</v>
      </c>
      <c r="H18" s="226">
        <f t="shared" si="13"/>
        <v>8.0891927233050276E-2</v>
      </c>
      <c r="I18" s="226">
        <f t="shared" si="13"/>
        <v>7.523956413392166E-2</v>
      </c>
      <c r="J18" s="226">
        <f t="shared" si="13"/>
        <v>7.1949033903883713E-2</v>
      </c>
      <c r="K18" s="226">
        <f t="shared" si="13"/>
        <v>0.11926398167997905</v>
      </c>
      <c r="L18" s="226">
        <f t="shared" si="13"/>
        <v>0.12635452529521229</v>
      </c>
      <c r="M18" s="226">
        <f t="shared" si="13"/>
        <v>0.20083566231003178</v>
      </c>
      <c r="N18" s="226">
        <f t="shared" si="13"/>
        <v>0.31227726090222224</v>
      </c>
      <c r="O18" s="226">
        <f t="shared" si="13"/>
        <v>0.24357646150350962</v>
      </c>
      <c r="P18" s="226">
        <f t="shared" si="13"/>
        <v>0.23151921155985675</v>
      </c>
      <c r="Q18" s="226">
        <f t="shared" si="13"/>
        <v>0.28076772216202539</v>
      </c>
      <c r="R18" s="226">
        <f t="shared" si="13"/>
        <v>0.31820061505207747</v>
      </c>
      <c r="S18" s="226">
        <f t="shared" si="13"/>
        <v>0.30187943880794893</v>
      </c>
      <c r="T18" s="226">
        <f t="shared" si="13"/>
        <v>0.29615758440003837</v>
      </c>
      <c r="U18" s="226">
        <f t="shared" si="13"/>
        <v>0.31549374879881159</v>
      </c>
      <c r="V18" s="226">
        <f t="shared" si="13"/>
        <v>0.28488820888182109</v>
      </c>
      <c r="W18" s="226">
        <f t="shared" si="13"/>
        <v>0.32831452302256575</v>
      </c>
      <c r="X18" s="226">
        <f t="shared" si="13"/>
        <v>0.37020968298499324</v>
      </c>
      <c r="Y18" s="226">
        <f t="shared" si="13"/>
        <v>0.42709403092182091</v>
      </c>
      <c r="Z18" s="226">
        <f t="shared" si="13"/>
        <v>0.44414338839739209</v>
      </c>
      <c r="AA18" s="226">
        <f t="shared" si="13"/>
        <v>0.3687487440376549</v>
      </c>
      <c r="AB18" s="226">
        <f t="shared" si="13"/>
        <v>0.29270388417937809</v>
      </c>
    </row>
    <row r="19" spans="1:28" x14ac:dyDescent="0.2">
      <c r="A19" s="147" t="s">
        <v>45</v>
      </c>
      <c r="B19" s="226">
        <f t="shared" ref="B19:G19" si="14">B10/B$14*100</f>
        <v>0.88426473571382347</v>
      </c>
      <c r="C19" s="226">
        <f t="shared" si="14"/>
        <v>0.64139122934700155</v>
      </c>
      <c r="D19" s="226">
        <f t="shared" si="14"/>
        <v>0.67477462693901158</v>
      </c>
      <c r="E19" s="226">
        <f t="shared" si="14"/>
        <v>0.84848369201772578</v>
      </c>
      <c r="F19" s="226">
        <f t="shared" si="14"/>
        <v>0.82235550553568759</v>
      </c>
      <c r="G19" s="226">
        <f t="shared" si="14"/>
        <v>1.1149610015011171</v>
      </c>
      <c r="H19" s="226">
        <f t="shared" ref="H19:V19" si="15">H10/H$14*100</f>
        <v>1.2623216590705622</v>
      </c>
      <c r="I19" s="226">
        <f t="shared" si="15"/>
        <v>1.3786941097798637</v>
      </c>
      <c r="J19" s="226">
        <f t="shared" si="15"/>
        <v>1.4820658329167002</v>
      </c>
      <c r="K19" s="226">
        <f t="shared" si="15"/>
        <v>1.907888736845937</v>
      </c>
      <c r="L19" s="226">
        <f t="shared" si="15"/>
        <v>1.5239218356996818</v>
      </c>
      <c r="M19" s="226">
        <f t="shared" si="15"/>
        <v>1.6806270835385537</v>
      </c>
      <c r="N19" s="226">
        <f t="shared" si="15"/>
        <v>1.7839603559538859</v>
      </c>
      <c r="O19" s="226">
        <f t="shared" si="15"/>
        <v>1.8414265334551241</v>
      </c>
      <c r="P19" s="226">
        <f t="shared" si="15"/>
        <v>1.6761891279396697</v>
      </c>
      <c r="Q19" s="226">
        <f t="shared" si="15"/>
        <v>2.2552203669768347</v>
      </c>
      <c r="R19" s="226">
        <f t="shared" si="15"/>
        <v>2.3024011016809487</v>
      </c>
      <c r="S19" s="226">
        <f t="shared" si="15"/>
        <v>2.2058307563951018</v>
      </c>
      <c r="T19" s="226">
        <f t="shared" si="15"/>
        <v>1.9763426368465711</v>
      </c>
      <c r="U19" s="226">
        <f t="shared" si="15"/>
        <v>2.0305247683479677</v>
      </c>
      <c r="V19" s="226">
        <f t="shared" si="15"/>
        <v>1.8865669623668817</v>
      </c>
      <c r="W19" s="226">
        <f t="shared" si="13"/>
        <v>1.8321285503633398</v>
      </c>
      <c r="X19" s="226">
        <f t="shared" si="13"/>
        <v>1.8680605426520887</v>
      </c>
      <c r="Y19" s="226">
        <f t="shared" si="13"/>
        <v>1.9942866115448283</v>
      </c>
      <c r="Z19" s="226">
        <f t="shared" si="13"/>
        <v>1.9182408987639552</v>
      </c>
      <c r="AA19" s="226">
        <f t="shared" ref="AA19" si="16">AA10/AA$14*100</f>
        <v>1.4772937209748882</v>
      </c>
      <c r="AB19" s="226">
        <f t="shared" si="13"/>
        <v>1.8322042948479607</v>
      </c>
    </row>
    <row r="20" spans="1:28" x14ac:dyDescent="0.2">
      <c r="A20" s="147" t="s">
        <v>32</v>
      </c>
      <c r="B20" s="226">
        <f t="shared" ref="B20:G20" si="17">B11/B$14*100</f>
        <v>1.418739144191516</v>
      </c>
      <c r="C20" s="226">
        <f t="shared" si="17"/>
        <v>1.1766923448844457</v>
      </c>
      <c r="D20" s="226">
        <f t="shared" si="17"/>
        <v>1.6754857249730728</v>
      </c>
      <c r="E20" s="226">
        <f t="shared" si="17"/>
        <v>2.1046005070760474</v>
      </c>
      <c r="F20" s="226">
        <f t="shared" si="17"/>
        <v>2.0858443779506892</v>
      </c>
      <c r="G20" s="226">
        <f t="shared" si="17"/>
        <v>2.5540290574285027</v>
      </c>
      <c r="H20" s="226">
        <f t="shared" si="13"/>
        <v>2.5324484359851867</v>
      </c>
      <c r="I20" s="226">
        <f t="shared" ref="I20:K20" si="18">I11/I$14*100</f>
        <v>2.6181461532882522</v>
      </c>
      <c r="J20" s="226">
        <f t="shared" si="18"/>
        <v>2.0496445234810849</v>
      </c>
      <c r="K20" s="226">
        <f t="shared" si="18"/>
        <v>2.5176357009087273</v>
      </c>
      <c r="L20" s="226">
        <f t="shared" si="13"/>
        <v>2.2209288816942503</v>
      </c>
      <c r="M20" s="226">
        <f t="shared" si="13"/>
        <v>2.6578350713337113</v>
      </c>
      <c r="N20" s="226">
        <f t="shared" si="13"/>
        <v>3.037459866766631</v>
      </c>
      <c r="O20" s="226">
        <f t="shared" si="13"/>
        <v>2.2467966572639737</v>
      </c>
      <c r="P20" s="226">
        <f t="shared" si="13"/>
        <v>1.8215139532041194</v>
      </c>
      <c r="Q20" s="226">
        <f t="shared" si="13"/>
        <v>2.7621517479000968</v>
      </c>
      <c r="R20" s="226">
        <f t="shared" si="13"/>
        <v>2.9828151516529813</v>
      </c>
      <c r="S20" s="226">
        <f t="shared" si="13"/>
        <v>3.2798187017190008</v>
      </c>
      <c r="T20" s="226">
        <f t="shared" si="13"/>
        <v>2.8150131454065401</v>
      </c>
      <c r="U20" s="226">
        <f t="shared" si="13"/>
        <v>2.8647573921732561</v>
      </c>
      <c r="V20" s="226">
        <f t="shared" si="13"/>
        <v>2.9093726052296596</v>
      </c>
      <c r="W20" s="226">
        <f t="shared" si="13"/>
        <v>2.3766945890881774</v>
      </c>
      <c r="X20" s="226">
        <f t="shared" si="13"/>
        <v>2.6974334717864812</v>
      </c>
      <c r="Y20" s="226">
        <f t="shared" si="13"/>
        <v>2.7579964739882996</v>
      </c>
      <c r="Z20" s="226">
        <f t="shared" si="13"/>
        <v>2.5702168584475578</v>
      </c>
      <c r="AA20" s="226">
        <f t="shared" ref="AA20" si="19">AA11/AA$14*100</f>
        <v>1.7884945720392273</v>
      </c>
      <c r="AB20" s="226">
        <f t="shared" si="13"/>
        <v>2.581065070669593</v>
      </c>
    </row>
    <row r="21" spans="1:28" x14ac:dyDescent="0.2">
      <c r="A21" s="147" t="s">
        <v>26</v>
      </c>
      <c r="B21" s="226">
        <f t="shared" ref="B21:G21" si="20">B12/B$14*100</f>
        <v>0.42198305024006894</v>
      </c>
      <c r="C21" s="226">
        <f t="shared" si="20"/>
        <v>0.41632844629917559</v>
      </c>
      <c r="D21" s="226">
        <f t="shared" si="20"/>
        <v>0.55013374755910804</v>
      </c>
      <c r="E21" s="226">
        <f t="shared" si="20"/>
        <v>0.56055776429050497</v>
      </c>
      <c r="F21" s="226">
        <f t="shared" si="20"/>
        <v>0.54993047017311814</v>
      </c>
      <c r="G21" s="226">
        <f t="shared" si="20"/>
        <v>0.64890753470953966</v>
      </c>
      <c r="H21" s="226">
        <f t="shared" si="13"/>
        <v>0.78713838681801418</v>
      </c>
      <c r="I21" s="226">
        <f t="shared" ref="I21:K21" si="21">I12/I$14*100</f>
        <v>0.57548097072071946</v>
      </c>
      <c r="J21" s="226">
        <f t="shared" si="21"/>
        <v>0.47590500288162391</v>
      </c>
      <c r="K21" s="226">
        <f t="shared" si="21"/>
        <v>0.64194694830976973</v>
      </c>
      <c r="L21" s="226">
        <f t="shared" si="13"/>
        <v>0.66108230857755546</v>
      </c>
      <c r="M21" s="226">
        <f t="shared" si="13"/>
        <v>0.72793700220344271</v>
      </c>
      <c r="N21" s="226">
        <f t="shared" si="13"/>
        <v>0.74954846833730637</v>
      </c>
      <c r="O21" s="226">
        <f t="shared" si="13"/>
        <v>0.87480541006289114</v>
      </c>
      <c r="P21" s="226">
        <f t="shared" si="13"/>
        <v>0.84833821575809876</v>
      </c>
      <c r="Q21" s="226">
        <f t="shared" si="13"/>
        <v>1.2427475979007629</v>
      </c>
      <c r="R21" s="226">
        <f t="shared" si="13"/>
        <v>1.3378190790049937</v>
      </c>
      <c r="S21" s="226">
        <f t="shared" si="13"/>
        <v>1.3504828438458842</v>
      </c>
      <c r="T21" s="226">
        <f t="shared" si="13"/>
        <v>1.2079608367801979</v>
      </c>
      <c r="U21" s="226">
        <f t="shared" si="13"/>
        <v>1.1315798518361695</v>
      </c>
      <c r="V21" s="226">
        <f t="shared" si="13"/>
        <v>1.126938348836874</v>
      </c>
      <c r="W21" s="226">
        <f t="shared" si="13"/>
        <v>1.0363646212667963</v>
      </c>
      <c r="X21" s="226">
        <f t="shared" si="13"/>
        <v>1.2250871380780723</v>
      </c>
      <c r="Y21" s="226">
        <f t="shared" si="13"/>
        <v>1.2992927751301011</v>
      </c>
      <c r="Z21" s="226">
        <f t="shared" si="13"/>
        <v>1.3337770085518981</v>
      </c>
      <c r="AA21" s="226">
        <f t="shared" ref="AA21" si="22">AA12/AA$14*100</f>
        <v>1.7252033080804803</v>
      </c>
      <c r="AB21" s="226">
        <f t="shared" si="13"/>
        <v>1.1093653621362844</v>
      </c>
    </row>
    <row r="22" spans="1:28" x14ac:dyDescent="0.2">
      <c r="A22" s="147" t="s">
        <v>19</v>
      </c>
      <c r="B22" s="226">
        <f t="shared" ref="B22:G22" si="23">B13/B$14*100</f>
        <v>2.773049223695506</v>
      </c>
      <c r="C22" s="226">
        <f t="shared" si="23"/>
        <v>2.282700348271836</v>
      </c>
      <c r="D22" s="226">
        <f t="shared" si="23"/>
        <v>2.9563102493371218</v>
      </c>
      <c r="E22" s="226">
        <f t="shared" si="23"/>
        <v>3.5873169674587744</v>
      </c>
      <c r="F22" s="226">
        <f t="shared" si="23"/>
        <v>3.5722797907418946</v>
      </c>
      <c r="G22" s="226">
        <f t="shared" si="23"/>
        <v>4.4129433892584942</v>
      </c>
      <c r="H22" s="226">
        <f t="shared" si="13"/>
        <v>4.6628004091068123</v>
      </c>
      <c r="I22" s="226">
        <f t="shared" ref="I22:K22" si="24">I13/I$14*100</f>
        <v>4.6475607979227567</v>
      </c>
      <c r="J22" s="226">
        <f t="shared" si="24"/>
        <v>4.0795643931832926</v>
      </c>
      <c r="K22" s="226">
        <f t="shared" si="24"/>
        <v>5.1867353677444124</v>
      </c>
      <c r="L22" s="226">
        <f t="shared" si="13"/>
        <v>4.5322875512667</v>
      </c>
      <c r="M22" s="226">
        <f t="shared" si="13"/>
        <v>5.267234819385739</v>
      </c>
      <c r="N22" s="226">
        <f t="shared" si="13"/>
        <v>5.8832459519600446</v>
      </c>
      <c r="O22" s="226">
        <f t="shared" si="13"/>
        <v>5.2066050622854991</v>
      </c>
      <c r="P22" s="226">
        <f t="shared" si="13"/>
        <v>4.5775605084617439</v>
      </c>
      <c r="Q22" s="226">
        <f t="shared" si="13"/>
        <v>6.5408874349397212</v>
      </c>
      <c r="R22" s="226">
        <f t="shared" si="13"/>
        <v>6.9412359473910019</v>
      </c>
      <c r="S22" s="226">
        <f t="shared" si="13"/>
        <v>7.1380117407679355</v>
      </c>
      <c r="T22" s="226">
        <f t="shared" si="13"/>
        <v>6.2954742034333471</v>
      </c>
      <c r="U22" s="226">
        <f t="shared" si="13"/>
        <v>6.342355761156206</v>
      </c>
      <c r="V22" s="226">
        <f t="shared" si="13"/>
        <v>6.207766125315235</v>
      </c>
      <c r="W22" s="226">
        <f t="shared" si="13"/>
        <v>5.5735022837408792</v>
      </c>
      <c r="X22" s="226">
        <f t="shared" si="13"/>
        <v>6.1607908355016345</v>
      </c>
      <c r="Y22" s="226">
        <f t="shared" si="13"/>
        <v>6.4786698915850494</v>
      </c>
      <c r="Z22" s="226">
        <f t="shared" si="13"/>
        <v>6.2663781541608028</v>
      </c>
      <c r="AA22" s="226">
        <f t="shared" ref="AA22" si="25">AA13/AA$14*100</f>
        <v>5.3597403451322494</v>
      </c>
      <c r="AB22" s="226">
        <f t="shared" si="13"/>
        <v>5.8153386118332158</v>
      </c>
    </row>
    <row r="23" spans="1:28" x14ac:dyDescent="0.2">
      <c r="A23" s="147" t="s">
        <v>11</v>
      </c>
      <c r="B23" s="226">
        <f t="shared" ref="B23:G23" si="26">B14/B$14*100</f>
        <v>100</v>
      </c>
      <c r="C23" s="226">
        <f t="shared" si="26"/>
        <v>100</v>
      </c>
      <c r="D23" s="226">
        <f t="shared" si="26"/>
        <v>100</v>
      </c>
      <c r="E23" s="226">
        <f t="shared" si="26"/>
        <v>100</v>
      </c>
      <c r="F23" s="226">
        <f t="shared" si="26"/>
        <v>100</v>
      </c>
      <c r="G23" s="226">
        <f t="shared" si="26"/>
        <v>100</v>
      </c>
      <c r="H23" s="226">
        <f t="shared" si="13"/>
        <v>100</v>
      </c>
      <c r="I23" s="226">
        <f t="shared" ref="I23:K23" si="27">I14/I$14*100</f>
        <v>100</v>
      </c>
      <c r="J23" s="226">
        <f t="shared" si="27"/>
        <v>100</v>
      </c>
      <c r="K23" s="226">
        <f t="shared" si="27"/>
        <v>100</v>
      </c>
      <c r="L23" s="226">
        <f t="shared" si="13"/>
        <v>100</v>
      </c>
      <c r="M23" s="226">
        <f t="shared" si="13"/>
        <v>100</v>
      </c>
      <c r="N23" s="226">
        <f t="shared" si="13"/>
        <v>100</v>
      </c>
      <c r="O23" s="226">
        <f t="shared" si="13"/>
        <v>100</v>
      </c>
      <c r="P23" s="226">
        <f t="shared" si="13"/>
        <v>100</v>
      </c>
      <c r="Q23" s="226">
        <f t="shared" si="13"/>
        <v>100</v>
      </c>
      <c r="R23" s="226">
        <f t="shared" si="13"/>
        <v>100</v>
      </c>
      <c r="S23" s="226">
        <f t="shared" si="13"/>
        <v>100</v>
      </c>
      <c r="T23" s="226">
        <f t="shared" si="13"/>
        <v>100</v>
      </c>
      <c r="U23" s="226">
        <f t="shared" si="13"/>
        <v>100</v>
      </c>
      <c r="V23" s="226">
        <f t="shared" si="13"/>
        <v>100</v>
      </c>
      <c r="W23" s="226">
        <f t="shared" si="13"/>
        <v>100</v>
      </c>
      <c r="X23" s="226">
        <f t="shared" si="13"/>
        <v>100</v>
      </c>
      <c r="Y23" s="226">
        <f t="shared" si="13"/>
        <v>100</v>
      </c>
      <c r="Z23" s="226">
        <f t="shared" si="13"/>
        <v>100</v>
      </c>
      <c r="AA23" s="226">
        <f t="shared" ref="AA23" si="28">AA14/AA$14*100</f>
        <v>100</v>
      </c>
      <c r="AB23" s="226">
        <f t="shared" si="13"/>
        <v>100</v>
      </c>
    </row>
    <row r="24" spans="1:28" x14ac:dyDescent="0.2">
      <c r="A24" s="147"/>
      <c r="B24" s="149"/>
      <c r="C24" s="226"/>
      <c r="D24" s="226"/>
      <c r="E24" s="226"/>
      <c r="F24" s="226"/>
      <c r="G24" s="149"/>
      <c r="H24" s="149"/>
      <c r="I24" s="149"/>
      <c r="J24" s="226"/>
      <c r="K24" s="149"/>
      <c r="L24" s="149"/>
      <c r="M24" s="149"/>
      <c r="N24" s="149"/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Y24" s="226"/>
      <c r="Z24" s="226"/>
      <c r="AA24" s="226"/>
      <c r="AB24" s="149"/>
    </row>
    <row r="25" spans="1:28" ht="13.5" thickBot="1" x14ac:dyDescent="0.25">
      <c r="A25" s="147"/>
      <c r="B25" s="268" t="s">
        <v>16</v>
      </c>
      <c r="C25" s="268"/>
      <c r="D25" s="268"/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  <c r="AB25" s="268"/>
    </row>
    <row r="26" spans="1:28" ht="13.5" thickTop="1" x14ac:dyDescent="0.2">
      <c r="A26" s="147"/>
      <c r="B26" s="149"/>
      <c r="C26" s="226"/>
      <c r="D26" s="226"/>
      <c r="E26" s="226"/>
      <c r="F26" s="226"/>
      <c r="G26" s="149"/>
      <c r="H26" s="149"/>
      <c r="I26" s="149"/>
      <c r="J26" s="226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226"/>
      <c r="Z26" s="226"/>
      <c r="AA26" s="226"/>
      <c r="AB26" s="149"/>
    </row>
    <row r="27" spans="1:28" x14ac:dyDescent="0.2">
      <c r="A27" s="147" t="s">
        <v>62</v>
      </c>
      <c r="B27" s="153" t="s">
        <v>12</v>
      </c>
      <c r="C27" s="209">
        <f t="shared" ref="C27:G27" si="29">(C9/B9)*100-100</f>
        <v>7.4319009776520488</v>
      </c>
      <c r="D27" s="209">
        <f t="shared" si="29"/>
        <v>42.491967947943579</v>
      </c>
      <c r="E27" s="209">
        <f t="shared" si="29"/>
        <v>24.615231161919255</v>
      </c>
      <c r="F27" s="209">
        <f t="shared" si="29"/>
        <v>59.354252441278959</v>
      </c>
      <c r="G27" s="209">
        <f t="shared" si="29"/>
        <v>-9.4361272794976259</v>
      </c>
      <c r="H27" s="209">
        <f>(H9/G9)*100-100</f>
        <v>-13.914345068364383</v>
      </c>
      <c r="I27" s="209">
        <f t="shared" ref="I27:L27" si="30">(I9/H9)*100-100</f>
        <v>17.05563515000199</v>
      </c>
      <c r="J27" s="209">
        <f t="shared" si="30"/>
        <v>14.313432744438813</v>
      </c>
      <c r="K27" s="209">
        <f t="shared" si="30"/>
        <v>95.430572450765879</v>
      </c>
      <c r="L27" s="209">
        <f t="shared" si="30"/>
        <v>28.430660752793528</v>
      </c>
      <c r="M27" s="209">
        <f t="shared" ref="M27:AA32" si="31">(M9/L9)*100-100</f>
        <v>101.00567192738077</v>
      </c>
      <c r="N27" s="209">
        <f t="shared" si="31"/>
        <v>89.437359833336103</v>
      </c>
      <c r="O27" s="209">
        <f t="shared" si="31"/>
        <v>-5.4066350511363623</v>
      </c>
      <c r="P27" s="209">
        <f t="shared" si="31"/>
        <v>-14.333369449489695</v>
      </c>
      <c r="Q27" s="209">
        <f t="shared" si="31"/>
        <v>39.48445905644337</v>
      </c>
      <c r="R27" s="209">
        <f t="shared" si="31"/>
        <v>49.831539146455725</v>
      </c>
      <c r="S27" s="209">
        <f t="shared" si="31"/>
        <v>-3.4436715230614254</v>
      </c>
      <c r="T27" s="209">
        <f t="shared" si="31"/>
        <v>8.6151848193566849</v>
      </c>
      <c r="U27" s="209">
        <f t="shared" si="31"/>
        <v>11.037147221086528</v>
      </c>
      <c r="V27" s="209">
        <f t="shared" si="31"/>
        <v>-11.163438102427392</v>
      </c>
      <c r="W27" s="209">
        <f t="shared" si="31"/>
        <v>8.7046212665377425</v>
      </c>
      <c r="X27" s="209">
        <f t="shared" si="31"/>
        <v>16.643363447508989</v>
      </c>
      <c r="Y27" s="209">
        <f t="shared" si="31"/>
        <v>16.316285623505294</v>
      </c>
      <c r="Z27" s="209">
        <f t="shared" si="31"/>
        <v>2.3195784359936198</v>
      </c>
      <c r="AA27" s="209">
        <f t="shared" si="31"/>
        <v>-13.310407513827471</v>
      </c>
      <c r="AB27" s="151">
        <f>POWER(Z9/B9,1/26)*100-100</f>
        <v>18.365033096749855</v>
      </c>
    </row>
    <row r="28" spans="1:28" x14ac:dyDescent="0.2">
      <c r="A28" s="147" t="s">
        <v>45</v>
      </c>
      <c r="B28" s="153" t="s">
        <v>12</v>
      </c>
      <c r="C28" s="209">
        <f t="shared" ref="C28:H28" si="32">(C10/B10)*100-100</f>
        <v>-22.440268391955044</v>
      </c>
      <c r="D28" s="209">
        <f t="shared" si="32"/>
        <v>29.458633022840473</v>
      </c>
      <c r="E28" s="209">
        <f t="shared" si="32"/>
        <v>18.92494927986472</v>
      </c>
      <c r="F28" s="209">
        <f t="shared" si="32"/>
        <v>-0.31583933746361481</v>
      </c>
      <c r="G28" s="209">
        <f t="shared" si="32"/>
        <v>47.467365678729948</v>
      </c>
      <c r="H28" s="209">
        <f t="shared" si="32"/>
        <v>14.516712682930859</v>
      </c>
      <c r="I28" s="209">
        <f t="shared" ref="I28:L28" si="33">(I10/H10)*100-100</f>
        <v>37.451386025755255</v>
      </c>
      <c r="J28" s="209">
        <f t="shared" si="33"/>
        <v>28.504443676875184</v>
      </c>
      <c r="K28" s="209">
        <f t="shared" si="33"/>
        <v>51.772719321741818</v>
      </c>
      <c r="L28" s="209">
        <f t="shared" si="33"/>
        <v>-3.1729125336766231</v>
      </c>
      <c r="M28" s="209">
        <f t="shared" ref="M28:M32" si="34">(M10/L10)*100-100</f>
        <v>39.465550717093691</v>
      </c>
      <c r="N28" s="209">
        <f t="shared" ref="N28:Z32" si="35">(N10/M10)*100-100</f>
        <v>29.32424298772122</v>
      </c>
      <c r="O28" s="209">
        <f t="shared" si="35"/>
        <v>25.17999121250088</v>
      </c>
      <c r="P28" s="209">
        <f t="shared" si="35"/>
        <v>-17.959444839193935</v>
      </c>
      <c r="Q28" s="209">
        <f t="shared" si="35"/>
        <v>54.750351538192206</v>
      </c>
      <c r="R28" s="209">
        <f t="shared" si="35"/>
        <v>34.971291671118877</v>
      </c>
      <c r="S28" s="209">
        <f t="shared" si="35"/>
        <v>-2.4921843022648034</v>
      </c>
      <c r="T28" s="209">
        <f t="shared" si="35"/>
        <v>-0.80465949839634732</v>
      </c>
      <c r="U28" s="209">
        <f t="shared" si="35"/>
        <v>7.0893906077325681</v>
      </c>
      <c r="V28" s="209">
        <f t="shared" si="35"/>
        <v>-8.5945776824739966</v>
      </c>
      <c r="W28" s="209">
        <f t="shared" si="35"/>
        <v>-8.3956482962956898</v>
      </c>
      <c r="X28" s="209">
        <f t="shared" si="35"/>
        <v>5.4720432771462271</v>
      </c>
      <c r="Y28" s="209">
        <f t="shared" si="35"/>
        <v>7.6369600191210196</v>
      </c>
      <c r="Z28" s="209">
        <f t="shared" si="35"/>
        <v>-5.360025397961806</v>
      </c>
      <c r="AA28" s="209">
        <f t="shared" si="31"/>
        <v>-19.58754549023493</v>
      </c>
      <c r="AB28" s="209">
        <f t="shared" ref="AB28:AB32" si="36">POWER(Z10/B10,1/26)*100-100</f>
        <v>11.947864514245495</v>
      </c>
    </row>
    <row r="29" spans="1:28" x14ac:dyDescent="0.2">
      <c r="A29" s="147" t="s">
        <v>32</v>
      </c>
      <c r="B29" s="153" t="s">
        <v>12</v>
      </c>
      <c r="C29" s="209">
        <f t="shared" ref="C29:H29" si="37">(C11/B11)*100-100</f>
        <v>-11.313817087762786</v>
      </c>
      <c r="D29" s="209">
        <f t="shared" si="37"/>
        <v>75.215730640363432</v>
      </c>
      <c r="E29" s="209">
        <f t="shared" si="37"/>
        <v>18.800196169599886</v>
      </c>
      <c r="F29" s="209">
        <f t="shared" si="37"/>
        <v>1.9347551748373064</v>
      </c>
      <c r="G29" s="209">
        <f t="shared" si="37"/>
        <v>33.180236000937896</v>
      </c>
      <c r="H29" s="209">
        <f t="shared" si="37"/>
        <v>0.29361680448556626</v>
      </c>
      <c r="I29" s="209">
        <f t="shared" ref="I29:L29" si="38">(I11/H11)*100-100</f>
        <v>30.10815326864963</v>
      </c>
      <c r="J29" s="209">
        <f t="shared" si="38"/>
        <v>-6.4156495086455578</v>
      </c>
      <c r="K29" s="209">
        <f t="shared" si="38"/>
        <v>44.81798770499617</v>
      </c>
      <c r="L29" s="209">
        <f t="shared" si="38"/>
        <v>6.9372432753281714</v>
      </c>
      <c r="M29" s="209">
        <f t="shared" si="34"/>
        <v>51.339277412946927</v>
      </c>
      <c r="N29" s="209">
        <f t="shared" si="35"/>
        <v>39.235065807710129</v>
      </c>
      <c r="O29" s="209">
        <f t="shared" si="35"/>
        <v>-10.294527156122683</v>
      </c>
      <c r="P29" s="209">
        <f t="shared" si="35"/>
        <v>-26.93175082494983</v>
      </c>
      <c r="Q29" s="209">
        <f t="shared" si="35"/>
        <v>74.413746303264418</v>
      </c>
      <c r="R29" s="209">
        <f t="shared" si="35"/>
        <v>42.7671240054365</v>
      </c>
      <c r="S29" s="209">
        <f t="shared" si="35"/>
        <v>11.910728206070175</v>
      </c>
      <c r="T29" s="209">
        <f t="shared" si="35"/>
        <v>-4.9763278114360787</v>
      </c>
      <c r="U29" s="209">
        <f t="shared" si="35"/>
        <v>6.0737242950562091</v>
      </c>
      <c r="V29" s="209">
        <f t="shared" si="35"/>
        <v>-8.7569798010150635E-2</v>
      </c>
      <c r="W29" s="209">
        <f t="shared" si="35"/>
        <v>-22.944007241241863</v>
      </c>
      <c r="X29" s="209">
        <f t="shared" si="35"/>
        <v>17.403141895766993</v>
      </c>
      <c r="Y29" s="209">
        <f t="shared" si="35"/>
        <v>3.0879163364469804</v>
      </c>
      <c r="Z29" s="209">
        <f t="shared" si="35"/>
        <v>-8.3072277028564088</v>
      </c>
      <c r="AA29" s="209">
        <f t="shared" si="31"/>
        <v>-27.342998364168864</v>
      </c>
      <c r="AB29" s="209">
        <f t="shared" si="36"/>
        <v>11.174723690105282</v>
      </c>
    </row>
    <row r="30" spans="1:28" x14ac:dyDescent="0.2">
      <c r="A30" s="147" t="s">
        <v>26</v>
      </c>
      <c r="B30" s="153" t="s">
        <v>12</v>
      </c>
      <c r="C30" s="209">
        <f t="shared" ref="C30:H30" si="39">(C12/B12)*100-100</f>
        <v>5.4961632314919768</v>
      </c>
      <c r="D30" s="209">
        <f t="shared" si="39"/>
        <v>62.602602211853366</v>
      </c>
      <c r="E30" s="209">
        <f t="shared" si="39"/>
        <v>-3.630345002043029</v>
      </c>
      <c r="F30" s="209">
        <f t="shared" si="39"/>
        <v>0.90146289218408526</v>
      </c>
      <c r="G30" s="209">
        <f t="shared" si="39"/>
        <v>28.342614702727076</v>
      </c>
      <c r="H30" s="209">
        <f t="shared" si="39"/>
        <v>22.694979190456351</v>
      </c>
      <c r="I30" s="209">
        <f t="shared" ref="I30:L30" si="40">(I12/H12)*100-100</f>
        <v>-7.9908301239577639</v>
      </c>
      <c r="J30" s="209">
        <f t="shared" si="40"/>
        <v>-1.1428983452858432</v>
      </c>
      <c r="K30" s="209">
        <f t="shared" si="40"/>
        <v>59.032920691168755</v>
      </c>
      <c r="L30" s="209">
        <f t="shared" si="40"/>
        <v>24.837084439677895</v>
      </c>
      <c r="M30" s="209">
        <f t="shared" si="34"/>
        <v>39.250428691656168</v>
      </c>
      <c r="N30" s="209">
        <f t="shared" si="35"/>
        <v>25.450393833266929</v>
      </c>
      <c r="O30" s="209">
        <f t="shared" si="35"/>
        <v>41.539435187827024</v>
      </c>
      <c r="P30" s="209">
        <f t="shared" si="35"/>
        <v>-12.598771095395918</v>
      </c>
      <c r="Q30" s="209">
        <f t="shared" si="35"/>
        <v>68.492114135510803</v>
      </c>
      <c r="R30" s="209">
        <f t="shared" si="35"/>
        <v>42.319319200795007</v>
      </c>
      <c r="S30" s="209">
        <f t="shared" si="35"/>
        <v>2.7400825741806329</v>
      </c>
      <c r="T30" s="209">
        <f t="shared" si="35"/>
        <v>-0.9704049229561349</v>
      </c>
      <c r="U30" s="209">
        <f t="shared" si="35"/>
        <v>-2.3588810538535938</v>
      </c>
      <c r="V30" s="209">
        <f t="shared" si="35"/>
        <v>-2.0232616004448545</v>
      </c>
      <c r="W30" s="209">
        <f t="shared" si="35"/>
        <v>-13.254928585421354</v>
      </c>
      <c r="X30" s="209">
        <f t="shared" si="35"/>
        <v>22.280373357579222</v>
      </c>
      <c r="Y30" s="209">
        <f t="shared" si="35"/>
        <v>6.9312984368108914</v>
      </c>
      <c r="Z30" s="209">
        <f t="shared" si="35"/>
        <v>1.0032261284593176</v>
      </c>
      <c r="AA30" s="209">
        <f t="shared" si="31"/>
        <v>35.056866262793392</v>
      </c>
      <c r="AB30" s="209">
        <f t="shared" si="36"/>
        <v>13.580302342721822</v>
      </c>
    </row>
    <row r="31" spans="1:28" x14ac:dyDescent="0.2">
      <c r="A31" s="147" t="s">
        <v>19</v>
      </c>
      <c r="B31" s="153" t="s">
        <v>12</v>
      </c>
      <c r="C31" s="209">
        <f t="shared" ref="C31:H31" si="41">(C13/B13)*100-100</f>
        <v>-11.978875440176211</v>
      </c>
      <c r="D31" s="209">
        <f t="shared" si="41"/>
        <v>59.366264870984168</v>
      </c>
      <c r="E31" s="209">
        <f t="shared" si="41"/>
        <v>14.76460380385771</v>
      </c>
      <c r="F31" s="209">
        <f t="shared" si="41"/>
        <v>2.4202347011808456</v>
      </c>
      <c r="G31" s="209">
        <f t="shared" si="41"/>
        <v>34.36270511373715</v>
      </c>
      <c r="H31" s="209">
        <f t="shared" si="41"/>
        <v>6.8752110971871616</v>
      </c>
      <c r="I31" s="209">
        <f t="shared" ref="I31:L31" si="42">(I13/H13)*100-100</f>
        <v>25.438106943375914</v>
      </c>
      <c r="J31" s="209">
        <f t="shared" si="42"/>
        <v>4.9318388088585863</v>
      </c>
      <c r="K31" s="209">
        <f t="shared" si="42"/>
        <v>49.89545490724916</v>
      </c>
      <c r="L31" s="209">
        <f t="shared" si="42"/>
        <v>5.9279545675686904</v>
      </c>
      <c r="M31" s="209">
        <f t="shared" si="34"/>
        <v>46.96824369596132</v>
      </c>
      <c r="N31" s="209">
        <f t="shared" si="35"/>
        <v>36.081920059657705</v>
      </c>
      <c r="O31" s="209">
        <f t="shared" si="35"/>
        <v>7.3256063388127188</v>
      </c>
      <c r="P31" s="209">
        <f t="shared" si="35"/>
        <v>-20.76091987273864</v>
      </c>
      <c r="Q31" s="209">
        <f t="shared" si="35"/>
        <v>64.349451937359731</v>
      </c>
      <c r="R31" s="209">
        <f t="shared" si="35"/>
        <v>40.297372214671384</v>
      </c>
      <c r="S31" s="209">
        <f t="shared" si="35"/>
        <v>4.6619145742244399</v>
      </c>
      <c r="T31" s="209">
        <f t="shared" si="35"/>
        <v>-2.3544600854851154</v>
      </c>
      <c r="U31" s="209">
        <f t="shared" si="35"/>
        <v>5.0080385636831011</v>
      </c>
      <c r="V31" s="209">
        <f t="shared" si="35"/>
        <v>-3.7074309559266823</v>
      </c>
      <c r="W31" s="209">
        <f t="shared" si="35"/>
        <v>-15.311347154345853</v>
      </c>
      <c r="X31" s="209">
        <f t="shared" si="35"/>
        <v>14.343277252270269</v>
      </c>
      <c r="Y31" s="209">
        <f t="shared" si="35"/>
        <v>6.026441255054408</v>
      </c>
      <c r="Z31" s="209">
        <f t="shared" si="35"/>
        <v>-4.8322525396235676</v>
      </c>
      <c r="AA31" s="209">
        <f t="shared" si="31"/>
        <v>-10.69274018490529</v>
      </c>
      <c r="AB31" s="209">
        <f t="shared" si="36"/>
        <v>12.12386277728281</v>
      </c>
    </row>
    <row r="32" spans="1:28" x14ac:dyDescent="0.2">
      <c r="A32" s="147" t="s">
        <v>11</v>
      </c>
      <c r="B32" s="153" t="s">
        <v>12</v>
      </c>
      <c r="C32" s="209">
        <f t="shared" ref="C32:H32" si="43">(C14/B14)*100-100</f>
        <v>6.9290199715506446</v>
      </c>
      <c r="D32" s="209">
        <f t="shared" si="43"/>
        <v>23.053873796008716</v>
      </c>
      <c r="E32" s="209">
        <f t="shared" si="43"/>
        <v>-5.4224152579409548</v>
      </c>
      <c r="F32" s="209">
        <f t="shared" si="43"/>
        <v>2.8513630726419592</v>
      </c>
      <c r="G32" s="209">
        <f t="shared" si="43"/>
        <v>8.7666742509169069</v>
      </c>
      <c r="H32" s="209">
        <f t="shared" si="43"/>
        <v>1.1482832003273415</v>
      </c>
      <c r="I32" s="209">
        <f t="shared" ref="I32:L32" si="44">(I14/H14)*100-100</f>
        <v>25.849425495321569</v>
      </c>
      <c r="J32" s="209">
        <f t="shared" si="44"/>
        <v>19.541464112413593</v>
      </c>
      <c r="K32" s="209">
        <f t="shared" si="44"/>
        <v>17.898469303544957</v>
      </c>
      <c r="L32" s="209">
        <f t="shared" si="44"/>
        <v>21.223612176786474</v>
      </c>
      <c r="M32" s="209">
        <f t="shared" si="34"/>
        <v>26.461485803364411</v>
      </c>
      <c r="N32" s="209">
        <f t="shared" si="35"/>
        <v>21.833326955895302</v>
      </c>
      <c r="O32" s="209">
        <f t="shared" si="35"/>
        <v>21.273446224728048</v>
      </c>
      <c r="P32" s="209">
        <f t="shared" si="35"/>
        <v>-9.871951455626899</v>
      </c>
      <c r="Q32" s="209">
        <f t="shared" si="35"/>
        <v>15.017964803536273</v>
      </c>
      <c r="R32" s="209">
        <f t="shared" si="35"/>
        <v>32.205463987854898</v>
      </c>
      <c r="S32" s="209">
        <f t="shared" si="35"/>
        <v>1.7766669696195976</v>
      </c>
      <c r="T32" s="209">
        <f t="shared" si="35"/>
        <v>10.713663152382196</v>
      </c>
      <c r="U32" s="209">
        <f t="shared" si="35"/>
        <v>4.2318379520053639</v>
      </c>
      <c r="V32" s="209">
        <f t="shared" si="35"/>
        <v>-1.6197263710225371</v>
      </c>
      <c r="W32" s="209">
        <f t="shared" si="35"/>
        <v>-5.6737893752201813</v>
      </c>
      <c r="X32" s="209">
        <f t="shared" si="35"/>
        <v>3.4432971208077277</v>
      </c>
      <c r="Y32" s="209">
        <f t="shared" si="35"/>
        <v>0.82420288976634026</v>
      </c>
      <c r="Z32" s="209">
        <f t="shared" si="35"/>
        <v>-1.6081690326777789</v>
      </c>
      <c r="AA32" s="209">
        <f t="shared" si="31"/>
        <v>4.4142114872289824</v>
      </c>
      <c r="AB32" s="209">
        <f t="shared" si="36"/>
        <v>8.6626761287751322</v>
      </c>
    </row>
    <row r="33" spans="1:28" ht="13.5" thickBot="1" x14ac:dyDescent="0.25">
      <c r="A33" s="143"/>
      <c r="B33" s="144"/>
      <c r="C33" s="221"/>
      <c r="D33" s="221"/>
      <c r="E33" s="221"/>
      <c r="F33" s="221"/>
      <c r="G33" s="144"/>
      <c r="H33" s="144"/>
      <c r="I33" s="144"/>
      <c r="J33" s="221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  <c r="Y33" s="221"/>
      <c r="Z33" s="221"/>
      <c r="AA33" s="221"/>
      <c r="AB33" s="144"/>
    </row>
    <row r="34" spans="1:28" ht="13.5" thickTop="1" x14ac:dyDescent="0.2">
      <c r="A34" s="222" t="s">
        <v>1030</v>
      </c>
      <c r="B34" s="149"/>
      <c r="C34" s="226"/>
      <c r="D34" s="226"/>
      <c r="E34" s="226"/>
      <c r="F34" s="226"/>
      <c r="G34" s="149"/>
      <c r="H34" s="149"/>
      <c r="I34" s="149"/>
      <c r="J34" s="226"/>
      <c r="K34" s="149"/>
      <c r="L34" s="149"/>
      <c r="M34" s="149"/>
      <c r="N34" s="149"/>
      <c r="O34" s="149"/>
      <c r="P34" s="149"/>
      <c r="Q34" s="149"/>
      <c r="R34" s="149"/>
      <c r="S34" s="149"/>
      <c r="T34" s="149"/>
      <c r="U34" s="149"/>
      <c r="V34" s="149"/>
      <c r="W34" s="149"/>
      <c r="X34" s="149"/>
      <c r="Y34" s="226"/>
      <c r="Z34" s="226"/>
      <c r="AA34" s="226"/>
      <c r="AB34" s="149"/>
    </row>
  </sheetData>
  <mergeCells count="5">
    <mergeCell ref="A2:AB2"/>
    <mergeCell ref="A4:AB4"/>
    <mergeCell ref="B7:AB7"/>
    <mergeCell ref="B16:AB16"/>
    <mergeCell ref="B25:AB25"/>
  </mergeCells>
  <hyperlinks>
    <hyperlink ref="A1" location="ÍNDICE!A1" display="INDICE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4"/>
  <sheetViews>
    <sheetView zoomScaleNormal="100" workbookViewId="0"/>
  </sheetViews>
  <sheetFormatPr baseColWidth="10" defaultColWidth="11.42578125" defaultRowHeight="12.75" x14ac:dyDescent="0.2"/>
  <cols>
    <col min="1" max="2" width="11.42578125" style="166"/>
    <col min="3" max="6" width="11.42578125" style="223"/>
    <col min="7" max="9" width="11.42578125" style="166"/>
    <col min="10" max="10" width="11.42578125" style="223"/>
    <col min="11" max="24" width="11.42578125" style="166"/>
    <col min="25" max="27" width="11.42578125" style="223"/>
    <col min="28" max="16384" width="11.42578125" style="166"/>
  </cols>
  <sheetData>
    <row r="1" spans="1:28" x14ac:dyDescent="0.2">
      <c r="A1" s="157" t="s">
        <v>59</v>
      </c>
    </row>
    <row r="2" spans="1:28" x14ac:dyDescent="0.2">
      <c r="A2" s="267" t="s">
        <v>1018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7"/>
      <c r="U2" s="267"/>
      <c r="V2" s="267"/>
      <c r="W2" s="267"/>
      <c r="X2" s="267"/>
      <c r="Y2" s="267"/>
      <c r="Z2" s="267"/>
      <c r="AA2" s="267"/>
      <c r="AB2" s="267"/>
    </row>
    <row r="3" spans="1:28" x14ac:dyDescent="0.2">
      <c r="A3" s="172"/>
      <c r="B3" s="172"/>
      <c r="C3" s="260"/>
      <c r="D3" s="260"/>
      <c r="E3" s="260"/>
      <c r="F3" s="260"/>
      <c r="G3" s="172"/>
      <c r="H3" s="172"/>
      <c r="I3" s="172"/>
      <c r="J3" s="259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235"/>
      <c r="Z3" s="237"/>
      <c r="AA3" s="263"/>
      <c r="AB3" s="159"/>
    </row>
    <row r="4" spans="1:28" x14ac:dyDescent="0.2">
      <c r="A4" s="267" t="s">
        <v>1059</v>
      </c>
      <c r="B4" s="267"/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267"/>
      <c r="U4" s="267"/>
      <c r="V4" s="267"/>
      <c r="W4" s="267"/>
      <c r="X4" s="267"/>
      <c r="Y4" s="267"/>
      <c r="Z4" s="267"/>
      <c r="AA4" s="267"/>
      <c r="AB4" s="267"/>
    </row>
    <row r="5" spans="1:28" ht="13.5" thickBot="1" x14ac:dyDescent="0.25">
      <c r="A5" s="160"/>
      <c r="B5" s="161"/>
      <c r="C5" s="219"/>
      <c r="D5" s="219"/>
      <c r="E5" s="219"/>
      <c r="F5" s="219"/>
      <c r="G5" s="161"/>
      <c r="H5" s="161"/>
      <c r="I5" s="161"/>
      <c r="J5" s="219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219"/>
      <c r="Z5" s="219"/>
      <c r="AA5" s="219"/>
      <c r="AB5" s="161"/>
    </row>
    <row r="6" spans="1:28" ht="13.5" thickTop="1" x14ac:dyDescent="0.2">
      <c r="B6" s="158">
        <v>1995</v>
      </c>
      <c r="C6" s="215">
        <v>1996</v>
      </c>
      <c r="D6" s="215">
        <v>1997</v>
      </c>
      <c r="E6" s="215">
        <v>1998</v>
      </c>
      <c r="F6" s="215">
        <v>1999</v>
      </c>
      <c r="G6" s="215">
        <v>2000</v>
      </c>
      <c r="H6" s="158">
        <v>2001</v>
      </c>
      <c r="I6" s="158">
        <v>2002</v>
      </c>
      <c r="J6" s="215">
        <v>2003</v>
      </c>
      <c r="K6" s="158">
        <v>2004</v>
      </c>
      <c r="L6" s="158">
        <v>2005</v>
      </c>
      <c r="M6" s="158">
        <v>2006</v>
      </c>
      <c r="N6" s="158">
        <v>2007</v>
      </c>
      <c r="O6" s="158">
        <v>2008</v>
      </c>
      <c r="P6" s="158">
        <v>2009</v>
      </c>
      <c r="Q6" s="158">
        <v>2010</v>
      </c>
      <c r="R6" s="158">
        <v>2011</v>
      </c>
      <c r="S6" s="158">
        <v>2012</v>
      </c>
      <c r="T6" s="158">
        <v>2013</v>
      </c>
      <c r="U6" s="158">
        <v>2014</v>
      </c>
      <c r="V6" s="158">
        <v>2015</v>
      </c>
      <c r="W6" s="158">
        <v>2016</v>
      </c>
      <c r="X6" s="158">
        <v>2017</v>
      </c>
      <c r="Y6" s="215">
        <v>2018</v>
      </c>
      <c r="Z6" s="215">
        <v>2019</v>
      </c>
      <c r="AA6" s="215">
        <v>2020</v>
      </c>
      <c r="AB6" s="158" t="s">
        <v>1028</v>
      </c>
    </row>
    <row r="7" spans="1:28" ht="13.5" thickBot="1" x14ac:dyDescent="0.25">
      <c r="B7" s="268" t="s">
        <v>14</v>
      </c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  <c r="AB7" s="268"/>
    </row>
    <row r="8" spans="1:28" ht="13.5" thickTop="1" x14ac:dyDescent="0.2">
      <c r="B8" s="172"/>
      <c r="C8" s="260"/>
      <c r="D8" s="260"/>
      <c r="E8" s="260"/>
      <c r="F8" s="260"/>
      <c r="G8" s="172"/>
      <c r="H8" s="172"/>
      <c r="I8" s="172"/>
      <c r="J8" s="2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  <c r="Y8" s="217"/>
      <c r="Z8" s="217"/>
      <c r="AA8" s="217"/>
      <c r="AB8" s="159"/>
    </row>
    <row r="9" spans="1:28" x14ac:dyDescent="0.2">
      <c r="A9" s="167" t="s">
        <v>62</v>
      </c>
      <c r="B9" s="192">
        <v>286.23326800000001</v>
      </c>
      <c r="C9" s="227">
        <v>237.55318800000003</v>
      </c>
      <c r="D9" s="227">
        <v>202.55969999999991</v>
      </c>
      <c r="E9" s="227">
        <v>103.264009</v>
      </c>
      <c r="F9" s="227">
        <v>115.87531200000005</v>
      </c>
      <c r="G9" s="192">
        <v>170.88010700000001</v>
      </c>
      <c r="H9" s="192">
        <v>183.86552399999999</v>
      </c>
      <c r="I9" s="192">
        <v>176.94994700000001</v>
      </c>
      <c r="J9" s="227">
        <v>180.19007599999998</v>
      </c>
      <c r="K9" s="192">
        <v>301.37712399999998</v>
      </c>
      <c r="L9" s="192">
        <v>357.560475</v>
      </c>
      <c r="M9" s="192">
        <v>306.95753999999999</v>
      </c>
      <c r="N9" s="192">
        <v>276.02643899999998</v>
      </c>
      <c r="O9" s="192">
        <v>308.50959999999998</v>
      </c>
      <c r="P9" s="192">
        <v>300.02397200000001</v>
      </c>
      <c r="Q9" s="192">
        <v>489.25183500000003</v>
      </c>
      <c r="R9" s="192">
        <v>993.798092</v>
      </c>
      <c r="S9" s="192">
        <v>1216.3693000000001</v>
      </c>
      <c r="T9" s="192">
        <v>676.90485000000001</v>
      </c>
      <c r="U9" s="192">
        <v>632.97579699999994</v>
      </c>
      <c r="V9" s="192">
        <v>589.86902499999997</v>
      </c>
      <c r="W9" s="192">
        <v>360.88535899999999</v>
      </c>
      <c r="X9" s="192">
        <v>391.2397499999999</v>
      </c>
      <c r="Y9" s="227">
        <v>725.20347600000025</v>
      </c>
      <c r="Z9" s="227">
        <v>1252.4640199999994</v>
      </c>
      <c r="AA9" s="227">
        <v>1177.392326000001</v>
      </c>
      <c r="AB9" s="177">
        <f>SUM(B9:AA9)</f>
        <v>12014.180111000001</v>
      </c>
    </row>
    <row r="10" spans="1:28" x14ac:dyDescent="0.2">
      <c r="A10" s="167" t="s">
        <v>45</v>
      </c>
      <c r="B10" s="192">
        <v>2.6311200000000001</v>
      </c>
      <c r="C10" s="227">
        <v>3.0612379999999995</v>
      </c>
      <c r="D10" s="227">
        <v>12.822011000000005</v>
      </c>
      <c r="E10" s="227">
        <v>1.9176090000000001</v>
      </c>
      <c r="F10" s="227">
        <v>2.08569</v>
      </c>
      <c r="G10" s="192">
        <v>1.9823459999999999</v>
      </c>
      <c r="H10" s="192">
        <v>1.5385230000000001</v>
      </c>
      <c r="I10" s="192">
        <v>2.4903659999999999</v>
      </c>
      <c r="J10" s="227">
        <v>3.296519</v>
      </c>
      <c r="K10" s="192">
        <v>6.3787830000000003</v>
      </c>
      <c r="L10" s="192">
        <v>10.995851999999999</v>
      </c>
      <c r="M10" s="192">
        <v>15.97085</v>
      </c>
      <c r="N10" s="192">
        <v>18.820667</v>
      </c>
      <c r="O10" s="192">
        <v>16.602339000000001</v>
      </c>
      <c r="P10" s="192">
        <v>8.4697080000000007</v>
      </c>
      <c r="Q10" s="192">
        <v>13.134986</v>
      </c>
      <c r="R10" s="192">
        <v>15.949021</v>
      </c>
      <c r="S10" s="192">
        <v>17.93573</v>
      </c>
      <c r="T10" s="192">
        <v>19.848314999999999</v>
      </c>
      <c r="U10" s="192">
        <v>19.513746000000001</v>
      </c>
      <c r="V10" s="192">
        <v>20.688140000000001</v>
      </c>
      <c r="W10" s="192">
        <v>20.345573000000002</v>
      </c>
      <c r="X10" s="192">
        <v>20.356094000000006</v>
      </c>
      <c r="Y10" s="227">
        <v>23.673168</v>
      </c>
      <c r="Z10" s="227">
        <v>22.835771000000001</v>
      </c>
      <c r="AA10" s="227">
        <v>29.331621999999999</v>
      </c>
      <c r="AB10" s="227">
        <f t="shared" ref="AB10:AB14" si="0">SUM(B10:AA10)</f>
        <v>332.67578699999996</v>
      </c>
    </row>
    <row r="11" spans="1:28" x14ac:dyDescent="0.2">
      <c r="A11" s="167" t="s">
        <v>32</v>
      </c>
      <c r="B11" s="192">
        <v>0.90039400000000003</v>
      </c>
      <c r="C11" s="227">
        <v>1.2652410000000003</v>
      </c>
      <c r="D11" s="227">
        <v>0.26284600000000002</v>
      </c>
      <c r="E11" s="227">
        <v>0.23084000000000002</v>
      </c>
      <c r="F11" s="227">
        <v>0.44006699999999993</v>
      </c>
      <c r="G11" s="192">
        <v>1.367872</v>
      </c>
      <c r="H11" s="192">
        <v>1.7207889999999999</v>
      </c>
      <c r="I11" s="192">
        <v>4.2472899999999996</v>
      </c>
      <c r="J11" s="227">
        <v>3.1512570000000006</v>
      </c>
      <c r="K11" s="192">
        <v>6.0155570000000003</v>
      </c>
      <c r="L11" s="192">
        <v>6.230524</v>
      </c>
      <c r="M11" s="192">
        <v>5.6072480000000002</v>
      </c>
      <c r="N11" s="192">
        <v>7.8448000000000002</v>
      </c>
      <c r="O11" s="192">
        <v>11.117921000000001</v>
      </c>
      <c r="P11" s="192">
        <v>16.157174999999999</v>
      </c>
      <c r="Q11" s="192">
        <v>17.395699</v>
      </c>
      <c r="R11" s="192">
        <v>22.179299</v>
      </c>
      <c r="S11" s="192">
        <v>21.894742999999998</v>
      </c>
      <c r="T11" s="192">
        <v>32.940548999999997</v>
      </c>
      <c r="U11" s="192">
        <v>36.599904000000002</v>
      </c>
      <c r="V11" s="192">
        <v>40.980117</v>
      </c>
      <c r="W11" s="192">
        <v>41.827424999999998</v>
      </c>
      <c r="X11" s="192">
        <v>43.476684999999982</v>
      </c>
      <c r="Y11" s="227">
        <v>53.246451999999977</v>
      </c>
      <c r="Z11" s="227">
        <v>74.316381000000007</v>
      </c>
      <c r="AA11" s="227">
        <v>81.553178000000003</v>
      </c>
      <c r="AB11" s="227">
        <f t="shared" si="0"/>
        <v>532.97025299999996</v>
      </c>
    </row>
    <row r="12" spans="1:28" x14ac:dyDescent="0.2">
      <c r="A12" s="167" t="s">
        <v>26</v>
      </c>
      <c r="B12" s="192">
        <v>0.14816199999999999</v>
      </c>
      <c r="C12" s="227">
        <v>9.9030000000000007E-2</v>
      </c>
      <c r="D12" s="227">
        <v>0.11748699999999998</v>
      </c>
      <c r="E12" s="227">
        <v>6.1501E-2</v>
      </c>
      <c r="F12" s="227">
        <v>0.87334000000000012</v>
      </c>
      <c r="G12" s="192">
        <v>9.5188999999999996E-2</v>
      </c>
      <c r="H12" s="192">
        <v>0.19508400000000001</v>
      </c>
      <c r="I12" s="192">
        <v>7.1136000000000005E-2</v>
      </c>
      <c r="J12" s="227">
        <v>0.19903399999999999</v>
      </c>
      <c r="K12" s="192">
        <v>0.45900400000000002</v>
      </c>
      <c r="L12" s="192">
        <v>0.55515000000000003</v>
      </c>
      <c r="M12" s="192">
        <v>1.5767310000000001</v>
      </c>
      <c r="N12" s="192">
        <v>2.0004430000000002</v>
      </c>
      <c r="O12" s="192">
        <v>2.0480230000000001</v>
      </c>
      <c r="P12" s="192">
        <v>0.89582099999999998</v>
      </c>
      <c r="Q12" s="192">
        <v>1.0263990000000001</v>
      </c>
      <c r="R12" s="192">
        <v>0.69502200000000003</v>
      </c>
      <c r="S12" s="192">
        <v>1.3260019999999999</v>
      </c>
      <c r="T12" s="192">
        <v>1.5232589999999999</v>
      </c>
      <c r="U12" s="192">
        <v>3.4418169999999999</v>
      </c>
      <c r="V12" s="192">
        <v>9.2169310000000007</v>
      </c>
      <c r="W12" s="192">
        <v>9.6706350000000008</v>
      </c>
      <c r="X12" s="192">
        <v>13.421234999999999</v>
      </c>
      <c r="Y12" s="227">
        <v>19.362072999999995</v>
      </c>
      <c r="Z12" s="227">
        <v>23.224005999999999</v>
      </c>
      <c r="AA12" s="227">
        <v>69.234815000000012</v>
      </c>
      <c r="AB12" s="227">
        <f t="shared" si="0"/>
        <v>161.537329</v>
      </c>
    </row>
    <row r="13" spans="1:28" x14ac:dyDescent="0.2">
      <c r="A13" s="167" t="s">
        <v>19</v>
      </c>
      <c r="B13" s="192">
        <f>SUM(B9:B12)</f>
        <v>289.91294400000004</v>
      </c>
      <c r="C13" s="227">
        <f t="shared" ref="C13:H13" si="1">SUM(C9:C12)</f>
        <v>241.97869700000004</v>
      </c>
      <c r="D13" s="227">
        <f t="shared" si="1"/>
        <v>215.76204399999992</v>
      </c>
      <c r="E13" s="227">
        <f t="shared" si="1"/>
        <v>105.47395900000001</v>
      </c>
      <c r="F13" s="227">
        <f t="shared" si="1"/>
        <v>119.27440900000005</v>
      </c>
      <c r="G13" s="227">
        <f t="shared" si="1"/>
        <v>174.32551400000003</v>
      </c>
      <c r="H13" s="227">
        <f t="shared" si="1"/>
        <v>187.31992</v>
      </c>
      <c r="I13" s="227">
        <f t="shared" ref="I13:AA13" si="2">SUM(I9:I12)</f>
        <v>183.75873899999999</v>
      </c>
      <c r="J13" s="227">
        <f t="shared" si="2"/>
        <v>186.83688599999996</v>
      </c>
      <c r="K13" s="227">
        <f t="shared" si="2"/>
        <v>314.23046799999997</v>
      </c>
      <c r="L13" s="227">
        <f t="shared" si="2"/>
        <v>375.34200100000004</v>
      </c>
      <c r="M13" s="227">
        <f t="shared" si="2"/>
        <v>330.112369</v>
      </c>
      <c r="N13" s="227">
        <f t="shared" si="2"/>
        <v>304.69234900000004</v>
      </c>
      <c r="O13" s="227">
        <f t="shared" si="2"/>
        <v>338.27788300000003</v>
      </c>
      <c r="P13" s="227">
        <f t="shared" si="2"/>
        <v>325.54667600000005</v>
      </c>
      <c r="Q13" s="227">
        <f t="shared" si="2"/>
        <v>520.80891900000006</v>
      </c>
      <c r="R13" s="227">
        <f t="shared" si="2"/>
        <v>1032.6214340000001</v>
      </c>
      <c r="S13" s="227">
        <f t="shared" si="2"/>
        <v>1257.5257750000001</v>
      </c>
      <c r="T13" s="227">
        <f t="shared" si="2"/>
        <v>731.21697300000005</v>
      </c>
      <c r="U13" s="227">
        <f t="shared" si="2"/>
        <v>692.53126399999996</v>
      </c>
      <c r="V13" s="227">
        <f t="shared" si="2"/>
        <v>660.75421299999994</v>
      </c>
      <c r="W13" s="227">
        <f t="shared" si="2"/>
        <v>432.72899200000001</v>
      </c>
      <c r="X13" s="227">
        <f t="shared" si="2"/>
        <v>468.49376399999989</v>
      </c>
      <c r="Y13" s="227">
        <f t="shared" si="2"/>
        <v>821.48516900000027</v>
      </c>
      <c r="Z13" s="227">
        <f t="shared" si="2"/>
        <v>1372.8401779999995</v>
      </c>
      <c r="AA13" s="227">
        <f t="shared" si="2"/>
        <v>1357.5119410000009</v>
      </c>
      <c r="AB13" s="227">
        <f t="shared" si="0"/>
        <v>13041.36348</v>
      </c>
    </row>
    <row r="14" spans="1:28" x14ac:dyDescent="0.2">
      <c r="A14" s="167" t="s">
        <v>11</v>
      </c>
      <c r="B14" s="192">
        <v>12589.562431000017</v>
      </c>
      <c r="C14" s="227">
        <v>17460.923941000005</v>
      </c>
      <c r="D14" s="227">
        <v>18000.157330000002</v>
      </c>
      <c r="E14" s="227">
        <v>15207.089899000002</v>
      </c>
      <c r="F14" s="227">
        <v>14809.357925</v>
      </c>
      <c r="G14" s="192">
        <v>14739.791367000023</v>
      </c>
      <c r="H14" s="192">
        <v>14554.773196999986</v>
      </c>
      <c r="I14" s="192">
        <v>15808.908984000022</v>
      </c>
      <c r="J14" s="227">
        <v>19067.085239999993</v>
      </c>
      <c r="K14" s="192">
        <v>21285.177166999947</v>
      </c>
      <c r="L14" s="192">
        <v>21785.228539000022</v>
      </c>
      <c r="M14" s="192">
        <v>24572.977004000029</v>
      </c>
      <c r="N14" s="192">
        <v>24433.36220900005</v>
      </c>
      <c r="O14" s="192">
        <v>26423.827990999998</v>
      </c>
      <c r="P14" s="192">
        <v>23488.376698</v>
      </c>
      <c r="Q14" s="192">
        <v>32317.955689999999</v>
      </c>
      <c r="R14" s="192">
        <v>40101.840713999998</v>
      </c>
      <c r="S14" s="192">
        <v>43094.582027999997</v>
      </c>
      <c r="T14" s="192">
        <v>42600.900438999997</v>
      </c>
      <c r="U14" s="192">
        <v>38234.030285999994</v>
      </c>
      <c r="V14" s="192">
        <v>37449.737284000003</v>
      </c>
      <c r="W14" s="192">
        <v>33497.594527000016</v>
      </c>
      <c r="X14" s="192">
        <v>36525.737578999979</v>
      </c>
      <c r="Y14" s="227">
        <v>36217.853379000044</v>
      </c>
      <c r="Z14" s="227">
        <v>37938.575724000009</v>
      </c>
      <c r="AA14" s="227">
        <v>35019.646809999984</v>
      </c>
      <c r="AB14" s="227">
        <f t="shared" si="0"/>
        <v>697225.054382</v>
      </c>
    </row>
    <row r="15" spans="1:28" x14ac:dyDescent="0.2">
      <c r="A15" s="167"/>
      <c r="B15" s="168"/>
      <c r="C15" s="226"/>
      <c r="D15" s="226"/>
      <c r="E15" s="226"/>
      <c r="F15" s="226"/>
      <c r="G15" s="168"/>
      <c r="H15" s="168"/>
      <c r="I15" s="168"/>
      <c r="J15" s="226"/>
      <c r="K15" s="168"/>
      <c r="L15" s="168"/>
      <c r="M15" s="168"/>
      <c r="N15" s="168"/>
      <c r="O15" s="168"/>
      <c r="P15" s="168"/>
      <c r="Q15" s="168"/>
      <c r="R15" s="168"/>
      <c r="S15" s="168"/>
      <c r="T15" s="168"/>
      <c r="U15" s="168"/>
      <c r="V15" s="168"/>
      <c r="W15" s="168"/>
      <c r="X15" s="168"/>
      <c r="Y15" s="226"/>
      <c r="Z15" s="226"/>
      <c r="AA15" s="226"/>
      <c r="AB15" s="168"/>
    </row>
    <row r="16" spans="1:28" ht="13.5" thickBot="1" x14ac:dyDescent="0.25">
      <c r="A16" s="167"/>
      <c r="B16" s="268" t="s">
        <v>15</v>
      </c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/>
      <c r="U16" s="268"/>
      <c r="V16" s="268"/>
      <c r="W16" s="268"/>
      <c r="X16" s="268"/>
      <c r="Y16" s="268"/>
      <c r="Z16" s="268"/>
      <c r="AA16" s="268"/>
      <c r="AB16" s="268"/>
    </row>
    <row r="17" spans="1:28" ht="13.5" thickTop="1" x14ac:dyDescent="0.2">
      <c r="A17" s="169"/>
      <c r="B17" s="168"/>
      <c r="C17" s="226"/>
      <c r="D17" s="226"/>
      <c r="E17" s="226"/>
      <c r="F17" s="226"/>
      <c r="G17" s="168"/>
      <c r="H17" s="168"/>
      <c r="I17" s="168"/>
      <c r="J17" s="226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226"/>
      <c r="Z17" s="226"/>
      <c r="AA17" s="226"/>
      <c r="AB17" s="168"/>
    </row>
    <row r="18" spans="1:28" x14ac:dyDescent="0.2">
      <c r="A18" s="167" t="s">
        <v>62</v>
      </c>
      <c r="B18" s="226">
        <f t="shared" ref="B18:G18" si="3">B9/B$14*100</f>
        <v>2.2735759846203316</v>
      </c>
      <c r="C18" s="226">
        <f t="shared" si="3"/>
        <v>1.3604846387435505</v>
      </c>
      <c r="D18" s="226">
        <f t="shared" si="3"/>
        <v>1.1253218307286867</v>
      </c>
      <c r="E18" s="226">
        <f t="shared" si="3"/>
        <v>0.67905174287679126</v>
      </c>
      <c r="F18" s="226">
        <f t="shared" si="3"/>
        <v>0.78244656241570343</v>
      </c>
      <c r="G18" s="226">
        <f t="shared" si="3"/>
        <v>1.1593115719573384</v>
      </c>
      <c r="H18" s="226">
        <f t="shared" ref="H18:AB23" si="4">H9/H$14*100</f>
        <v>1.2632661568226853</v>
      </c>
      <c r="I18" s="226">
        <f t="shared" si="4"/>
        <v>1.119305242247195</v>
      </c>
      <c r="J18" s="226">
        <f t="shared" si="4"/>
        <v>0.94503209972538016</v>
      </c>
      <c r="K18" s="226">
        <f t="shared" si="4"/>
        <v>1.4159014117451096</v>
      </c>
      <c r="L18" s="226">
        <f t="shared" si="4"/>
        <v>1.6412977920332277</v>
      </c>
      <c r="M18" s="226">
        <f t="shared" si="4"/>
        <v>1.2491670828082122</v>
      </c>
      <c r="N18" s="226">
        <f t="shared" si="4"/>
        <v>1.1297112392428965</v>
      </c>
      <c r="O18" s="226">
        <f t="shared" si="4"/>
        <v>1.1675431739302833</v>
      </c>
      <c r="P18" s="226">
        <f t="shared" si="4"/>
        <v>1.2773295313572972</v>
      </c>
      <c r="Q18" s="226">
        <f t="shared" si="4"/>
        <v>1.5138699975115908</v>
      </c>
      <c r="R18" s="226">
        <f t="shared" si="4"/>
        <v>2.4781857249087671</v>
      </c>
      <c r="S18" s="226">
        <f t="shared" si="4"/>
        <v>2.8225573674428124</v>
      </c>
      <c r="T18" s="226">
        <f t="shared" si="4"/>
        <v>1.5889449354932215</v>
      </c>
      <c r="U18" s="226">
        <f t="shared" si="4"/>
        <v>1.6555298833661649</v>
      </c>
      <c r="V18" s="226">
        <f t="shared" si="4"/>
        <v>1.575095228376983</v>
      </c>
      <c r="W18" s="226">
        <f t="shared" si="4"/>
        <v>1.0773470874427002</v>
      </c>
      <c r="X18" s="226">
        <f t="shared" si="4"/>
        <v>1.0711344272071275</v>
      </c>
      <c r="Y18" s="226">
        <f t="shared" si="4"/>
        <v>2.0023369922318204</v>
      </c>
      <c r="Z18" s="226">
        <f t="shared" si="4"/>
        <v>3.3012942528775229</v>
      </c>
      <c r="AA18" s="226">
        <f t="shared" si="4"/>
        <v>3.3620908068775623</v>
      </c>
      <c r="AB18" s="226">
        <f t="shared" si="4"/>
        <v>1.7231423391187544</v>
      </c>
    </row>
    <row r="19" spans="1:28" x14ac:dyDescent="0.2">
      <c r="A19" s="167" t="s">
        <v>45</v>
      </c>
      <c r="B19" s="226">
        <f t="shared" ref="B19:G19" si="5">B10/B$14*100</f>
        <v>2.0899217223954023E-2</v>
      </c>
      <c r="C19" s="226">
        <f t="shared" si="5"/>
        <v>1.7531935940754573E-2</v>
      </c>
      <c r="D19" s="226">
        <f t="shared" si="5"/>
        <v>7.1232771830444908E-2</v>
      </c>
      <c r="E19" s="226">
        <f t="shared" si="5"/>
        <v>1.2609966882132388E-2</v>
      </c>
      <c r="F19" s="226">
        <f t="shared" si="5"/>
        <v>1.4083595052281784E-2</v>
      </c>
      <c r="G19" s="226">
        <f t="shared" si="5"/>
        <v>1.3448942055164687E-2</v>
      </c>
      <c r="H19" s="226">
        <f t="shared" ref="H19:V19" si="6">H10/H$14*100</f>
        <v>1.057057350998172E-2</v>
      </c>
      <c r="I19" s="226">
        <f t="shared" si="6"/>
        <v>1.5752927684766008E-2</v>
      </c>
      <c r="J19" s="226">
        <f t="shared" si="6"/>
        <v>1.728905576550515E-2</v>
      </c>
      <c r="K19" s="226">
        <f t="shared" si="6"/>
        <v>2.9968193123097515E-2</v>
      </c>
      <c r="L19" s="226">
        <f t="shared" si="6"/>
        <v>5.0473888673305267E-2</v>
      </c>
      <c r="M19" s="226">
        <f t="shared" si="6"/>
        <v>6.4993549611022869E-2</v>
      </c>
      <c r="N19" s="226">
        <f t="shared" si="6"/>
        <v>7.7028559716875125E-2</v>
      </c>
      <c r="O19" s="226">
        <f t="shared" si="6"/>
        <v>6.2830938067167205E-2</v>
      </c>
      <c r="P19" s="226">
        <f t="shared" si="6"/>
        <v>3.605914580176664E-2</v>
      </c>
      <c r="Q19" s="226">
        <f t="shared" si="6"/>
        <v>4.0642997737831234E-2</v>
      </c>
      <c r="R19" s="226">
        <f t="shared" si="6"/>
        <v>3.9771294075366517E-2</v>
      </c>
      <c r="S19" s="226">
        <f t="shared" si="6"/>
        <v>4.161945459488748E-2</v>
      </c>
      <c r="T19" s="226">
        <f t="shared" si="6"/>
        <v>4.6591303928940883E-2</v>
      </c>
      <c r="U19" s="226">
        <f t="shared" si="6"/>
        <v>5.1037638077995856E-2</v>
      </c>
      <c r="V19" s="226">
        <f t="shared" si="6"/>
        <v>5.5242416904320406E-2</v>
      </c>
      <c r="W19" s="226">
        <f t="shared" si="4"/>
        <v>6.0737414991398536E-2</v>
      </c>
      <c r="X19" s="226">
        <f t="shared" si="4"/>
        <v>5.573082256305617E-2</v>
      </c>
      <c r="Y19" s="226">
        <f t="shared" si="4"/>
        <v>6.5363255387538385E-2</v>
      </c>
      <c r="Z19" s="226">
        <f t="shared" si="4"/>
        <v>6.0191429341281397E-2</v>
      </c>
      <c r="AA19" s="226">
        <f t="shared" ref="AA19" si="7">AA10/AA$14*100</f>
        <v>8.3757617999803038E-2</v>
      </c>
      <c r="AB19" s="226">
        <f t="shared" si="4"/>
        <v>4.7714261687694812E-2</v>
      </c>
    </row>
    <row r="20" spans="1:28" x14ac:dyDescent="0.2">
      <c r="A20" s="167" t="s">
        <v>32</v>
      </c>
      <c r="B20" s="226">
        <f t="shared" ref="B20:G20" si="8">B11/B$14*100</f>
        <v>7.1519086142573726E-3</v>
      </c>
      <c r="C20" s="226">
        <f t="shared" si="8"/>
        <v>7.2461285798805135E-3</v>
      </c>
      <c r="D20" s="226">
        <f t="shared" si="8"/>
        <v>1.4602427922223056E-3</v>
      </c>
      <c r="E20" s="226">
        <f t="shared" si="8"/>
        <v>1.5179761646255524E-3</v>
      </c>
      <c r="F20" s="226">
        <f t="shared" si="8"/>
        <v>2.9715467897302502E-3</v>
      </c>
      <c r="G20" s="226">
        <f t="shared" si="8"/>
        <v>9.2801313528931024E-3</v>
      </c>
      <c r="H20" s="226">
        <f t="shared" ref="H20:K20" si="9">H11/H$14*100</f>
        <v>1.1822849979927458E-2</v>
      </c>
      <c r="I20" s="226">
        <f t="shared" si="9"/>
        <v>2.6866433378157997E-2</v>
      </c>
      <c r="J20" s="226">
        <f t="shared" si="9"/>
        <v>1.6527208854078643E-2</v>
      </c>
      <c r="K20" s="226">
        <f t="shared" si="9"/>
        <v>2.826171918985191E-2</v>
      </c>
      <c r="L20" s="226">
        <f t="shared" si="4"/>
        <v>2.8599764234036314E-2</v>
      </c>
      <c r="M20" s="226">
        <f t="shared" si="4"/>
        <v>2.2818757365406898E-2</v>
      </c>
      <c r="N20" s="226">
        <f t="shared" si="4"/>
        <v>3.2106919763626972E-2</v>
      </c>
      <c r="O20" s="226">
        <f t="shared" si="4"/>
        <v>4.2075360934785012E-2</v>
      </c>
      <c r="P20" s="226">
        <f t="shared" si="4"/>
        <v>6.8787959286159425E-2</v>
      </c>
      <c r="Q20" s="226">
        <f t="shared" si="4"/>
        <v>5.3826730771162838E-2</v>
      </c>
      <c r="R20" s="226">
        <f t="shared" si="4"/>
        <v>5.5307433786342286E-2</v>
      </c>
      <c r="S20" s="226">
        <f t="shared" si="4"/>
        <v>5.0806254451601938E-2</v>
      </c>
      <c r="T20" s="226">
        <f t="shared" si="4"/>
        <v>7.7323598000392957E-2</v>
      </c>
      <c r="U20" s="226">
        <f t="shared" si="4"/>
        <v>9.5725989978622902E-2</v>
      </c>
      <c r="V20" s="226">
        <f t="shared" si="4"/>
        <v>0.10942698126084936</v>
      </c>
      <c r="W20" s="226">
        <f t="shared" si="4"/>
        <v>0.12486695116655587</v>
      </c>
      <c r="X20" s="226">
        <f t="shared" si="4"/>
        <v>0.11903027257414334</v>
      </c>
      <c r="Y20" s="226">
        <f t="shared" si="4"/>
        <v>0.14701713942790853</v>
      </c>
      <c r="Z20" s="226">
        <f t="shared" si="4"/>
        <v>0.19588605945738582</v>
      </c>
      <c r="AA20" s="226">
        <f t="shared" ref="AA20" si="10">AA11/AA$14*100</f>
        <v>0.23287835666210144</v>
      </c>
      <c r="AB20" s="226">
        <f t="shared" si="4"/>
        <v>7.644163812678953E-2</v>
      </c>
    </row>
    <row r="21" spans="1:28" x14ac:dyDescent="0.2">
      <c r="A21" s="167" t="s">
        <v>26</v>
      </c>
      <c r="B21" s="226">
        <f t="shared" ref="B21:G21" si="11">B12/B$14*100</f>
        <v>1.1768637775302819E-3</v>
      </c>
      <c r="C21" s="226">
        <f t="shared" si="11"/>
        <v>5.6715211826487383E-4</v>
      </c>
      <c r="D21" s="226">
        <f t="shared" si="11"/>
        <v>6.5269985059625019E-4</v>
      </c>
      <c r="E21" s="226">
        <f t="shared" si="11"/>
        <v>4.0442320265394256E-4</v>
      </c>
      <c r="F21" s="226">
        <f t="shared" si="11"/>
        <v>5.897217181345153E-3</v>
      </c>
      <c r="G21" s="226">
        <f t="shared" si="11"/>
        <v>6.4579611495120992E-4</v>
      </c>
      <c r="H21" s="226">
        <f t="shared" ref="H21:K21" si="12">H12/H$14*100</f>
        <v>1.3403437989690592E-3</v>
      </c>
      <c r="I21" s="226">
        <f t="shared" si="12"/>
        <v>4.4997412580460654E-4</v>
      </c>
      <c r="J21" s="226">
        <f t="shared" si="12"/>
        <v>1.0438616993354358E-3</v>
      </c>
      <c r="K21" s="226">
        <f t="shared" si="12"/>
        <v>2.1564490462011722E-3</v>
      </c>
      <c r="L21" s="226">
        <f t="shared" si="4"/>
        <v>2.5482863262424253E-3</v>
      </c>
      <c r="M21" s="226">
        <f t="shared" si="4"/>
        <v>6.4165241343909505E-3</v>
      </c>
      <c r="N21" s="226">
        <f t="shared" si="4"/>
        <v>8.1873423022523501E-3</v>
      </c>
      <c r="O21" s="226">
        <f t="shared" si="4"/>
        <v>7.7506673170047889E-3</v>
      </c>
      <c r="P21" s="226">
        <f t="shared" si="4"/>
        <v>3.8138906384121377E-3</v>
      </c>
      <c r="Q21" s="226">
        <f t="shared" si="4"/>
        <v>3.1759403653047096E-3</v>
      </c>
      <c r="R21" s="226">
        <f t="shared" si="4"/>
        <v>1.7331423885421802E-3</v>
      </c>
      <c r="S21" s="226">
        <f t="shared" si="4"/>
        <v>3.0769575607867642E-3</v>
      </c>
      <c r="T21" s="226">
        <f t="shared" si="4"/>
        <v>3.5756497733683973E-3</v>
      </c>
      <c r="U21" s="226">
        <f t="shared" si="4"/>
        <v>9.0019727825038538E-3</v>
      </c>
      <c r="V21" s="226">
        <f t="shared" si="4"/>
        <v>2.4611470382564834E-2</v>
      </c>
      <c r="W21" s="226">
        <f t="shared" si="4"/>
        <v>2.88696401534301E-2</v>
      </c>
      <c r="X21" s="226">
        <f t="shared" si="4"/>
        <v>3.6744596795538424E-2</v>
      </c>
      <c r="Y21" s="226">
        <f t="shared" si="4"/>
        <v>5.3460023699876638E-2</v>
      </c>
      <c r="Z21" s="226">
        <f t="shared" si="4"/>
        <v>6.1214754525717348E-2</v>
      </c>
      <c r="AA21" s="226">
        <f t="shared" ref="AA21" si="13">AA12/AA$14*100</f>
        <v>0.19770277917317475</v>
      </c>
      <c r="AB21" s="226">
        <f t="shared" si="4"/>
        <v>2.3168606461393158E-2</v>
      </c>
    </row>
    <row r="22" spans="1:28" x14ac:dyDescent="0.2">
      <c r="A22" s="167" t="s">
        <v>19</v>
      </c>
      <c r="B22" s="226">
        <f t="shared" ref="B22:G22" si="14">B13/B$14*100</f>
        <v>2.3028039742360735</v>
      </c>
      <c r="C22" s="226">
        <f t="shared" si="14"/>
        <v>1.3858298553824504</v>
      </c>
      <c r="D22" s="226">
        <f t="shared" si="14"/>
        <v>1.1986675452019502</v>
      </c>
      <c r="E22" s="226">
        <f t="shared" si="14"/>
        <v>0.69358410912620327</v>
      </c>
      <c r="F22" s="226">
        <f t="shared" si="14"/>
        <v>0.80539892143906067</v>
      </c>
      <c r="G22" s="226">
        <f t="shared" si="14"/>
        <v>1.1826864414803473</v>
      </c>
      <c r="H22" s="226">
        <f t="shared" ref="H22:K22" si="15">H13/H$14*100</f>
        <v>1.2869999241115635</v>
      </c>
      <c r="I22" s="226">
        <f t="shared" si="15"/>
        <v>1.1623745774359233</v>
      </c>
      <c r="J22" s="226">
        <f t="shared" si="15"/>
        <v>0.97989222604429937</v>
      </c>
      <c r="K22" s="226">
        <f t="shared" si="15"/>
        <v>1.4762877731042603</v>
      </c>
      <c r="L22" s="226">
        <f t="shared" si="4"/>
        <v>1.7229197312668123</v>
      </c>
      <c r="M22" s="226">
        <f t="shared" si="4"/>
        <v>1.343395913919033</v>
      </c>
      <c r="N22" s="226">
        <f t="shared" si="4"/>
        <v>1.247034061025651</v>
      </c>
      <c r="O22" s="226">
        <f t="shared" si="4"/>
        <v>1.2802001402492404</v>
      </c>
      <c r="P22" s="226">
        <f t="shared" si="4"/>
        <v>1.3859905270836355</v>
      </c>
      <c r="Q22" s="226">
        <f t="shared" si="4"/>
        <v>1.6115156663858896</v>
      </c>
      <c r="R22" s="226">
        <f t="shared" si="4"/>
        <v>2.5749975951590187</v>
      </c>
      <c r="S22" s="226">
        <f t="shared" si="4"/>
        <v>2.9180600340500886</v>
      </c>
      <c r="T22" s="226">
        <f t="shared" si="4"/>
        <v>1.7164354871959238</v>
      </c>
      <c r="U22" s="226">
        <f t="shared" si="4"/>
        <v>1.811295484205288</v>
      </c>
      <c r="V22" s="226">
        <f t="shared" si="4"/>
        <v>1.7643760969247173</v>
      </c>
      <c r="W22" s="226">
        <f t="shared" si="4"/>
        <v>1.2918210937540846</v>
      </c>
      <c r="X22" s="226">
        <f t="shared" si="4"/>
        <v>1.2826401191398653</v>
      </c>
      <c r="Y22" s="226">
        <f t="shared" si="4"/>
        <v>2.2681774107471444</v>
      </c>
      <c r="Z22" s="226">
        <f t="shared" si="4"/>
        <v>3.6185864962019072</v>
      </c>
      <c r="AA22" s="226">
        <f t="shared" ref="AA22" si="16">AA13/AA$14*100</f>
        <v>3.8764295607126416</v>
      </c>
      <c r="AB22" s="226">
        <f t="shared" si="4"/>
        <v>1.8704668453946316</v>
      </c>
    </row>
    <row r="23" spans="1:28" x14ac:dyDescent="0.2">
      <c r="A23" s="167" t="s">
        <v>11</v>
      </c>
      <c r="B23" s="226">
        <f t="shared" ref="B23:G23" si="17">B14/B$14*100</f>
        <v>100</v>
      </c>
      <c r="C23" s="226">
        <f t="shared" si="17"/>
        <v>100</v>
      </c>
      <c r="D23" s="226">
        <f t="shared" si="17"/>
        <v>100</v>
      </c>
      <c r="E23" s="226">
        <f t="shared" si="17"/>
        <v>100</v>
      </c>
      <c r="F23" s="226">
        <f t="shared" si="17"/>
        <v>100</v>
      </c>
      <c r="G23" s="226">
        <f t="shared" si="17"/>
        <v>100</v>
      </c>
      <c r="H23" s="226">
        <f t="shared" ref="H23:K23" si="18">H14/H$14*100</f>
        <v>100</v>
      </c>
      <c r="I23" s="226">
        <f t="shared" si="18"/>
        <v>100</v>
      </c>
      <c r="J23" s="226">
        <f t="shared" si="18"/>
        <v>100</v>
      </c>
      <c r="K23" s="226">
        <f t="shared" si="18"/>
        <v>100</v>
      </c>
      <c r="L23" s="226">
        <f t="shared" si="4"/>
        <v>100</v>
      </c>
      <c r="M23" s="226">
        <f t="shared" si="4"/>
        <v>100</v>
      </c>
      <c r="N23" s="226">
        <f t="shared" si="4"/>
        <v>100</v>
      </c>
      <c r="O23" s="226">
        <f t="shared" si="4"/>
        <v>100</v>
      </c>
      <c r="P23" s="226">
        <f t="shared" si="4"/>
        <v>100</v>
      </c>
      <c r="Q23" s="226">
        <f t="shared" si="4"/>
        <v>100</v>
      </c>
      <c r="R23" s="226">
        <f t="shared" si="4"/>
        <v>100</v>
      </c>
      <c r="S23" s="226">
        <f t="shared" si="4"/>
        <v>100</v>
      </c>
      <c r="T23" s="226">
        <f t="shared" si="4"/>
        <v>100</v>
      </c>
      <c r="U23" s="226">
        <f t="shared" si="4"/>
        <v>100</v>
      </c>
      <c r="V23" s="226">
        <f t="shared" si="4"/>
        <v>100</v>
      </c>
      <c r="W23" s="226">
        <f t="shared" si="4"/>
        <v>100</v>
      </c>
      <c r="X23" s="226">
        <f t="shared" si="4"/>
        <v>100</v>
      </c>
      <c r="Y23" s="226">
        <f t="shared" si="4"/>
        <v>100</v>
      </c>
      <c r="Z23" s="226">
        <f t="shared" si="4"/>
        <v>100</v>
      </c>
      <c r="AA23" s="226">
        <f t="shared" ref="AA23" si="19">AA14/AA$14*100</f>
        <v>100</v>
      </c>
      <c r="AB23" s="226">
        <f t="shared" si="4"/>
        <v>100</v>
      </c>
    </row>
    <row r="24" spans="1:28" x14ac:dyDescent="0.2">
      <c r="A24" s="167"/>
      <c r="B24" s="168"/>
      <c r="C24" s="226"/>
      <c r="D24" s="226"/>
      <c r="E24" s="226"/>
      <c r="F24" s="226"/>
      <c r="G24" s="168"/>
      <c r="H24" s="168"/>
      <c r="I24" s="168"/>
      <c r="J24" s="226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226"/>
      <c r="Z24" s="226"/>
      <c r="AA24" s="226"/>
      <c r="AB24" s="168"/>
    </row>
    <row r="25" spans="1:28" ht="13.5" thickBot="1" x14ac:dyDescent="0.25">
      <c r="A25" s="167"/>
      <c r="B25" s="268" t="s">
        <v>16</v>
      </c>
      <c r="C25" s="268"/>
      <c r="D25" s="268"/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  <c r="AB25" s="268"/>
    </row>
    <row r="26" spans="1:28" ht="13.5" thickTop="1" x14ac:dyDescent="0.2">
      <c r="A26" s="167"/>
      <c r="B26" s="168"/>
      <c r="C26" s="226"/>
      <c r="D26" s="226"/>
      <c r="E26" s="226"/>
      <c r="F26" s="226"/>
      <c r="G26" s="168"/>
      <c r="H26" s="168"/>
      <c r="I26" s="168"/>
      <c r="J26" s="226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226"/>
      <c r="Z26" s="226"/>
      <c r="AA26" s="226"/>
      <c r="AB26" s="168"/>
    </row>
    <row r="27" spans="1:28" x14ac:dyDescent="0.2">
      <c r="A27" s="167" t="s">
        <v>62</v>
      </c>
      <c r="B27" s="173" t="s">
        <v>12</v>
      </c>
      <c r="C27" s="209">
        <f t="shared" ref="C27:G27" si="20">IFERROR((C9/B9)*100-100,"--")</f>
        <v>-17.007135592638363</v>
      </c>
      <c r="D27" s="209">
        <f t="shared" si="20"/>
        <v>-14.730801255338292</v>
      </c>
      <c r="E27" s="209">
        <f t="shared" si="20"/>
        <v>-49.020457178797137</v>
      </c>
      <c r="F27" s="209">
        <f t="shared" si="20"/>
        <v>12.212680024847813</v>
      </c>
      <c r="G27" s="209">
        <f t="shared" si="20"/>
        <v>47.468950935812728</v>
      </c>
      <c r="H27" s="209">
        <f>IFERROR((H9/G9)*100-100,"--")</f>
        <v>7.599139085276903</v>
      </c>
      <c r="I27" s="209">
        <f t="shared" ref="I27:L27" si="21">IFERROR((I9/H9)*100-100,"--")</f>
        <v>-3.7612146364100312</v>
      </c>
      <c r="J27" s="209">
        <f t="shared" si="21"/>
        <v>1.8310991638782212</v>
      </c>
      <c r="K27" s="209">
        <f t="shared" si="21"/>
        <v>67.255117867867483</v>
      </c>
      <c r="L27" s="209">
        <f t="shared" si="21"/>
        <v>18.642208225465723</v>
      </c>
      <c r="M27" s="209">
        <f t="shared" ref="M27:AA32" si="22">IFERROR((M9/L9)*100-100,"--")</f>
        <v>-14.152273122469708</v>
      </c>
      <c r="N27" s="209">
        <f t="shared" si="22"/>
        <v>-10.076670864641414</v>
      </c>
      <c r="O27" s="209">
        <f t="shared" si="22"/>
        <v>11.768133921403077</v>
      </c>
      <c r="P27" s="209">
        <f t="shared" si="22"/>
        <v>-2.7505231603813769</v>
      </c>
      <c r="Q27" s="209">
        <f t="shared" si="22"/>
        <v>63.070914546788288</v>
      </c>
      <c r="R27" s="209">
        <f t="shared" si="22"/>
        <v>103.12608372741207</v>
      </c>
      <c r="S27" s="209">
        <f t="shared" si="22"/>
        <v>22.39601884846445</v>
      </c>
      <c r="T27" s="209">
        <f t="shared" si="22"/>
        <v>-44.350383555388987</v>
      </c>
      <c r="U27" s="209">
        <f t="shared" si="22"/>
        <v>-6.4896939355656968</v>
      </c>
      <c r="V27" s="209">
        <f t="shared" si="22"/>
        <v>-6.8101769774303023</v>
      </c>
      <c r="W27" s="209">
        <f t="shared" si="22"/>
        <v>-38.819408427150414</v>
      </c>
      <c r="X27" s="209">
        <f t="shared" si="22"/>
        <v>8.4110896280499787</v>
      </c>
      <c r="Y27" s="209">
        <f t="shared" si="22"/>
        <v>85.36037710892117</v>
      </c>
      <c r="Z27" s="209">
        <f t="shared" si="22"/>
        <v>72.705187088761136</v>
      </c>
      <c r="AA27" s="209">
        <f t="shared" si="22"/>
        <v>-5.9939202085819971</v>
      </c>
      <c r="AB27" s="170">
        <f>POWER(Z9/B9,1/26)*100-100</f>
        <v>5.8414016807940499</v>
      </c>
    </row>
    <row r="28" spans="1:28" x14ac:dyDescent="0.2">
      <c r="A28" s="167" t="s">
        <v>45</v>
      </c>
      <c r="B28" s="173" t="s">
        <v>12</v>
      </c>
      <c r="C28" s="209">
        <f t="shared" ref="C28:H28" si="23">IFERROR((C10/B10)*100-100,"--")</f>
        <v>16.347334975219653</v>
      </c>
      <c r="D28" s="209">
        <f t="shared" si="23"/>
        <v>318.85051080641256</v>
      </c>
      <c r="E28" s="209">
        <f t="shared" si="23"/>
        <v>-85.044397481799081</v>
      </c>
      <c r="F28" s="209">
        <f t="shared" si="23"/>
        <v>8.7651340810352707</v>
      </c>
      <c r="G28" s="209">
        <f t="shared" si="23"/>
        <v>-4.9549070091912171</v>
      </c>
      <c r="H28" s="209">
        <f t="shared" si="23"/>
        <v>-22.388775723309649</v>
      </c>
      <c r="I28" s="209">
        <f t="shared" ref="I28:L28" si="24">IFERROR((I10/H10)*100-100,"--")</f>
        <v>61.867323400430138</v>
      </c>
      <c r="J28" s="209">
        <f t="shared" si="24"/>
        <v>32.37086436290889</v>
      </c>
      <c r="K28" s="209">
        <f t="shared" si="24"/>
        <v>93.500568326771372</v>
      </c>
      <c r="L28" s="209">
        <f t="shared" si="24"/>
        <v>72.38165963632872</v>
      </c>
      <c r="M28" s="209">
        <f t="shared" ref="M28:Z32" si="25">IFERROR((M10/L10)*100-100,"--")</f>
        <v>45.244315765617813</v>
      </c>
      <c r="N28" s="209">
        <f t="shared" si="25"/>
        <v>17.843865542535298</v>
      </c>
      <c r="O28" s="209">
        <f t="shared" si="25"/>
        <v>-11.786659845796109</v>
      </c>
      <c r="P28" s="209">
        <f t="shared" si="25"/>
        <v>-48.984850869507</v>
      </c>
      <c r="Q28" s="209">
        <f t="shared" si="25"/>
        <v>55.081922540895135</v>
      </c>
      <c r="R28" s="209">
        <f t="shared" si="25"/>
        <v>21.423966496804809</v>
      </c>
      <c r="S28" s="209">
        <f t="shared" si="25"/>
        <v>12.456620378141082</v>
      </c>
      <c r="T28" s="209">
        <f t="shared" si="25"/>
        <v>10.663547009237988</v>
      </c>
      <c r="U28" s="209">
        <f t="shared" si="25"/>
        <v>-1.6856292335142768</v>
      </c>
      <c r="V28" s="209">
        <f t="shared" si="25"/>
        <v>6.0182909011934385</v>
      </c>
      <c r="W28" s="209">
        <f t="shared" si="25"/>
        <v>-1.655861764276537</v>
      </c>
      <c r="X28" s="209">
        <f t="shared" si="25"/>
        <v>5.1711495173933031E-2</v>
      </c>
      <c r="Y28" s="209">
        <f t="shared" si="25"/>
        <v>16.295238172902884</v>
      </c>
      <c r="Z28" s="209">
        <f t="shared" si="25"/>
        <v>-3.5373254648469583</v>
      </c>
      <c r="AA28" s="209">
        <f t="shared" si="22"/>
        <v>28.445945617513871</v>
      </c>
      <c r="AB28" s="209">
        <f t="shared" ref="AB28:AB32" si="26">POWER(Z10/B10,1/26)*100-100</f>
        <v>8.666378384832683</v>
      </c>
    </row>
    <row r="29" spans="1:28" x14ac:dyDescent="0.2">
      <c r="A29" s="167" t="s">
        <v>32</v>
      </c>
      <c r="B29" s="173" t="s">
        <v>12</v>
      </c>
      <c r="C29" s="209">
        <f t="shared" ref="C29:H29" si="27">IFERROR((C11/B11)*100-100,"--")</f>
        <v>40.520816442579616</v>
      </c>
      <c r="D29" s="209">
        <f t="shared" si="27"/>
        <v>-79.225617886236691</v>
      </c>
      <c r="E29" s="209">
        <f t="shared" si="27"/>
        <v>-12.176711838871441</v>
      </c>
      <c r="F29" s="209">
        <f t="shared" si="27"/>
        <v>90.637237913706429</v>
      </c>
      <c r="G29" s="209">
        <f t="shared" si="27"/>
        <v>210.83266866181748</v>
      </c>
      <c r="H29" s="209">
        <f t="shared" si="27"/>
        <v>25.800440392083473</v>
      </c>
      <c r="I29" s="209">
        <f t="shared" ref="I29:L29" si="28">IFERROR((I11/H11)*100-100,"--")</f>
        <v>146.82224258755721</v>
      </c>
      <c r="J29" s="209">
        <f t="shared" si="28"/>
        <v>-25.80546654454956</v>
      </c>
      <c r="K29" s="209">
        <f t="shared" si="28"/>
        <v>90.893887740669811</v>
      </c>
      <c r="L29" s="209">
        <f t="shared" si="28"/>
        <v>3.5735177972713075</v>
      </c>
      <c r="M29" s="209">
        <f t="shared" si="25"/>
        <v>-10.003588783222725</v>
      </c>
      <c r="N29" s="209">
        <f t="shared" si="25"/>
        <v>39.904637711761637</v>
      </c>
      <c r="O29" s="209">
        <f t="shared" si="25"/>
        <v>41.72344737915563</v>
      </c>
      <c r="P29" s="209">
        <f t="shared" si="25"/>
        <v>45.325506450351639</v>
      </c>
      <c r="Q29" s="209">
        <f t="shared" si="25"/>
        <v>7.6654736982176814</v>
      </c>
      <c r="R29" s="209">
        <f t="shared" si="25"/>
        <v>27.498751271794248</v>
      </c>
      <c r="S29" s="209">
        <f t="shared" si="25"/>
        <v>-1.2829801338626652</v>
      </c>
      <c r="T29" s="209">
        <f t="shared" si="25"/>
        <v>50.449580522593948</v>
      </c>
      <c r="U29" s="209">
        <f t="shared" si="25"/>
        <v>11.108967856000234</v>
      </c>
      <c r="V29" s="209">
        <f t="shared" si="25"/>
        <v>11.967826472987468</v>
      </c>
      <c r="W29" s="209">
        <f t="shared" si="25"/>
        <v>2.0676075668597917</v>
      </c>
      <c r="X29" s="209">
        <f t="shared" si="25"/>
        <v>3.9430110746716593</v>
      </c>
      <c r="Y29" s="209">
        <f t="shared" si="25"/>
        <v>22.471278571491823</v>
      </c>
      <c r="Z29" s="209">
        <f t="shared" si="25"/>
        <v>39.570578336374496</v>
      </c>
      <c r="AA29" s="209">
        <f t="shared" si="22"/>
        <v>9.7378221364142945</v>
      </c>
      <c r="AB29" s="209">
        <f t="shared" si="26"/>
        <v>18.499736077545663</v>
      </c>
    </row>
    <row r="30" spans="1:28" x14ac:dyDescent="0.2">
      <c r="A30" s="167" t="s">
        <v>26</v>
      </c>
      <c r="B30" s="173" t="s">
        <v>12</v>
      </c>
      <c r="C30" s="209">
        <f t="shared" ref="C30:H30" si="29">IFERROR((C12/B12)*100-100,"--")</f>
        <v>-33.160999446551742</v>
      </c>
      <c r="D30" s="209">
        <f t="shared" si="29"/>
        <v>18.63778652933452</v>
      </c>
      <c r="E30" s="209">
        <f t="shared" si="29"/>
        <v>-47.652931813732579</v>
      </c>
      <c r="F30" s="209">
        <f t="shared" si="29"/>
        <v>1320.0419505373898</v>
      </c>
      <c r="G30" s="209">
        <f t="shared" si="29"/>
        <v>-89.100579384890196</v>
      </c>
      <c r="H30" s="209">
        <f t="shared" si="29"/>
        <v>104.94384855392957</v>
      </c>
      <c r="I30" s="209">
        <f t="shared" ref="I30:L30" si="30">IFERROR((I12/H12)*100-100,"--")</f>
        <v>-63.535707695146705</v>
      </c>
      <c r="J30" s="209">
        <f t="shared" si="30"/>
        <v>179.79363472784524</v>
      </c>
      <c r="K30" s="209">
        <f t="shared" si="30"/>
        <v>130.61587467467874</v>
      </c>
      <c r="L30" s="209">
        <f t="shared" si="30"/>
        <v>20.946658416920116</v>
      </c>
      <c r="M30" s="209">
        <f t="shared" si="25"/>
        <v>184.01891380707917</v>
      </c>
      <c r="N30" s="209">
        <f t="shared" si="25"/>
        <v>26.872814703332409</v>
      </c>
      <c r="O30" s="209">
        <f t="shared" si="25"/>
        <v>2.3784731681932385</v>
      </c>
      <c r="P30" s="209">
        <f t="shared" si="25"/>
        <v>-56.259231463709156</v>
      </c>
      <c r="Q30" s="209">
        <f t="shared" si="25"/>
        <v>14.576349516253813</v>
      </c>
      <c r="R30" s="209">
        <f t="shared" si="25"/>
        <v>-32.285397783902752</v>
      </c>
      <c r="S30" s="209">
        <f t="shared" si="25"/>
        <v>90.785615419368014</v>
      </c>
      <c r="T30" s="209">
        <f t="shared" si="25"/>
        <v>14.876071076815876</v>
      </c>
      <c r="U30" s="209">
        <f t="shared" si="25"/>
        <v>125.95087243863321</v>
      </c>
      <c r="V30" s="209">
        <f t="shared" si="25"/>
        <v>167.7925932726813</v>
      </c>
      <c r="W30" s="209">
        <f t="shared" si="25"/>
        <v>4.9225062008167413</v>
      </c>
      <c r="X30" s="209">
        <f t="shared" si="25"/>
        <v>38.783389094924985</v>
      </c>
      <c r="Y30" s="209">
        <f t="shared" si="25"/>
        <v>44.264465975001542</v>
      </c>
      <c r="Z30" s="209">
        <f t="shared" si="25"/>
        <v>19.945865300683479</v>
      </c>
      <c r="AA30" s="209">
        <f t="shared" si="22"/>
        <v>198.1174522603896</v>
      </c>
      <c r="AB30" s="209">
        <f t="shared" si="26"/>
        <v>21.459301970527306</v>
      </c>
    </row>
    <row r="31" spans="1:28" x14ac:dyDescent="0.2">
      <c r="A31" s="167" t="s">
        <v>19</v>
      </c>
      <c r="B31" s="173" t="s">
        <v>12</v>
      </c>
      <c r="C31" s="209">
        <f t="shared" ref="C31:H31" si="31">IFERROR((C13/B13)*100-100,"--")</f>
        <v>-16.534014086656299</v>
      </c>
      <c r="D31" s="209">
        <f t="shared" si="31"/>
        <v>-10.83428141610338</v>
      </c>
      <c r="E31" s="209">
        <f t="shared" si="31"/>
        <v>-51.115610028240162</v>
      </c>
      <c r="F31" s="209">
        <f t="shared" si="31"/>
        <v>13.08422489384327</v>
      </c>
      <c r="G31" s="209">
        <f t="shared" si="31"/>
        <v>46.155001279444576</v>
      </c>
      <c r="H31" s="209">
        <f t="shared" si="31"/>
        <v>7.4541045093376113</v>
      </c>
      <c r="I31" s="209">
        <f t="shared" ref="I31:L31" si="32">IFERROR((I13/H13)*100-100,"--")</f>
        <v>-1.9011224220040361</v>
      </c>
      <c r="J31" s="209">
        <f t="shared" si="32"/>
        <v>1.6751023743148323</v>
      </c>
      <c r="K31" s="209">
        <f t="shared" si="32"/>
        <v>68.184385175419834</v>
      </c>
      <c r="L31" s="209">
        <f t="shared" si="32"/>
        <v>19.447997321507373</v>
      </c>
      <c r="M31" s="209">
        <f t="shared" si="25"/>
        <v>-12.050245344112184</v>
      </c>
      <c r="N31" s="209">
        <f t="shared" si="25"/>
        <v>-7.7004142792359289</v>
      </c>
      <c r="O31" s="209">
        <f t="shared" si="25"/>
        <v>11.02276906861222</v>
      </c>
      <c r="P31" s="209">
        <f t="shared" si="25"/>
        <v>-3.7635351407233344</v>
      </c>
      <c r="Q31" s="209">
        <f t="shared" si="25"/>
        <v>59.979799332984129</v>
      </c>
      <c r="R31" s="209">
        <f t="shared" si="25"/>
        <v>98.272609459670178</v>
      </c>
      <c r="S31" s="209">
        <f t="shared" si="25"/>
        <v>21.779941186074581</v>
      </c>
      <c r="T31" s="209">
        <f t="shared" si="25"/>
        <v>-41.852724807966659</v>
      </c>
      <c r="U31" s="209">
        <f t="shared" si="25"/>
        <v>-5.2905923178016963</v>
      </c>
      <c r="V31" s="209">
        <f t="shared" si="25"/>
        <v>-4.5885366700210142</v>
      </c>
      <c r="W31" s="209">
        <f t="shared" si="25"/>
        <v>-34.509839894127154</v>
      </c>
      <c r="X31" s="209">
        <f t="shared" si="25"/>
        <v>8.2649354818361331</v>
      </c>
      <c r="Y31" s="209">
        <f t="shared" si="25"/>
        <v>75.346019973918061</v>
      </c>
      <c r="Z31" s="209">
        <f t="shared" si="25"/>
        <v>67.116854911838232</v>
      </c>
      <c r="AA31" s="209">
        <f t="shared" si="22"/>
        <v>-1.1165347027014718</v>
      </c>
      <c r="AB31" s="209">
        <f t="shared" si="26"/>
        <v>6.1634666124012369</v>
      </c>
    </row>
    <row r="32" spans="1:28" x14ac:dyDescent="0.2">
      <c r="A32" s="167" t="s">
        <v>11</v>
      </c>
      <c r="B32" s="173" t="s">
        <v>12</v>
      </c>
      <c r="C32" s="209">
        <f t="shared" ref="C32:H32" si="33">IFERROR((C14/B14)*100-100,"--")</f>
        <v>38.693652275038147</v>
      </c>
      <c r="D32" s="209">
        <f t="shared" si="33"/>
        <v>3.0882294134150641</v>
      </c>
      <c r="E32" s="209">
        <f t="shared" si="33"/>
        <v>-15.516905656957377</v>
      </c>
      <c r="F32" s="209">
        <f t="shared" si="33"/>
        <v>-2.6154377769947672</v>
      </c>
      <c r="G32" s="209">
        <f t="shared" si="33"/>
        <v>-0.46974729324719533</v>
      </c>
      <c r="H32" s="209">
        <f t="shared" si="33"/>
        <v>-1.25522923217396</v>
      </c>
      <c r="I32" s="209">
        <f t="shared" ref="I32:L32" si="34">IFERROR((I14/H14)*100-100,"--")</f>
        <v>8.6166632074935876</v>
      </c>
      <c r="J32" s="209">
        <f t="shared" si="34"/>
        <v>20.60974770173911</v>
      </c>
      <c r="K32" s="209">
        <f t="shared" si="34"/>
        <v>11.633093884463875</v>
      </c>
      <c r="L32" s="209">
        <f t="shared" si="34"/>
        <v>2.3492939150881966</v>
      </c>
      <c r="M32" s="209">
        <f t="shared" si="25"/>
        <v>12.796507780532878</v>
      </c>
      <c r="N32" s="209">
        <f t="shared" si="25"/>
        <v>-0.5681639427622116</v>
      </c>
      <c r="O32" s="209">
        <f t="shared" si="25"/>
        <v>8.1465078975776635</v>
      </c>
      <c r="P32" s="209">
        <f t="shared" si="25"/>
        <v>-11.109106878836101</v>
      </c>
      <c r="Q32" s="209">
        <f t="shared" si="25"/>
        <v>37.591269526735005</v>
      </c>
      <c r="R32" s="209">
        <f t="shared" si="25"/>
        <v>24.085326122309553</v>
      </c>
      <c r="S32" s="209">
        <f t="shared" si="25"/>
        <v>7.4628527287406996</v>
      </c>
      <c r="T32" s="209">
        <f t="shared" si="25"/>
        <v>-1.1455769281605797</v>
      </c>
      <c r="U32" s="209">
        <f t="shared" si="25"/>
        <v>-10.250652235045834</v>
      </c>
      <c r="V32" s="209">
        <f t="shared" si="25"/>
        <v>-2.0512956550310975</v>
      </c>
      <c r="W32" s="209">
        <f t="shared" si="25"/>
        <v>-10.553192208075913</v>
      </c>
      <c r="X32" s="209">
        <f t="shared" si="25"/>
        <v>9.0398821012631032</v>
      </c>
      <c r="Y32" s="209">
        <f t="shared" si="25"/>
        <v>-0.84292397746665415</v>
      </c>
      <c r="Z32" s="209">
        <f t="shared" si="25"/>
        <v>4.7510334944303594</v>
      </c>
      <c r="AA32" s="209">
        <f t="shared" si="22"/>
        <v>-7.6938284010316949</v>
      </c>
      <c r="AB32" s="209">
        <f t="shared" si="26"/>
        <v>4.3339822823757146</v>
      </c>
    </row>
    <row r="33" spans="1:28" ht="13.5" thickBot="1" x14ac:dyDescent="0.25">
      <c r="A33" s="162"/>
      <c r="B33" s="163"/>
      <c r="C33" s="221"/>
      <c r="D33" s="221"/>
      <c r="E33" s="221"/>
      <c r="F33" s="221"/>
      <c r="G33" s="163"/>
      <c r="H33" s="163"/>
      <c r="I33" s="163"/>
      <c r="J33" s="221"/>
      <c r="K33" s="163"/>
      <c r="L33" s="163"/>
      <c r="M33" s="163"/>
      <c r="N33" s="163"/>
      <c r="O33" s="163"/>
      <c r="P33" s="163"/>
      <c r="Q33" s="163"/>
      <c r="R33" s="163"/>
      <c r="S33" s="163"/>
      <c r="T33" s="163"/>
      <c r="U33" s="163"/>
      <c r="V33" s="163"/>
      <c r="W33" s="163"/>
      <c r="X33" s="163"/>
      <c r="Y33" s="221"/>
      <c r="Z33" s="221"/>
      <c r="AA33" s="221"/>
      <c r="AB33" s="163"/>
    </row>
    <row r="34" spans="1:28" ht="13.5" thickTop="1" x14ac:dyDescent="0.2">
      <c r="A34" s="164" t="s">
        <v>1030</v>
      </c>
      <c r="B34" s="168"/>
      <c r="C34" s="226"/>
      <c r="D34" s="226"/>
      <c r="E34" s="226"/>
      <c r="F34" s="226"/>
      <c r="G34" s="168"/>
      <c r="H34" s="168"/>
      <c r="I34" s="168"/>
      <c r="J34" s="226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226"/>
      <c r="Z34" s="226"/>
      <c r="AA34" s="226"/>
      <c r="AB34" s="168"/>
    </row>
  </sheetData>
  <mergeCells count="5">
    <mergeCell ref="A2:AB2"/>
    <mergeCell ref="A4:AB4"/>
    <mergeCell ref="B7:AB7"/>
    <mergeCell ref="B16:AB16"/>
    <mergeCell ref="B25:AB25"/>
  </mergeCells>
  <hyperlinks>
    <hyperlink ref="A1" location="ÍNDICE!A1" display="INDICE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7"/>
  <sheetViews>
    <sheetView zoomScaleNormal="100" workbookViewId="0"/>
  </sheetViews>
  <sheetFormatPr baseColWidth="10" defaultColWidth="11.42578125" defaultRowHeight="12.75" x14ac:dyDescent="0.2"/>
  <cols>
    <col min="1" max="2" width="11.42578125" style="186"/>
    <col min="3" max="6" width="11.42578125" style="223"/>
    <col min="7" max="9" width="11.42578125" style="186"/>
    <col min="10" max="10" width="11.42578125" style="223"/>
    <col min="11" max="24" width="11.42578125" style="186"/>
    <col min="25" max="27" width="11.42578125" style="223"/>
    <col min="28" max="28" width="13.140625" style="186" customWidth="1"/>
    <col min="29" max="16384" width="11.42578125" style="186"/>
  </cols>
  <sheetData>
    <row r="1" spans="1:28" x14ac:dyDescent="0.2">
      <c r="A1" s="178" t="s">
        <v>59</v>
      </c>
    </row>
    <row r="2" spans="1:28" x14ac:dyDescent="0.2">
      <c r="A2" s="267" t="s">
        <v>1019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7"/>
      <c r="U2" s="267"/>
      <c r="V2" s="267"/>
      <c r="W2" s="267"/>
      <c r="X2" s="267"/>
      <c r="Y2" s="267"/>
      <c r="Z2" s="267"/>
      <c r="AA2" s="267"/>
      <c r="AB2" s="267"/>
    </row>
    <row r="3" spans="1:28" x14ac:dyDescent="0.2">
      <c r="A3" s="194"/>
      <c r="B3" s="194"/>
      <c r="C3" s="260"/>
      <c r="D3" s="260"/>
      <c r="E3" s="260"/>
      <c r="F3" s="260"/>
      <c r="G3" s="194"/>
      <c r="H3" s="194"/>
      <c r="I3" s="194"/>
      <c r="J3" s="259"/>
      <c r="K3" s="194"/>
      <c r="L3" s="194"/>
      <c r="M3" s="194"/>
      <c r="N3" s="194"/>
      <c r="O3" s="194"/>
      <c r="P3" s="194"/>
      <c r="Q3" s="194"/>
      <c r="R3" s="194"/>
      <c r="S3" s="194"/>
      <c r="T3" s="194"/>
      <c r="U3" s="194"/>
      <c r="V3" s="194"/>
      <c r="W3" s="194"/>
      <c r="X3" s="194"/>
      <c r="Y3" s="236"/>
      <c r="Z3" s="241"/>
      <c r="AA3" s="263"/>
      <c r="AB3" s="180"/>
    </row>
    <row r="4" spans="1:28" x14ac:dyDescent="0.2">
      <c r="A4" s="267" t="s">
        <v>1060</v>
      </c>
      <c r="B4" s="267"/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267"/>
      <c r="U4" s="267"/>
      <c r="V4" s="267"/>
      <c r="W4" s="267"/>
      <c r="X4" s="267"/>
      <c r="Y4" s="267"/>
      <c r="Z4" s="267"/>
      <c r="AA4" s="267"/>
      <c r="AB4" s="267"/>
    </row>
    <row r="5" spans="1:28" ht="13.5" thickBot="1" x14ac:dyDescent="0.25">
      <c r="A5" s="181"/>
      <c r="B5" s="182"/>
      <c r="C5" s="219"/>
      <c r="D5" s="219"/>
      <c r="E5" s="219"/>
      <c r="F5" s="219"/>
      <c r="G5" s="182"/>
      <c r="H5" s="182"/>
      <c r="I5" s="182"/>
      <c r="J5" s="219"/>
      <c r="K5" s="182"/>
      <c r="L5" s="182"/>
      <c r="M5" s="182"/>
      <c r="N5" s="182"/>
      <c r="O5" s="182"/>
      <c r="P5" s="182"/>
      <c r="Q5" s="182"/>
      <c r="R5" s="182"/>
      <c r="S5" s="182"/>
      <c r="T5" s="182"/>
      <c r="U5" s="182"/>
      <c r="V5" s="182"/>
      <c r="W5" s="182"/>
      <c r="X5" s="182"/>
      <c r="Y5" s="219"/>
      <c r="Z5" s="219"/>
      <c r="AA5" s="219"/>
      <c r="AB5" s="182"/>
    </row>
    <row r="6" spans="1:28" ht="13.5" thickTop="1" x14ac:dyDescent="0.2">
      <c r="B6" s="179">
        <v>1995</v>
      </c>
      <c r="C6" s="215">
        <v>1996</v>
      </c>
      <c r="D6" s="215">
        <v>1997</v>
      </c>
      <c r="E6" s="215">
        <v>1998</v>
      </c>
      <c r="F6" s="215">
        <v>1999</v>
      </c>
      <c r="G6" s="215">
        <v>2000</v>
      </c>
      <c r="H6" s="179">
        <v>2001</v>
      </c>
      <c r="I6" s="179">
        <v>2002</v>
      </c>
      <c r="J6" s="215">
        <v>2003</v>
      </c>
      <c r="K6" s="179">
        <v>2004</v>
      </c>
      <c r="L6" s="179">
        <v>2005</v>
      </c>
      <c r="M6" s="179">
        <v>2006</v>
      </c>
      <c r="N6" s="179">
        <v>2007</v>
      </c>
      <c r="O6" s="179">
        <v>2008</v>
      </c>
      <c r="P6" s="179">
        <v>2009</v>
      </c>
      <c r="Q6" s="179">
        <v>2010</v>
      </c>
      <c r="R6" s="179">
        <v>2011</v>
      </c>
      <c r="S6" s="179">
        <v>2012</v>
      </c>
      <c r="T6" s="179">
        <v>2013</v>
      </c>
      <c r="U6" s="179">
        <v>2014</v>
      </c>
      <c r="V6" s="179">
        <v>2015</v>
      </c>
      <c r="W6" s="179">
        <v>2016</v>
      </c>
      <c r="X6" s="179">
        <v>2017</v>
      </c>
      <c r="Y6" s="215">
        <v>2018</v>
      </c>
      <c r="Z6" s="215">
        <v>2019</v>
      </c>
      <c r="AA6" s="215">
        <v>2020</v>
      </c>
      <c r="AB6" s="179" t="s">
        <v>1028</v>
      </c>
    </row>
    <row r="7" spans="1:28" ht="13.5" thickBot="1" x14ac:dyDescent="0.25">
      <c r="B7" s="268" t="s">
        <v>14</v>
      </c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  <c r="AB7" s="268"/>
    </row>
    <row r="8" spans="1:28" ht="13.5" thickTop="1" x14ac:dyDescent="0.2">
      <c r="B8" s="194"/>
      <c r="C8" s="260"/>
      <c r="D8" s="260"/>
      <c r="E8" s="260"/>
      <c r="F8" s="260"/>
      <c r="G8" s="194"/>
      <c r="H8" s="194"/>
      <c r="I8" s="194"/>
      <c r="J8" s="259"/>
      <c r="K8" s="180"/>
      <c r="L8" s="180"/>
      <c r="M8" s="180"/>
      <c r="N8" s="180"/>
      <c r="O8" s="180"/>
      <c r="P8" s="180"/>
      <c r="Q8" s="180"/>
      <c r="R8" s="180"/>
      <c r="S8" s="180"/>
      <c r="T8" s="180"/>
      <c r="U8" s="180"/>
      <c r="V8" s="180"/>
      <c r="W8" s="180"/>
      <c r="X8" s="180"/>
      <c r="Y8" s="217"/>
      <c r="Z8" s="217"/>
      <c r="AA8" s="217"/>
      <c r="AB8" s="180"/>
    </row>
    <row r="9" spans="1:28" x14ac:dyDescent="0.2">
      <c r="A9" s="187" t="s">
        <v>62</v>
      </c>
      <c r="B9" s="188">
        <f>'C30'!B9-'C31'!B9</f>
        <v>-269.218523</v>
      </c>
      <c r="C9" s="225">
        <f>'C30'!C9-'C31'!C9</f>
        <v>-219.27392400000002</v>
      </c>
      <c r="D9" s="225">
        <f>'C30'!D9-'C31'!D9</f>
        <v>-176.51321699999991</v>
      </c>
      <c r="E9" s="225">
        <f>'C30'!E9-'C31'!E9</f>
        <v>-70.806124000000011</v>
      </c>
      <c r="F9" s="225">
        <f>'C30'!F9-'C31'!F9</f>
        <v>-64.152292000000045</v>
      </c>
      <c r="G9" s="225">
        <f>'C30'!G9-'C31'!G9</f>
        <v>-124.03773700000001</v>
      </c>
      <c r="H9" s="225">
        <f>'C30'!H9-'C31'!H9</f>
        <v>-143.54096299999998</v>
      </c>
      <c r="I9" s="225">
        <f>'C30'!I9-'C31'!I9</f>
        <v>-129.74777600000002</v>
      </c>
      <c r="J9" s="225">
        <f>'C30'!J9-'C31'!J9</f>
        <v>-126.23165399999998</v>
      </c>
      <c r="K9" s="225">
        <f>'C30'!K9-'C31'!K9</f>
        <v>-195.92587099999997</v>
      </c>
      <c r="L9" s="225">
        <f>'C30'!L9-'C31'!L9</f>
        <v>-222.12873400000001</v>
      </c>
      <c r="M9" s="225">
        <f>'C30'!M9-'C31'!M9</f>
        <v>-34.732058999999992</v>
      </c>
      <c r="N9" s="225">
        <f>'C30'!N9-'C31'!N9</f>
        <v>239.67032500000005</v>
      </c>
      <c r="O9" s="225">
        <f>'C30'!O9-'C31'!O9</f>
        <v>179.30532200000005</v>
      </c>
      <c r="P9" s="225">
        <f>'C30'!P9-'C31'!P9</f>
        <v>117.87063499999999</v>
      </c>
      <c r="Q9" s="225">
        <f>'C30'!Q9-'C31'!Q9</f>
        <v>93.646196999999916</v>
      </c>
      <c r="R9" s="225">
        <f>'C30'!R9-'C31'!R9</f>
        <v>-120.432999</v>
      </c>
      <c r="S9" s="225">
        <f>'C30'!S9-'C31'!S9</f>
        <v>-373.08003200000007</v>
      </c>
      <c r="T9" s="225">
        <f>'C30'!T9-'C31'!T9</f>
        <v>239.035347</v>
      </c>
      <c r="U9" s="225">
        <f>'C30'!U9-'C31'!U9</f>
        <v>384.05806800000005</v>
      </c>
      <c r="V9" s="225">
        <f>'C30'!V9-'C31'!V9</f>
        <v>313.62889400000006</v>
      </c>
      <c r="W9" s="225">
        <f>'C30'!W9-'C31'!W9</f>
        <v>621.25863200000003</v>
      </c>
      <c r="X9" s="225">
        <f>'C30'!X9-'C31'!X9</f>
        <v>754.36603500000001</v>
      </c>
      <c r="Y9" s="225">
        <f>'C30'!Y9-'C31'!Y9</f>
        <v>607.32262099999969</v>
      </c>
      <c r="Z9" s="225">
        <f>'C30'!Z9-'C31'!Z9</f>
        <v>110.97106499999995</v>
      </c>
      <c r="AA9" s="225">
        <f>'C30'!AA9-'C31'!AA9</f>
        <v>4.5639929999983906</v>
      </c>
      <c r="AB9" s="225">
        <f>'C30'!AB9-'C31'!AB9</f>
        <v>1395.8752289999975</v>
      </c>
    </row>
    <row r="10" spans="1:28" x14ac:dyDescent="0.2">
      <c r="A10" s="187" t="s">
        <v>45</v>
      </c>
      <c r="B10" s="225">
        <f>'C30'!B10-'C31'!B10</f>
        <v>310.41134799999998</v>
      </c>
      <c r="C10" s="225">
        <f>'C30'!C10-'C31'!C10</f>
        <v>239.73366000000001</v>
      </c>
      <c r="D10" s="225">
        <f>'C30'!D10-'C31'!D10</f>
        <v>301.49694499999987</v>
      </c>
      <c r="E10" s="225">
        <f>'C30'!E10-'C31'!E10</f>
        <v>371.88605000000018</v>
      </c>
      <c r="F10" s="225">
        <f>'C30'!F10-'C31'!F10</f>
        <v>370.53734999999989</v>
      </c>
      <c r="G10" s="225">
        <f>'C30'!G10-'C31'!G10</f>
        <v>547.51503500000001</v>
      </c>
      <c r="H10" s="225">
        <f>'C30'!H10-'C31'!H10</f>
        <v>627.72781399999997</v>
      </c>
      <c r="I10" s="225">
        <f>'C30'!I10-'C31'!I10</f>
        <v>862.44493599999998</v>
      </c>
      <c r="J10" s="225">
        <f>'C30'!J10-'C31'!J10</f>
        <v>1108.1837790000004</v>
      </c>
      <c r="K10" s="225">
        <f>'C30'!K10-'C31'!K10</f>
        <v>1680.5450899999998</v>
      </c>
      <c r="L10" s="225">
        <f>'C30'!L10-'C31'!L10</f>
        <v>1622.4034019999999</v>
      </c>
      <c r="M10" s="225">
        <f>'C30'!M10-'C31'!M10</f>
        <v>2262.058415</v>
      </c>
      <c r="N10" s="225">
        <f>'C30'!N10-'C31'!N10</f>
        <v>2927.2234349999999</v>
      </c>
      <c r="O10" s="225">
        <f>'C30'!O10-'C31'!O10</f>
        <v>3671.2554089999999</v>
      </c>
      <c r="P10" s="225">
        <f>'C30'!P10-'C31'!P10</f>
        <v>3017.069262</v>
      </c>
      <c r="Q10" s="225">
        <f>'C30'!Q10-'C31'!Q10</f>
        <v>4668.8972059999996</v>
      </c>
      <c r="R10" s="225">
        <f>'C30'!R10-'C31'!R10</f>
        <v>6303.4503049999994</v>
      </c>
      <c r="S10" s="225">
        <f>'C30'!S10-'C31'!S10</f>
        <v>6143.9725179999996</v>
      </c>
      <c r="T10" s="225">
        <f>'C30'!T10-'C31'!T10</f>
        <v>6092.4775529999997</v>
      </c>
      <c r="U10" s="225">
        <f>'C30'!U10-'C31'!U10</f>
        <v>6526.1387780000005</v>
      </c>
      <c r="V10" s="225">
        <f>'C30'!V10-'C31'!V10</f>
        <v>5962.3931929999999</v>
      </c>
      <c r="W10" s="225">
        <f>'C30'!W10-'C31'!W10</f>
        <v>5460.4172940000008</v>
      </c>
      <c r="X10" s="225">
        <f>'C30'!X10-'C31'!X10</f>
        <v>5760.3164890000007</v>
      </c>
      <c r="Y10" s="225">
        <f>'C30'!Y10-'C31'!Y10</f>
        <v>6198.4670690000012</v>
      </c>
      <c r="Z10" s="225">
        <f>'C30'!Z10-'C31'!Z10</f>
        <v>5865.7961690000002</v>
      </c>
      <c r="AA10" s="225">
        <f>'C30'!AA10-'C31'!AA10</f>
        <v>4705.8618579999966</v>
      </c>
      <c r="AB10" s="225">
        <f>'C30'!AB10-'C31'!AB10</f>
        <v>83608.680362000014</v>
      </c>
    </row>
    <row r="11" spans="1:28" x14ac:dyDescent="0.2">
      <c r="A11" s="187" t="s">
        <v>32</v>
      </c>
      <c r="B11" s="225">
        <f>'C30'!B11-'C31'!B11</f>
        <v>501.353722</v>
      </c>
      <c r="C11" s="225">
        <f>'C30'!C11-'C31'!C11</f>
        <v>444.16476300000005</v>
      </c>
      <c r="D11" s="225">
        <f>'C30'!D11-'C31'!D11</f>
        <v>780.20059000000015</v>
      </c>
      <c r="E11" s="225">
        <f>'C30'!E11-'C31'!E11</f>
        <v>926.96125299999983</v>
      </c>
      <c r="F11" s="225">
        <f>'C30'!F11-'C31'!F11</f>
        <v>944.69092299999954</v>
      </c>
      <c r="G11" s="225">
        <f>'C30'!G11-'C31'!G11</f>
        <v>1257.359811</v>
      </c>
      <c r="H11" s="225">
        <f>'C30'!H11-'C31'!H11</f>
        <v>1260.70273</v>
      </c>
      <c r="I11" s="225">
        <f>'C30'!I11-'C31'!I11</f>
        <v>1638.2686369999999</v>
      </c>
      <c r="J11" s="225">
        <f>'C30'!J11-'C31'!J11</f>
        <v>1533.9866049999994</v>
      </c>
      <c r="K11" s="225">
        <f>'C30'!K11-'C31'!K11</f>
        <v>2220.0365629999997</v>
      </c>
      <c r="L11" s="225">
        <f>'C30'!L11-'C31'!L11</f>
        <v>2374.248247</v>
      </c>
      <c r="M11" s="225">
        <f>'C30'!M11-'C31'!M11</f>
        <v>3596.992123</v>
      </c>
      <c r="N11" s="225">
        <f>'C30'!N11-'C31'!N11</f>
        <v>5008.2368050000005</v>
      </c>
      <c r="O11" s="225">
        <f>'C30'!O11-'C31'!O11</f>
        <v>4488.5818010000003</v>
      </c>
      <c r="P11" s="225">
        <f>'C30'!P11-'C31'!P11</f>
        <v>3271.69463</v>
      </c>
      <c r="Q11" s="225">
        <f>'C30'!Q11-'C31'!Q11</f>
        <v>5717.0698069999999</v>
      </c>
      <c r="R11" s="225">
        <f>'C30'!R11-'C31'!R11</f>
        <v>8164.7521809999998</v>
      </c>
      <c r="S11" s="225">
        <f>'C30'!S11-'C31'!S11</f>
        <v>9140.1598939999985</v>
      </c>
      <c r="T11" s="225">
        <f>'C30'!T11-'C31'!T11</f>
        <v>8673.1802149999985</v>
      </c>
      <c r="U11" s="225">
        <f>'C30'!U11-'C31'!U11</f>
        <v>9198.3066319999998</v>
      </c>
      <c r="V11" s="225">
        <f>'C30'!V11-'C31'!V11</f>
        <v>9185.83943</v>
      </c>
      <c r="W11" s="225">
        <f>'C30'!W11-'C31'!W11</f>
        <v>7067.9899769999993</v>
      </c>
      <c r="X11" s="225">
        <f>'C30'!X11-'C31'!X11</f>
        <v>8303.6723279999951</v>
      </c>
      <c r="Y11" s="225">
        <f>'C30'!Y11-'C31'!Y11</f>
        <v>8551.6555389999958</v>
      </c>
      <c r="Z11" s="225">
        <f>'C30'!Z11-'C31'!Z11</f>
        <v>7815.756808000001</v>
      </c>
      <c r="AA11" s="225">
        <f>'C30'!AA11-'C31'!AA11</f>
        <v>5651.1374280000036</v>
      </c>
      <c r="AB11" s="225">
        <f>'C30'!AB11-'C31'!AB11</f>
        <v>117716.999442</v>
      </c>
    </row>
    <row r="12" spans="1:28" x14ac:dyDescent="0.2">
      <c r="A12" s="187" t="s">
        <v>26</v>
      </c>
      <c r="B12" s="225">
        <f>'C30'!B12-'C31'!B12</f>
        <v>149.23992299999998</v>
      </c>
      <c r="C12" s="225">
        <f>'C30'!C12-'C31'!C12</f>
        <v>157.49966799999999</v>
      </c>
      <c r="D12" s="225">
        <f>'C30'!D12-'C31'!D12</f>
        <v>256.14209700000009</v>
      </c>
      <c r="E12" s="225">
        <f>'C30'!E12-'C31'!E12</f>
        <v>246.89497599999984</v>
      </c>
      <c r="F12" s="225">
        <f>'C30'!F12-'C31'!F12</f>
        <v>248.30935799999997</v>
      </c>
      <c r="G12" s="225">
        <f>'C30'!G12-'C31'!G12</f>
        <v>319.712401</v>
      </c>
      <c r="H12" s="225">
        <f>'C30'!H12-'C31'!H12</f>
        <v>392.19277199999999</v>
      </c>
      <c r="I12" s="225">
        <f>'C30'!I12-'C31'!I12</f>
        <v>360.96167299999996</v>
      </c>
      <c r="J12" s="225">
        <f>'C30'!J12-'C31'!J12</f>
        <v>356.707537</v>
      </c>
      <c r="K12" s="225">
        <f>'C30'!K12-'C31'!K12</f>
        <v>567.13993999999991</v>
      </c>
      <c r="L12" s="225">
        <f>'C30'!L12-'C31'!L12</f>
        <v>708.018823</v>
      </c>
      <c r="M12" s="225">
        <f>'C30'!M12-'C31'!M12</f>
        <v>985.11556399999995</v>
      </c>
      <c r="N12" s="225">
        <f>'C30'!N12-'C31'!N12</f>
        <v>1235.808927</v>
      </c>
      <c r="O12" s="225">
        <f>'C30'!O12-'C31'!O12</f>
        <v>1749.940368</v>
      </c>
      <c r="P12" s="225">
        <f>'C30'!P12-'C31'!P12</f>
        <v>1530.3635629999999</v>
      </c>
      <c r="Q12" s="225">
        <f>'C30'!Q12-'C31'!Q12</f>
        <v>2579.0249100000001</v>
      </c>
      <c r="R12" s="225">
        <f>'C30'!R12-'C31'!R12</f>
        <v>3671.2164360000002</v>
      </c>
      <c r="S12" s="225">
        <f>'C30'!S12-'C31'!S12</f>
        <v>3771.1988620000002</v>
      </c>
      <c r="T12" s="225">
        <f>'C30'!T12-'C31'!T12</f>
        <v>3734.3928379999998</v>
      </c>
      <c r="U12" s="225">
        <f>'C30'!U12-'C31'!U12</f>
        <v>3644.3484630000003</v>
      </c>
      <c r="V12" s="225">
        <f>'C30'!V12-'C31'!V12</f>
        <v>3564.7690090000001</v>
      </c>
      <c r="W12" s="225">
        <f>'C30'!W12-'C31'!W12</f>
        <v>3090.5860210000001</v>
      </c>
      <c r="X12" s="225">
        <f>'C30'!X12-'C31'!X12</f>
        <v>3777.5841790000009</v>
      </c>
      <c r="Y12" s="225">
        <f>'C30'!Y12-'C31'!Y12</f>
        <v>4034.409239999999</v>
      </c>
      <c r="Z12" s="225">
        <f>'C30'!Z12-'C31'!Z12</f>
        <v>4071.2158000000031</v>
      </c>
      <c r="AA12" s="225">
        <f>'C30'!AA12-'C31'!AA12</f>
        <v>5460.5872780000009</v>
      </c>
      <c r="AB12" s="225">
        <f>'C30'!AB12-'C31'!AB12</f>
        <v>50663.380626000006</v>
      </c>
    </row>
    <row r="13" spans="1:28" x14ac:dyDescent="0.2">
      <c r="A13" s="187" t="s">
        <v>19</v>
      </c>
      <c r="B13" s="225">
        <f>'C30'!B13-'C31'!B13</f>
        <v>691.78646999999989</v>
      </c>
      <c r="C13" s="225">
        <f>'C30'!C13-'C31'!C13</f>
        <v>622.12416700000006</v>
      </c>
      <c r="D13" s="225">
        <f>'C30'!D13-'C31'!D13</f>
        <v>1161.3264150000005</v>
      </c>
      <c r="E13" s="225">
        <f>'C30'!E13-'C31'!E13</f>
        <v>1474.9361549999999</v>
      </c>
      <c r="F13" s="225">
        <f>'C30'!F13-'C31'!F13</f>
        <v>1499.3853389999995</v>
      </c>
      <c r="G13" s="225">
        <f>'C30'!G13-'C31'!G13</f>
        <v>2000.5495099999998</v>
      </c>
      <c r="H13" s="225">
        <f>'C30'!H13-'C31'!H13</f>
        <v>2137.0823529999998</v>
      </c>
      <c r="I13" s="225">
        <f>'C30'!I13-'C31'!I13</f>
        <v>2731.9274700000001</v>
      </c>
      <c r="J13" s="225">
        <f>'C30'!J13-'C31'!J13</f>
        <v>2872.6462669999996</v>
      </c>
      <c r="K13" s="225">
        <f>'C30'!K13-'C31'!K13</f>
        <v>4271.7957219999998</v>
      </c>
      <c r="L13" s="225">
        <f>'C30'!L13-'C31'!L13</f>
        <v>4482.5417380000008</v>
      </c>
      <c r="M13" s="225">
        <f>'C30'!M13-'C31'!M13</f>
        <v>6809.4340429999993</v>
      </c>
      <c r="N13" s="225">
        <f>'C30'!N13-'C31'!N13</f>
        <v>9410.9394919999977</v>
      </c>
      <c r="O13" s="225">
        <f>'C30'!O13-'C31'!O13</f>
        <v>10089.082900000001</v>
      </c>
      <c r="P13" s="225">
        <f>'C30'!P13-'C31'!P13</f>
        <v>7936.9980899999991</v>
      </c>
      <c r="Q13" s="225">
        <f>'C30'!Q13-'C31'!Q13</f>
        <v>13058.63812</v>
      </c>
      <c r="R13" s="225">
        <f>'C30'!R13-'C31'!R13</f>
        <v>18018.985923</v>
      </c>
      <c r="S13" s="225">
        <f>'C30'!S13-'C31'!S13</f>
        <v>18682.251241999998</v>
      </c>
      <c r="T13" s="225">
        <f>'C30'!T13-'C31'!T13</f>
        <v>18739.085953000002</v>
      </c>
      <c r="U13" s="225">
        <f>'C30'!U13-'C31'!U13</f>
        <v>19752.851941000001</v>
      </c>
      <c r="V13" s="225">
        <f>'C30'!V13-'C31'!V13</f>
        <v>19026.630525999997</v>
      </c>
      <c r="W13" s="225">
        <f>'C30'!W13-'C31'!W13</f>
        <v>16240.251924</v>
      </c>
      <c r="X13" s="225">
        <f>'C30'!X13-'C31'!X13</f>
        <v>18595.939030999994</v>
      </c>
      <c r="Y13" s="225">
        <f>'C30'!Y13-'C31'!Y13</f>
        <v>19391.854468999994</v>
      </c>
      <c r="Z13" s="225">
        <f>'C30'!Z13-'C31'!Z13</f>
        <v>17863.739842000003</v>
      </c>
      <c r="AA13" s="225">
        <f>'C30'!AA13-'C31'!AA13</f>
        <v>15822.150556999997</v>
      </c>
      <c r="AB13" s="225">
        <f>'C30'!AB13-'C31'!AB13</f>
        <v>253384.93565900001</v>
      </c>
    </row>
    <row r="14" spans="1:28" x14ac:dyDescent="0.2">
      <c r="A14" s="187" t="s">
        <v>11</v>
      </c>
      <c r="B14" s="225">
        <f>'C30'!B14-'C31'!B14</f>
        <v>22811.879620999967</v>
      </c>
      <c r="C14" s="225">
        <f>'C30'!C14-'C31'!C14</f>
        <v>20393.491100999989</v>
      </c>
      <c r="D14" s="225">
        <f>'C30'!D14-'C31'!D14</f>
        <v>28581.166782000008</v>
      </c>
      <c r="E14" s="225">
        <f>'C30'!E14-'C31'!E14</f>
        <v>28848.401386999994</v>
      </c>
      <c r="F14" s="225">
        <f>'C30'!F14-'C31'!F14</f>
        <v>30502.315370999993</v>
      </c>
      <c r="G14" s="225">
        <f>'C30'!G14-'C31'!G14</f>
        <v>34544.208724499986</v>
      </c>
      <c r="H14" s="225">
        <f>'C30'!H14-'C31'!H14</f>
        <v>35295.146788000035</v>
      </c>
      <c r="I14" s="225">
        <f>'C30'!I14-'C31'!I14</f>
        <v>46926.928926999994</v>
      </c>
      <c r="J14" s="225">
        <f>'C30'!J14-'C31'!J14</f>
        <v>55928.253922000054</v>
      </c>
      <c r="K14" s="225">
        <f>'C30'!K14-'C31'!K14</f>
        <v>67133.179754000113</v>
      </c>
      <c r="L14" s="225">
        <f>'C30'!L14-'C31'!L14</f>
        <v>85398.697547999938</v>
      </c>
      <c r="M14" s="225">
        <f>'C30'!M14-'C31'!M14</f>
        <v>110973.40846800002</v>
      </c>
      <c r="N14" s="225">
        <f>'C30'!N14-'C31'!N14</f>
        <v>140707.30877999996</v>
      </c>
      <c r="O14" s="225">
        <f>'C30'!O14-'C31'!O14</f>
        <v>173847.95483599999</v>
      </c>
      <c r="P14" s="225">
        <f>'C30'!P14-'C31'!P14</f>
        <v>157012.672949</v>
      </c>
      <c r="Q14" s="225">
        <f>'C30'!Q14-'C31'!Q14</f>
        <v>175290.678063</v>
      </c>
      <c r="R14" s="225">
        <f>'C30'!R14-'C31'!R14</f>
        <v>234368.11681800004</v>
      </c>
      <c r="S14" s="225">
        <f>'C30'!S14-'C31'!S14</f>
        <v>236251.79258099999</v>
      </c>
      <c r="T14" s="225">
        <f>'C30'!T14-'C31'!T14</f>
        <v>266673.70377399999</v>
      </c>
      <c r="U14" s="225">
        <f>'C30'!U14-'C31'!U14</f>
        <v>284128.57400400011</v>
      </c>
      <c r="V14" s="225">
        <f>'C30'!V14-'C31'!V14</f>
        <v>279691.47489399998</v>
      </c>
      <c r="W14" s="225">
        <f>'C30'!W14-'C31'!W14</f>
        <v>265649.69325000007</v>
      </c>
      <c r="X14" s="225">
        <f>'C30'!X14-'C31'!X14</f>
        <v>272922.08014500001</v>
      </c>
      <c r="Y14" s="225">
        <f>'C30'!Y14-'C31'!Y14</f>
        <v>275780.44220100006</v>
      </c>
      <c r="Z14" s="225">
        <f>'C30'!Z14-'C31'!Z14</f>
        <v>269042.25988400006</v>
      </c>
      <c r="AA14" s="225">
        <f>'C30'!AA14-'C31'!AA14</f>
        <v>285511.97210699989</v>
      </c>
      <c r="AB14" s="225">
        <f>'C30'!AB14-'C31'!AB14</f>
        <v>3884215.8026794996</v>
      </c>
    </row>
    <row r="15" spans="1:28" x14ac:dyDescent="0.2">
      <c r="A15" s="187"/>
      <c r="B15" s="189"/>
      <c r="C15" s="226"/>
      <c r="D15" s="226"/>
      <c r="E15" s="226"/>
      <c r="F15" s="226"/>
      <c r="G15" s="189"/>
      <c r="H15" s="189"/>
      <c r="I15" s="189"/>
      <c r="J15" s="226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225"/>
      <c r="Z15" s="225"/>
      <c r="AA15" s="225"/>
      <c r="AB15" s="188"/>
    </row>
    <row r="16" spans="1:28" ht="13.5" thickBot="1" x14ac:dyDescent="0.25">
      <c r="A16" s="183"/>
      <c r="B16" s="184"/>
      <c r="C16" s="221"/>
      <c r="D16" s="221"/>
      <c r="E16" s="221"/>
      <c r="F16" s="221"/>
      <c r="G16" s="184"/>
      <c r="H16" s="184"/>
      <c r="I16" s="184"/>
      <c r="J16" s="221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221"/>
      <c r="Z16" s="221"/>
      <c r="AA16" s="221"/>
      <c r="AB16" s="184"/>
    </row>
    <row r="17" spans="1:28" ht="13.5" thickTop="1" x14ac:dyDescent="0.2">
      <c r="A17" s="222" t="s">
        <v>1030</v>
      </c>
      <c r="B17" s="189"/>
      <c r="C17" s="226"/>
      <c r="D17" s="226"/>
      <c r="E17" s="226"/>
      <c r="F17" s="226"/>
      <c r="G17" s="189"/>
      <c r="H17" s="189"/>
      <c r="I17" s="189"/>
      <c r="J17" s="226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226"/>
      <c r="Z17" s="226"/>
      <c r="AA17" s="226"/>
      <c r="AB17" s="189"/>
    </row>
  </sheetData>
  <mergeCells count="3">
    <mergeCell ref="A2:AB2"/>
    <mergeCell ref="A4:AB4"/>
    <mergeCell ref="B7:AB7"/>
  </mergeCells>
  <hyperlinks>
    <hyperlink ref="A1" location="ÍNDICE!A1" display="INDICE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4"/>
  <sheetViews>
    <sheetView zoomScaleNormal="100" workbookViewId="0"/>
  </sheetViews>
  <sheetFormatPr baseColWidth="10" defaultColWidth="11.42578125" defaultRowHeight="12.75" x14ac:dyDescent="0.2"/>
  <cols>
    <col min="1" max="2" width="11.42578125" style="186"/>
    <col min="3" max="6" width="11.42578125" style="223"/>
    <col min="7" max="9" width="11.42578125" style="186"/>
    <col min="10" max="10" width="11.42578125" style="223"/>
    <col min="11" max="19" width="11.42578125" style="186"/>
    <col min="20" max="20" width="12.140625" style="186" bestFit="1" customWidth="1"/>
    <col min="21" max="24" width="12.140625" style="186" customWidth="1"/>
    <col min="25" max="27" width="12.140625" style="223" customWidth="1"/>
    <col min="28" max="16384" width="11.42578125" style="186"/>
  </cols>
  <sheetData>
    <row r="1" spans="1:28" x14ac:dyDescent="0.2">
      <c r="A1" s="178" t="s">
        <v>59</v>
      </c>
    </row>
    <row r="2" spans="1:28" x14ac:dyDescent="0.2">
      <c r="A2" s="267" t="s">
        <v>1020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7"/>
      <c r="U2" s="267"/>
      <c r="V2" s="267"/>
      <c r="W2" s="267"/>
      <c r="X2" s="267"/>
      <c r="Y2" s="267"/>
      <c r="Z2" s="267"/>
      <c r="AA2" s="267"/>
      <c r="AB2" s="267"/>
    </row>
    <row r="3" spans="1:28" x14ac:dyDescent="0.2">
      <c r="A3" s="194"/>
      <c r="B3" s="194"/>
      <c r="C3" s="260"/>
      <c r="D3" s="260"/>
      <c r="E3" s="260"/>
      <c r="F3" s="260"/>
      <c r="G3" s="194"/>
      <c r="H3" s="194"/>
      <c r="I3" s="194"/>
      <c r="J3" s="259"/>
      <c r="K3" s="194"/>
      <c r="L3" s="194"/>
      <c r="M3" s="194"/>
      <c r="N3" s="194"/>
      <c r="O3" s="194"/>
      <c r="P3" s="194"/>
      <c r="Q3" s="194"/>
      <c r="R3" s="194"/>
      <c r="S3" s="194"/>
      <c r="T3" s="194"/>
      <c r="U3" s="194"/>
      <c r="V3" s="194"/>
      <c r="W3" s="194"/>
      <c r="X3" s="194"/>
      <c r="Y3" s="230"/>
      <c r="Z3" s="241"/>
      <c r="AA3" s="263"/>
      <c r="AB3" s="180"/>
    </row>
    <row r="4" spans="1:28" x14ac:dyDescent="0.2">
      <c r="A4" s="267" t="s">
        <v>1061</v>
      </c>
      <c r="B4" s="267"/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267"/>
      <c r="U4" s="267"/>
      <c r="V4" s="267"/>
      <c r="W4" s="267"/>
      <c r="X4" s="267"/>
      <c r="Y4" s="267"/>
      <c r="Z4" s="267"/>
      <c r="AA4" s="267"/>
      <c r="AB4" s="267"/>
    </row>
    <row r="5" spans="1:28" ht="13.5" thickBot="1" x14ac:dyDescent="0.25">
      <c r="A5" s="181"/>
      <c r="B5" s="182"/>
      <c r="C5" s="219"/>
      <c r="D5" s="219"/>
      <c r="E5" s="219"/>
      <c r="F5" s="219"/>
      <c r="G5" s="182"/>
      <c r="H5" s="182"/>
      <c r="I5" s="182"/>
      <c r="J5" s="219"/>
      <c r="K5" s="182"/>
      <c r="L5" s="182"/>
      <c r="M5" s="182"/>
      <c r="N5" s="182"/>
      <c r="O5" s="182"/>
      <c r="P5" s="182"/>
      <c r="Q5" s="182"/>
      <c r="R5" s="182"/>
      <c r="S5" s="182"/>
      <c r="T5" s="182"/>
      <c r="U5" s="182"/>
      <c r="V5" s="182"/>
      <c r="W5" s="182"/>
      <c r="X5" s="182"/>
      <c r="Y5" s="219"/>
      <c r="Z5" s="219"/>
      <c r="AA5" s="219"/>
      <c r="AB5" s="182"/>
    </row>
    <row r="6" spans="1:28" ht="13.5" thickTop="1" x14ac:dyDescent="0.2">
      <c r="B6" s="179">
        <v>1995</v>
      </c>
      <c r="C6" s="215">
        <v>1996</v>
      </c>
      <c r="D6" s="215">
        <v>1997</v>
      </c>
      <c r="E6" s="215">
        <v>1998</v>
      </c>
      <c r="F6" s="215">
        <v>1999</v>
      </c>
      <c r="G6" s="215">
        <v>2000</v>
      </c>
      <c r="H6" s="179">
        <v>2001</v>
      </c>
      <c r="I6" s="179">
        <v>2002</v>
      </c>
      <c r="J6" s="215">
        <v>2003</v>
      </c>
      <c r="K6" s="179">
        <v>2004</v>
      </c>
      <c r="L6" s="179">
        <v>2005</v>
      </c>
      <c r="M6" s="179">
        <v>2006</v>
      </c>
      <c r="N6" s="179">
        <v>2007</v>
      </c>
      <c r="O6" s="179">
        <v>2008</v>
      </c>
      <c r="P6" s="179">
        <v>2009</v>
      </c>
      <c r="Q6" s="179">
        <v>2010</v>
      </c>
      <c r="R6" s="179">
        <v>2011</v>
      </c>
      <c r="S6" s="179">
        <v>2012</v>
      </c>
      <c r="T6" s="179">
        <v>2013</v>
      </c>
      <c r="U6" s="179">
        <v>2014</v>
      </c>
      <c r="V6" s="179">
        <v>2015</v>
      </c>
      <c r="W6" s="179">
        <v>2016</v>
      </c>
      <c r="X6" s="179">
        <v>2017</v>
      </c>
      <c r="Y6" s="215">
        <v>2018</v>
      </c>
      <c r="Z6" s="215">
        <v>2019</v>
      </c>
      <c r="AA6" s="215">
        <v>2020</v>
      </c>
      <c r="AB6" s="179" t="s">
        <v>1028</v>
      </c>
    </row>
    <row r="7" spans="1:28" ht="13.5" thickBot="1" x14ac:dyDescent="0.25">
      <c r="B7" s="268" t="s">
        <v>14</v>
      </c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  <c r="AB7" s="268"/>
    </row>
    <row r="8" spans="1:28" ht="13.5" thickTop="1" x14ac:dyDescent="0.2">
      <c r="B8" s="194"/>
      <c r="C8" s="260"/>
      <c r="D8" s="260"/>
      <c r="E8" s="260"/>
      <c r="F8" s="260"/>
      <c r="G8" s="194"/>
      <c r="H8" s="194"/>
      <c r="I8" s="194"/>
      <c r="J8" s="259"/>
      <c r="K8" s="180"/>
      <c r="L8" s="180"/>
      <c r="M8" s="180"/>
      <c r="N8" s="180"/>
      <c r="O8" s="180"/>
      <c r="P8" s="180"/>
      <c r="Q8" s="180"/>
      <c r="R8" s="180"/>
      <c r="S8" s="180"/>
      <c r="T8" s="180"/>
      <c r="U8" s="180"/>
      <c r="V8" s="180"/>
      <c r="W8" s="180"/>
      <c r="X8" s="180"/>
      <c r="Y8" s="217"/>
      <c r="Z8" s="217"/>
      <c r="AA8" s="217"/>
      <c r="AB8" s="180"/>
    </row>
    <row r="9" spans="1:28" x14ac:dyDescent="0.2">
      <c r="A9" s="187" t="s">
        <v>62</v>
      </c>
      <c r="B9" s="211">
        <v>5.2618179999999999</v>
      </c>
      <c r="C9" s="211">
        <v>4.9924409999999995</v>
      </c>
      <c r="D9" s="211">
        <v>8.752993</v>
      </c>
      <c r="E9" s="211">
        <v>8.8737709999999996</v>
      </c>
      <c r="F9" s="211">
        <v>8.7307569999999988</v>
      </c>
      <c r="G9" s="211">
        <v>9.0184100000000011</v>
      </c>
      <c r="H9" s="211">
        <v>10.737159999999999</v>
      </c>
      <c r="I9" s="211">
        <v>8.1050810000000002</v>
      </c>
      <c r="J9" s="211">
        <v>8.0207460000000008</v>
      </c>
      <c r="K9" s="211">
        <v>11.675572000000001</v>
      </c>
      <c r="L9" s="211">
        <v>14.664615</v>
      </c>
      <c r="M9" s="211">
        <v>25.356514000000004</v>
      </c>
      <c r="N9" s="211">
        <v>57.330583000000004</v>
      </c>
      <c r="O9" s="211">
        <v>44.615115000000003</v>
      </c>
      <c r="P9" s="211">
        <v>30.185238999999999</v>
      </c>
      <c r="Q9" s="211">
        <v>43.555675000000001</v>
      </c>
      <c r="R9" s="211">
        <v>46.445001000000005</v>
      </c>
      <c r="S9" s="211">
        <v>52.067228000000007</v>
      </c>
      <c r="T9" s="211">
        <v>57.257463000000001</v>
      </c>
      <c r="U9" s="211">
        <v>56.100333000000006</v>
      </c>
      <c r="V9" s="211">
        <v>64.501987</v>
      </c>
      <c r="W9" s="211">
        <v>64.091819999999998</v>
      </c>
      <c r="X9" s="211">
        <v>68.075603999999998</v>
      </c>
      <c r="Y9" s="211">
        <v>97.742801999999998</v>
      </c>
      <c r="Z9" s="211">
        <v>109.04570200000002</v>
      </c>
      <c r="AA9" s="211">
        <v>78.806874999999991</v>
      </c>
      <c r="AB9" s="193">
        <f>SUM(B9:AA9)</f>
        <v>994.01130499999999</v>
      </c>
    </row>
    <row r="10" spans="1:28" x14ac:dyDescent="0.2">
      <c r="A10" s="187" t="s">
        <v>45</v>
      </c>
      <c r="B10" s="211">
        <v>125.00595899999999</v>
      </c>
      <c r="C10" s="211">
        <v>101.02985100000002</v>
      </c>
      <c r="D10" s="211">
        <v>133.35081700000001</v>
      </c>
      <c r="E10" s="211">
        <v>159.57378800000001</v>
      </c>
      <c r="F10" s="211">
        <v>163.07543099999995</v>
      </c>
      <c r="G10" s="211">
        <v>218.61649199999999</v>
      </c>
      <c r="H10" s="211">
        <v>235.622873</v>
      </c>
      <c r="I10" s="211">
        <v>322.59700100000003</v>
      </c>
      <c r="J10" s="211">
        <v>334.58215799999999</v>
      </c>
      <c r="K10" s="211">
        <v>492.29742999999996</v>
      </c>
      <c r="L10" s="211">
        <v>462.03469299999995</v>
      </c>
      <c r="M10" s="211">
        <v>538.66992999999991</v>
      </c>
      <c r="N10" s="211">
        <v>699.36723299999994</v>
      </c>
      <c r="O10" s="211">
        <v>672.58122700000001</v>
      </c>
      <c r="P10" s="211">
        <v>465.16443900000002</v>
      </c>
      <c r="Q10" s="211">
        <v>672.64588400000002</v>
      </c>
      <c r="R10" s="211">
        <v>928.98738100000003</v>
      </c>
      <c r="S10" s="211">
        <v>892.12663500000008</v>
      </c>
      <c r="T10" s="211">
        <v>866.19198199999994</v>
      </c>
      <c r="U10" s="211">
        <v>894.913274</v>
      </c>
      <c r="V10" s="211">
        <v>901.40498200000002</v>
      </c>
      <c r="W10" s="211">
        <v>754.49397600000009</v>
      </c>
      <c r="X10" s="211">
        <v>780.20821999999998</v>
      </c>
      <c r="Y10" s="211">
        <v>796.63515599999994</v>
      </c>
      <c r="Z10" s="211">
        <v>739.48347399999989</v>
      </c>
      <c r="AA10" s="211">
        <v>532.02300999999989</v>
      </c>
      <c r="AB10" s="211">
        <f t="shared" ref="AB10:AB14" si="0">SUM(B10:AA10)</f>
        <v>13882.683296000003</v>
      </c>
    </row>
    <row r="11" spans="1:28" x14ac:dyDescent="0.2">
      <c r="A11" s="187" t="s">
        <v>32</v>
      </c>
      <c r="B11" s="211">
        <v>231.080769</v>
      </c>
      <c r="C11" s="211">
        <v>141.16803600000009</v>
      </c>
      <c r="D11" s="211">
        <v>363.70086199999997</v>
      </c>
      <c r="E11" s="211">
        <v>441.75875999999994</v>
      </c>
      <c r="F11" s="211">
        <v>460.79834300000005</v>
      </c>
      <c r="G11" s="211">
        <v>587.16492000000005</v>
      </c>
      <c r="H11" s="211">
        <v>476.04673100000002</v>
      </c>
      <c r="I11" s="211">
        <v>507.54019800000003</v>
      </c>
      <c r="J11" s="211">
        <v>503.94415199999997</v>
      </c>
      <c r="K11" s="211">
        <v>747.31114500000001</v>
      </c>
      <c r="L11" s="211">
        <v>1090.2151039999999</v>
      </c>
      <c r="M11" s="211">
        <v>1287.159101</v>
      </c>
      <c r="N11" s="211">
        <v>2243.5030019999999</v>
      </c>
      <c r="O11" s="211">
        <v>1709.079131</v>
      </c>
      <c r="P11" s="211">
        <v>1189.1955329999998</v>
      </c>
      <c r="Q11" s="211">
        <v>2314.643587</v>
      </c>
      <c r="R11" s="211">
        <v>2712.1108159999999</v>
      </c>
      <c r="S11" s="211">
        <v>2733.809941</v>
      </c>
      <c r="T11" s="211">
        <v>1769.279278</v>
      </c>
      <c r="U11" s="211">
        <v>1639.7805270000001</v>
      </c>
      <c r="V11" s="211">
        <v>1697.8083280000001</v>
      </c>
      <c r="W11" s="211">
        <v>1249.6136490000001</v>
      </c>
      <c r="X11" s="211">
        <v>1205.4031789999999</v>
      </c>
      <c r="Y11" s="211">
        <v>1246.8943910000003</v>
      </c>
      <c r="Z11" s="211">
        <v>1237.5840710000002</v>
      </c>
      <c r="AA11" s="211">
        <v>835.10990199999969</v>
      </c>
      <c r="AB11" s="211">
        <f t="shared" si="0"/>
        <v>30621.703455999999</v>
      </c>
    </row>
    <row r="12" spans="1:28" x14ac:dyDescent="0.2">
      <c r="A12" s="187" t="s">
        <v>26</v>
      </c>
      <c r="B12" s="211">
        <v>72.018035000000012</v>
      </c>
      <c r="C12" s="211">
        <v>72.410351999999975</v>
      </c>
      <c r="D12" s="211">
        <v>122.84698299999999</v>
      </c>
      <c r="E12" s="211">
        <v>99.396366</v>
      </c>
      <c r="F12" s="211">
        <v>107.264662</v>
      </c>
      <c r="G12" s="211">
        <v>126.92860400000001</v>
      </c>
      <c r="H12" s="211">
        <v>172.626407</v>
      </c>
      <c r="I12" s="211">
        <v>144.37528499999999</v>
      </c>
      <c r="J12" s="211">
        <v>128.32826900000001</v>
      </c>
      <c r="K12" s="211">
        <v>221.19286199999999</v>
      </c>
      <c r="L12" s="211">
        <v>246.30145099999999</v>
      </c>
      <c r="M12" s="211">
        <v>288.845977</v>
      </c>
      <c r="N12" s="211">
        <v>325.82928800000002</v>
      </c>
      <c r="O12" s="211">
        <v>414.35103199999998</v>
      </c>
      <c r="P12" s="211">
        <v>257.02213699999999</v>
      </c>
      <c r="Q12" s="211">
        <v>432.31356000000005</v>
      </c>
      <c r="R12" s="211">
        <v>613.07457600000009</v>
      </c>
      <c r="S12" s="211">
        <v>582.24450300000001</v>
      </c>
      <c r="T12" s="211">
        <v>441.07812799999999</v>
      </c>
      <c r="U12" s="211">
        <v>374.35971499999999</v>
      </c>
      <c r="V12" s="211">
        <v>390.50125700000001</v>
      </c>
      <c r="W12" s="211">
        <v>311.54899699999999</v>
      </c>
      <c r="X12" s="211">
        <v>418.21673199999998</v>
      </c>
      <c r="Y12" s="211">
        <v>374.39043699999996</v>
      </c>
      <c r="Z12" s="211">
        <v>404.29698599999995</v>
      </c>
      <c r="AA12" s="211">
        <v>606.70823999999993</v>
      </c>
      <c r="AB12" s="211">
        <f t="shared" si="0"/>
        <v>7748.4708409999994</v>
      </c>
    </row>
    <row r="13" spans="1:28" x14ac:dyDescent="0.2">
      <c r="A13" s="187" t="s">
        <v>19</v>
      </c>
      <c r="B13" s="196">
        <f>SUM(B9:B12)</f>
        <v>433.366581</v>
      </c>
      <c r="C13" s="211">
        <f t="shared" ref="C13:J13" si="1">SUM(C9:C12)</f>
        <v>319.60068000000007</v>
      </c>
      <c r="D13" s="211">
        <f t="shared" si="1"/>
        <v>628.65165500000001</v>
      </c>
      <c r="E13" s="211">
        <f t="shared" si="1"/>
        <v>709.60268499999984</v>
      </c>
      <c r="F13" s="211">
        <f t="shared" si="1"/>
        <v>739.869193</v>
      </c>
      <c r="G13" s="211">
        <f t="shared" si="1"/>
        <v>941.72842600000013</v>
      </c>
      <c r="H13" s="211">
        <f t="shared" si="1"/>
        <v>895.03317100000004</v>
      </c>
      <c r="I13" s="211">
        <f t="shared" si="1"/>
        <v>982.61756500000001</v>
      </c>
      <c r="J13" s="211">
        <f t="shared" si="1"/>
        <v>974.87532499999986</v>
      </c>
      <c r="K13" s="211">
        <f t="shared" ref="K13:AA13" si="2">SUM(K9:K12)</f>
        <v>1472.4770089999997</v>
      </c>
      <c r="L13" s="211">
        <f t="shared" si="2"/>
        <v>1813.2158629999999</v>
      </c>
      <c r="M13" s="211">
        <f t="shared" si="2"/>
        <v>2140.0315219999998</v>
      </c>
      <c r="N13" s="211">
        <f t="shared" si="2"/>
        <v>3326.0301059999997</v>
      </c>
      <c r="O13" s="211">
        <f t="shared" si="2"/>
        <v>2840.6265049999997</v>
      </c>
      <c r="P13" s="211">
        <f t="shared" si="2"/>
        <v>1941.5673479999998</v>
      </c>
      <c r="Q13" s="211">
        <f t="shared" si="2"/>
        <v>3463.1587060000002</v>
      </c>
      <c r="R13" s="211">
        <f t="shared" si="2"/>
        <v>4300.6177740000003</v>
      </c>
      <c r="S13" s="211">
        <f t="shared" si="2"/>
        <v>4260.2483069999998</v>
      </c>
      <c r="T13" s="211">
        <f t="shared" si="2"/>
        <v>3133.8068510000003</v>
      </c>
      <c r="U13" s="211">
        <f t="shared" si="2"/>
        <v>2965.1538490000003</v>
      </c>
      <c r="V13" s="211">
        <f t="shared" si="2"/>
        <v>3054.2165540000001</v>
      </c>
      <c r="W13" s="211">
        <f t="shared" si="2"/>
        <v>2379.7484420000001</v>
      </c>
      <c r="X13" s="211">
        <f t="shared" si="2"/>
        <v>2471.9037349999999</v>
      </c>
      <c r="Y13" s="211">
        <f t="shared" si="2"/>
        <v>2515.6627860000003</v>
      </c>
      <c r="Z13" s="211">
        <f t="shared" si="2"/>
        <v>2490.4102330000001</v>
      </c>
      <c r="AA13" s="211">
        <f t="shared" si="2"/>
        <v>2052.6480269999993</v>
      </c>
      <c r="AB13" s="211">
        <f t="shared" si="0"/>
        <v>53246.868898000001</v>
      </c>
    </row>
    <row r="14" spans="1:28" x14ac:dyDescent="0.2">
      <c r="A14" s="187" t="s">
        <v>11</v>
      </c>
      <c r="B14" s="193">
        <v>35401.442051999984</v>
      </c>
      <c r="C14" s="211">
        <v>37854.415041999993</v>
      </c>
      <c r="D14" s="211">
        <v>46581.324112000009</v>
      </c>
      <c r="E14" s="211">
        <v>44055.491285999997</v>
      </c>
      <c r="F14" s="211">
        <v>45311.673295999994</v>
      </c>
      <c r="G14" s="193">
        <v>173802.90373600001</v>
      </c>
      <c r="H14" s="193">
        <v>49849.919985000022</v>
      </c>
      <c r="I14" s="193">
        <v>62735.837911000017</v>
      </c>
      <c r="J14" s="211">
        <v>74995.339162000048</v>
      </c>
      <c r="K14" s="193">
        <v>88418.356921000057</v>
      </c>
      <c r="L14" s="193">
        <v>107183.92608699996</v>
      </c>
      <c r="M14" s="193">
        <v>135546.38547200005</v>
      </c>
      <c r="N14" s="193">
        <v>165140.67098900001</v>
      </c>
      <c r="O14" s="193">
        <v>200271.78282699999</v>
      </c>
      <c r="P14" s="193">
        <v>180501.04964700001</v>
      </c>
      <c r="Q14" s="193">
        <v>207608.633753</v>
      </c>
      <c r="R14" s="193">
        <v>274469.95753200003</v>
      </c>
      <c r="S14" s="193">
        <v>279346.37460899999</v>
      </c>
      <c r="T14" s="193">
        <v>309274.60421299998</v>
      </c>
      <c r="U14" s="193">
        <v>322362.6042900001</v>
      </c>
      <c r="V14" s="185">
        <v>317141.21217799996</v>
      </c>
      <c r="W14" s="185">
        <v>299147.28777700011</v>
      </c>
      <c r="X14" s="185">
        <v>309447.81772399996</v>
      </c>
      <c r="Y14" s="185">
        <v>311998.29558000009</v>
      </c>
      <c r="Z14" s="185">
        <v>306980.83560800005</v>
      </c>
      <c r="AA14" s="185">
        <v>320531.6189169999</v>
      </c>
      <c r="AB14" s="211">
        <f t="shared" si="0"/>
        <v>4705959.760706</v>
      </c>
    </row>
    <row r="15" spans="1:28" x14ac:dyDescent="0.2">
      <c r="A15" s="187"/>
      <c r="B15" s="189"/>
      <c r="C15" s="226"/>
      <c r="D15" s="226"/>
      <c r="E15" s="226"/>
      <c r="F15" s="226"/>
      <c r="G15" s="189"/>
      <c r="H15" s="189"/>
      <c r="I15" s="189"/>
      <c r="J15" s="226"/>
      <c r="K15" s="189"/>
      <c r="L15" s="189"/>
      <c r="M15" s="189"/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226"/>
      <c r="Z15" s="226"/>
      <c r="AA15" s="226"/>
      <c r="AB15" s="189"/>
    </row>
    <row r="16" spans="1:28" ht="13.5" thickBot="1" x14ac:dyDescent="0.25">
      <c r="A16" s="187"/>
      <c r="B16" s="268" t="s">
        <v>15</v>
      </c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/>
      <c r="U16" s="268"/>
      <c r="V16" s="268"/>
      <c r="W16" s="268"/>
      <c r="X16" s="268"/>
      <c r="Y16" s="268"/>
      <c r="Z16" s="268"/>
      <c r="AA16" s="268"/>
      <c r="AB16" s="268"/>
    </row>
    <row r="17" spans="1:28" ht="13.5" thickTop="1" x14ac:dyDescent="0.2">
      <c r="A17" s="190"/>
      <c r="B17" s="189"/>
      <c r="C17" s="226"/>
      <c r="D17" s="226"/>
      <c r="E17" s="226"/>
      <c r="F17" s="226"/>
      <c r="G17" s="189"/>
      <c r="H17" s="189"/>
      <c r="I17" s="189"/>
      <c r="J17" s="226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226"/>
      <c r="Z17" s="226"/>
      <c r="AA17" s="226"/>
      <c r="AB17" s="189"/>
    </row>
    <row r="18" spans="1:28" x14ac:dyDescent="0.2">
      <c r="A18" s="187" t="s">
        <v>62</v>
      </c>
      <c r="B18" s="189">
        <f>B9/B$14*100</f>
        <v>1.4863287185508129E-2</v>
      </c>
      <c r="C18" s="226">
        <f t="shared" ref="C18:H18" si="3">C9/C$14*100</f>
        <v>1.3188530306070818E-2</v>
      </c>
      <c r="D18" s="226">
        <f t="shared" si="3"/>
        <v>1.8790777563459399E-2</v>
      </c>
      <c r="E18" s="226">
        <f t="shared" si="3"/>
        <v>2.0142258640116258E-2</v>
      </c>
      <c r="F18" s="226">
        <f t="shared" si="3"/>
        <v>1.9268229056486265E-2</v>
      </c>
      <c r="G18" s="226">
        <f t="shared" si="3"/>
        <v>5.1888718808165727E-3</v>
      </c>
      <c r="H18" s="226">
        <f t="shared" si="3"/>
        <v>2.1538971382964785E-2</v>
      </c>
      <c r="I18" s="226">
        <f t="shared" ref="I18:AB23" si="4">I9/I$14*100</f>
        <v>1.2919379528329958E-2</v>
      </c>
      <c r="J18" s="226">
        <f t="shared" si="4"/>
        <v>1.0694992635041102E-2</v>
      </c>
      <c r="K18" s="226">
        <f t="shared" si="4"/>
        <v>1.3204918533412557E-2</v>
      </c>
      <c r="L18" s="226">
        <f t="shared" si="4"/>
        <v>1.3681729654217836E-2</v>
      </c>
      <c r="M18" s="226">
        <f t="shared" si="4"/>
        <v>1.8706890568644434E-2</v>
      </c>
      <c r="N18" s="226">
        <f t="shared" si="4"/>
        <v>3.4716210523220409E-2</v>
      </c>
      <c r="O18" s="226">
        <f t="shared" si="4"/>
        <v>2.2277284583090622E-2</v>
      </c>
      <c r="P18" s="226">
        <f t="shared" si="4"/>
        <v>1.6723026851662239E-2</v>
      </c>
      <c r="Q18" s="226">
        <f t="shared" si="4"/>
        <v>2.0979703113802033E-2</v>
      </c>
      <c r="R18" s="226">
        <f t="shared" si="4"/>
        <v>1.6921706629617214E-2</v>
      </c>
      <c r="S18" s="226">
        <f t="shared" si="4"/>
        <v>1.8638948893780455E-2</v>
      </c>
      <c r="T18" s="226">
        <f t="shared" si="4"/>
        <v>1.8513470624495994E-2</v>
      </c>
      <c r="U18" s="226">
        <f t="shared" si="4"/>
        <v>1.7402866292000694E-2</v>
      </c>
      <c r="V18" s="226">
        <f t="shared" si="4"/>
        <v>2.03385698619949E-2</v>
      </c>
      <c r="W18" s="226">
        <f t="shared" si="4"/>
        <v>2.1424837402429456E-2</v>
      </c>
      <c r="X18" s="226">
        <f t="shared" si="4"/>
        <v>2.199905770888887E-2</v>
      </c>
      <c r="Y18" s="226">
        <f t="shared" si="4"/>
        <v>3.1327992295053279E-2</v>
      </c>
      <c r="Z18" s="226">
        <f t="shared" si="4"/>
        <v>3.5521990089064127E-2</v>
      </c>
      <c r="AA18" s="226">
        <f t="shared" si="4"/>
        <v>2.4586302988226148E-2</v>
      </c>
      <c r="AB18" s="226">
        <f t="shared" si="4"/>
        <v>2.112239278584218E-2</v>
      </c>
    </row>
    <row r="19" spans="1:28" x14ac:dyDescent="0.2">
      <c r="A19" s="187" t="s">
        <v>45</v>
      </c>
      <c r="B19" s="226">
        <f t="shared" ref="B19:H19" si="5">B10/B$14*100</f>
        <v>0.35310979370948492</v>
      </c>
      <c r="C19" s="226">
        <f t="shared" si="5"/>
        <v>0.26689053545776897</v>
      </c>
      <c r="D19" s="226">
        <f t="shared" si="5"/>
        <v>0.28627528208380609</v>
      </c>
      <c r="E19" s="226">
        <f t="shared" si="5"/>
        <v>0.36221089208624835</v>
      </c>
      <c r="F19" s="226">
        <f t="shared" si="5"/>
        <v>0.35989717248953562</v>
      </c>
      <c r="G19" s="226">
        <f t="shared" si="5"/>
        <v>0.12578414243991579</v>
      </c>
      <c r="H19" s="226">
        <f t="shared" si="5"/>
        <v>0.47266449589267057</v>
      </c>
      <c r="I19" s="226">
        <f t="shared" ref="I19:V19" si="6">I10/I$14*100</f>
        <v>0.51421485986630344</v>
      </c>
      <c r="J19" s="226">
        <f t="shared" si="6"/>
        <v>0.44613726898048606</v>
      </c>
      <c r="K19" s="226">
        <f t="shared" si="6"/>
        <v>0.55678192531880832</v>
      </c>
      <c r="L19" s="226">
        <f t="shared" si="6"/>
        <v>0.4310671477222916</v>
      </c>
      <c r="M19" s="226">
        <f t="shared" si="6"/>
        <v>0.39740634036403244</v>
      </c>
      <c r="N19" s="226">
        <f t="shared" si="6"/>
        <v>0.42349787536383732</v>
      </c>
      <c r="O19" s="226">
        <f t="shared" si="6"/>
        <v>0.33583424359935582</v>
      </c>
      <c r="P19" s="226">
        <f t="shared" si="6"/>
        <v>0.25770733184638367</v>
      </c>
      <c r="Q19" s="226">
        <f t="shared" si="6"/>
        <v>0.32399706690439128</v>
      </c>
      <c r="R19" s="226">
        <f t="shared" si="6"/>
        <v>0.33846596157675685</v>
      </c>
      <c r="S19" s="226">
        <f t="shared" si="6"/>
        <v>0.31936216686137636</v>
      </c>
      <c r="T19" s="226">
        <f t="shared" si="6"/>
        <v>0.28007213337291875</v>
      </c>
      <c r="U19" s="226">
        <f t="shared" si="6"/>
        <v>0.27761075946480707</v>
      </c>
      <c r="V19" s="226">
        <f t="shared" si="6"/>
        <v>0.28422827036874471</v>
      </c>
      <c r="W19" s="226">
        <f t="shared" si="4"/>
        <v>0.25221488103961653</v>
      </c>
      <c r="X19" s="226">
        <f t="shared" si="4"/>
        <v>0.25212917180623862</v>
      </c>
      <c r="Y19" s="226">
        <f t="shared" si="4"/>
        <v>0.25533317562490759</v>
      </c>
      <c r="Z19" s="226">
        <f t="shared" si="4"/>
        <v>0.24088913320448616</v>
      </c>
      <c r="AA19" s="226">
        <f t="shared" ref="AA19" si="7">AA10/AA$14*100</f>
        <v>0.16598144413882759</v>
      </c>
      <c r="AB19" s="226">
        <f t="shared" si="4"/>
        <v>0.29500216750508906</v>
      </c>
    </row>
    <row r="20" spans="1:28" x14ac:dyDescent="0.2">
      <c r="A20" s="187" t="s">
        <v>32</v>
      </c>
      <c r="B20" s="226">
        <f t="shared" ref="B20:H20" si="8">B11/B$14*100</f>
        <v>0.65274394376526601</v>
      </c>
      <c r="C20" s="226">
        <f t="shared" si="8"/>
        <v>0.37292357006011639</v>
      </c>
      <c r="D20" s="226">
        <f t="shared" si="8"/>
        <v>0.78078686884365633</v>
      </c>
      <c r="E20" s="226">
        <f t="shared" si="8"/>
        <v>1.0027325700040088</v>
      </c>
      <c r="F20" s="226">
        <f t="shared" si="8"/>
        <v>1.0169528280048714</v>
      </c>
      <c r="G20" s="226">
        <f t="shared" si="8"/>
        <v>0.3378337803215769</v>
      </c>
      <c r="H20" s="226">
        <f t="shared" si="8"/>
        <v>0.95495986983177472</v>
      </c>
      <c r="I20" s="226">
        <f t="shared" ref="I20:L20" si="9">I11/I$14*100</f>
        <v>0.80901158715696153</v>
      </c>
      <c r="J20" s="226">
        <f t="shared" si="9"/>
        <v>0.67196729507604824</v>
      </c>
      <c r="K20" s="226">
        <f t="shared" si="9"/>
        <v>0.84519908650610498</v>
      </c>
      <c r="L20" s="226">
        <f t="shared" si="9"/>
        <v>1.0171442153696486</v>
      </c>
      <c r="M20" s="226">
        <f t="shared" si="4"/>
        <v>0.94960783831885331</v>
      </c>
      <c r="N20" s="226">
        <f t="shared" si="4"/>
        <v>1.3585405633657861</v>
      </c>
      <c r="O20" s="226">
        <f t="shared" si="4"/>
        <v>0.85337989549748372</v>
      </c>
      <c r="P20" s="226">
        <f t="shared" si="4"/>
        <v>0.65883025906257642</v>
      </c>
      <c r="Q20" s="226">
        <f t="shared" si="4"/>
        <v>1.1149071910727089</v>
      </c>
      <c r="R20" s="226">
        <f t="shared" si="4"/>
        <v>0.98812665706183855</v>
      </c>
      <c r="S20" s="226">
        <f t="shared" si="4"/>
        <v>0.97864521951519967</v>
      </c>
      <c r="T20" s="226">
        <f t="shared" si="4"/>
        <v>0.5720738961099705</v>
      </c>
      <c r="U20" s="226">
        <f t="shared" si="4"/>
        <v>0.50867579091923443</v>
      </c>
      <c r="V20" s="226">
        <f t="shared" si="4"/>
        <v>0.53534774504395888</v>
      </c>
      <c r="W20" s="226">
        <f t="shared" si="4"/>
        <v>0.41772521432035414</v>
      </c>
      <c r="X20" s="226">
        <f t="shared" si="4"/>
        <v>0.38953358529582938</v>
      </c>
      <c r="Y20" s="226">
        <f t="shared" si="4"/>
        <v>0.3996478213709605</v>
      </c>
      <c r="Z20" s="226">
        <f t="shared" si="4"/>
        <v>0.40314701357459859</v>
      </c>
      <c r="AA20" s="226">
        <f t="shared" ref="AA20" si="10">AA11/AA$14*100</f>
        <v>0.26053900854512807</v>
      </c>
      <c r="AB20" s="226">
        <f t="shared" si="4"/>
        <v>0.65070049496993687</v>
      </c>
    </row>
    <row r="21" spans="1:28" x14ac:dyDescent="0.2">
      <c r="A21" s="187" t="s">
        <v>26</v>
      </c>
      <c r="B21" s="226">
        <f t="shared" ref="B21:H21" si="11">B12/B$14*100</f>
        <v>0.20343248982404488</v>
      </c>
      <c r="C21" s="226">
        <f t="shared" si="11"/>
        <v>0.19128641116144496</v>
      </c>
      <c r="D21" s="226">
        <f t="shared" si="11"/>
        <v>0.2637258286274281</v>
      </c>
      <c r="E21" s="226">
        <f t="shared" si="11"/>
        <v>0.22561629231356745</v>
      </c>
      <c r="F21" s="226">
        <f t="shared" si="11"/>
        <v>0.23672633164370263</v>
      </c>
      <c r="G21" s="226">
        <f t="shared" si="11"/>
        <v>7.3030197581048312E-2</v>
      </c>
      <c r="H21" s="226">
        <f t="shared" si="11"/>
        <v>0.34629224490619798</v>
      </c>
      <c r="I21" s="226">
        <f t="shared" ref="I21:L21" si="12">I12/I$14*100</f>
        <v>0.23013207411817388</v>
      </c>
      <c r="J21" s="226">
        <f t="shared" si="12"/>
        <v>0.17111499252346021</v>
      </c>
      <c r="K21" s="226">
        <f t="shared" si="12"/>
        <v>0.25016622079692247</v>
      </c>
      <c r="L21" s="226">
        <f t="shared" si="12"/>
        <v>0.22979327217411308</v>
      </c>
      <c r="M21" s="226">
        <f t="shared" si="4"/>
        <v>0.21309751344101108</v>
      </c>
      <c r="N21" s="226">
        <f t="shared" si="4"/>
        <v>0.19730408387507609</v>
      </c>
      <c r="O21" s="226">
        <f t="shared" si="4"/>
        <v>0.20689436432386848</v>
      </c>
      <c r="P21" s="226">
        <f t="shared" si="4"/>
        <v>0.14239370768350088</v>
      </c>
      <c r="Q21" s="226">
        <f t="shared" si="4"/>
        <v>0.20823486585550202</v>
      </c>
      <c r="R21" s="226">
        <f t="shared" si="4"/>
        <v>0.22336673256071118</v>
      </c>
      <c r="S21" s="226">
        <f t="shared" si="4"/>
        <v>0.20843102181475073</v>
      </c>
      <c r="T21" s="226">
        <f t="shared" si="4"/>
        <v>0.14261698891261884</v>
      </c>
      <c r="U21" s="226">
        <f t="shared" si="4"/>
        <v>0.1161300070225338</v>
      </c>
      <c r="V21" s="226">
        <f t="shared" si="4"/>
        <v>0.12313166564452231</v>
      </c>
      <c r="W21" s="226">
        <f t="shared" si="4"/>
        <v>0.10414568666664455</v>
      </c>
      <c r="X21" s="226">
        <f t="shared" si="4"/>
        <v>0.13514935573823056</v>
      </c>
      <c r="Y21" s="226">
        <f t="shared" si="4"/>
        <v>0.11999759046888825</v>
      </c>
      <c r="Z21" s="226">
        <f t="shared" si="4"/>
        <v>0.13170105071844551</v>
      </c>
      <c r="AA21" s="226">
        <f t="shared" ref="AA21" si="13">AA12/AA$14*100</f>
        <v>0.18928186930510094</v>
      </c>
      <c r="AB21" s="226">
        <f t="shared" si="4"/>
        <v>0.16465229698091499</v>
      </c>
    </row>
    <row r="22" spans="1:28" x14ac:dyDescent="0.2">
      <c r="A22" s="187" t="s">
        <v>19</v>
      </c>
      <c r="B22" s="226">
        <f t="shared" ref="B22:H22" si="14">B13/B$14*100</f>
        <v>1.2241495144843038</v>
      </c>
      <c r="C22" s="226">
        <f t="shared" si="14"/>
        <v>0.84428904698540119</v>
      </c>
      <c r="D22" s="226">
        <f t="shared" si="14"/>
        <v>1.34957875711835</v>
      </c>
      <c r="E22" s="226">
        <f t="shared" si="14"/>
        <v>1.6107020130439409</v>
      </c>
      <c r="F22" s="226">
        <f t="shared" si="14"/>
        <v>1.6328445611945959</v>
      </c>
      <c r="G22" s="226">
        <f t="shared" si="14"/>
        <v>0.54183699222335757</v>
      </c>
      <c r="H22" s="226">
        <f t="shared" si="14"/>
        <v>1.795455582013608</v>
      </c>
      <c r="I22" s="226">
        <f t="shared" ref="I22:L22" si="15">I13/I$14*100</f>
        <v>1.5662779006697689</v>
      </c>
      <c r="J22" s="226">
        <f t="shared" si="15"/>
        <v>1.2999145492150355</v>
      </c>
      <c r="K22" s="226">
        <f t="shared" si="15"/>
        <v>1.6653521511552483</v>
      </c>
      <c r="L22" s="226">
        <f t="shared" si="15"/>
        <v>1.6916863649202714</v>
      </c>
      <c r="M22" s="226">
        <f t="shared" si="4"/>
        <v>1.5788185826925414</v>
      </c>
      <c r="N22" s="226">
        <f t="shared" si="4"/>
        <v>2.0140587331279196</v>
      </c>
      <c r="O22" s="226">
        <f t="shared" si="4"/>
        <v>1.4183857880037984</v>
      </c>
      <c r="P22" s="226">
        <f t="shared" si="4"/>
        <v>1.0756543254441233</v>
      </c>
      <c r="Q22" s="226">
        <f t="shared" si="4"/>
        <v>1.668118826946404</v>
      </c>
      <c r="R22" s="226">
        <f t="shared" si="4"/>
        <v>1.5668810578289238</v>
      </c>
      <c r="S22" s="226">
        <f t="shared" si="4"/>
        <v>1.5250773570851073</v>
      </c>
      <c r="T22" s="226">
        <f t="shared" si="4"/>
        <v>1.0132764890200043</v>
      </c>
      <c r="U22" s="226">
        <f t="shared" si="4"/>
        <v>0.91981942369857606</v>
      </c>
      <c r="V22" s="226">
        <f t="shared" si="4"/>
        <v>0.9630462509192208</v>
      </c>
      <c r="W22" s="226">
        <f t="shared" si="4"/>
        <v>0.79551061942904444</v>
      </c>
      <c r="X22" s="226">
        <f t="shared" si="4"/>
        <v>0.79881117054918738</v>
      </c>
      <c r="Y22" s="226">
        <f t="shared" si="4"/>
        <v>0.80630657975980968</v>
      </c>
      <c r="Z22" s="226">
        <f t="shared" si="4"/>
        <v>0.81125918758659443</v>
      </c>
      <c r="AA22" s="226">
        <f t="shared" ref="AA22" si="16">AA13/AA$14*100</f>
        <v>0.64038862497728266</v>
      </c>
      <c r="AB22" s="226">
        <f t="shared" si="4"/>
        <v>1.1314773522417831</v>
      </c>
    </row>
    <row r="23" spans="1:28" x14ac:dyDescent="0.2">
      <c r="A23" s="187" t="s">
        <v>11</v>
      </c>
      <c r="B23" s="226">
        <f t="shared" ref="B23:H23" si="17">B14/B$14*100</f>
        <v>100</v>
      </c>
      <c r="C23" s="226">
        <f t="shared" si="17"/>
        <v>100</v>
      </c>
      <c r="D23" s="226">
        <f t="shared" si="17"/>
        <v>100</v>
      </c>
      <c r="E23" s="226">
        <f t="shared" si="17"/>
        <v>100</v>
      </c>
      <c r="F23" s="226">
        <f t="shared" si="17"/>
        <v>100</v>
      </c>
      <c r="G23" s="226">
        <f t="shared" si="17"/>
        <v>100</v>
      </c>
      <c r="H23" s="226">
        <f t="shared" si="17"/>
        <v>100</v>
      </c>
      <c r="I23" s="226">
        <f t="shared" ref="I23:L23" si="18">I14/I$14*100</f>
        <v>100</v>
      </c>
      <c r="J23" s="226">
        <f t="shared" si="18"/>
        <v>100</v>
      </c>
      <c r="K23" s="226">
        <f t="shared" si="18"/>
        <v>100</v>
      </c>
      <c r="L23" s="226">
        <f t="shared" si="18"/>
        <v>100</v>
      </c>
      <c r="M23" s="226">
        <f t="shared" si="4"/>
        <v>100</v>
      </c>
      <c r="N23" s="226">
        <f t="shared" si="4"/>
        <v>100</v>
      </c>
      <c r="O23" s="226">
        <f t="shared" si="4"/>
        <v>100</v>
      </c>
      <c r="P23" s="226">
        <f t="shared" si="4"/>
        <v>100</v>
      </c>
      <c r="Q23" s="226">
        <f t="shared" si="4"/>
        <v>100</v>
      </c>
      <c r="R23" s="226">
        <f t="shared" si="4"/>
        <v>100</v>
      </c>
      <c r="S23" s="226">
        <f t="shared" si="4"/>
        <v>100</v>
      </c>
      <c r="T23" s="226">
        <f t="shared" si="4"/>
        <v>100</v>
      </c>
      <c r="U23" s="226">
        <f t="shared" si="4"/>
        <v>100</v>
      </c>
      <c r="V23" s="226">
        <f t="shared" si="4"/>
        <v>100</v>
      </c>
      <c r="W23" s="226">
        <f t="shared" si="4"/>
        <v>100</v>
      </c>
      <c r="X23" s="226">
        <f t="shared" si="4"/>
        <v>100</v>
      </c>
      <c r="Y23" s="226">
        <f t="shared" si="4"/>
        <v>100</v>
      </c>
      <c r="Z23" s="226">
        <f t="shared" si="4"/>
        <v>100</v>
      </c>
      <c r="AA23" s="226">
        <f t="shared" ref="AA23" si="19">AA14/AA$14*100</f>
        <v>100</v>
      </c>
      <c r="AB23" s="226">
        <f t="shared" si="4"/>
        <v>100</v>
      </c>
    </row>
    <row r="24" spans="1:28" x14ac:dyDescent="0.2">
      <c r="A24" s="187"/>
      <c r="B24" s="189"/>
      <c r="C24" s="226"/>
      <c r="D24" s="226"/>
      <c r="E24" s="226"/>
      <c r="F24" s="226"/>
      <c r="G24" s="189"/>
      <c r="H24" s="189"/>
      <c r="I24" s="189"/>
      <c r="J24" s="226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226"/>
      <c r="Z24" s="226"/>
      <c r="AA24" s="226"/>
      <c r="AB24" s="189"/>
    </row>
    <row r="25" spans="1:28" ht="13.5" thickBot="1" x14ac:dyDescent="0.25">
      <c r="A25" s="187"/>
      <c r="B25" s="268" t="s">
        <v>16</v>
      </c>
      <c r="C25" s="268"/>
      <c r="D25" s="268"/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  <c r="AB25" s="268"/>
    </row>
    <row r="26" spans="1:28" ht="13.5" thickTop="1" x14ac:dyDescent="0.2">
      <c r="A26" s="187"/>
      <c r="B26" s="189"/>
      <c r="C26" s="226"/>
      <c r="D26" s="226"/>
      <c r="E26" s="226"/>
      <c r="F26" s="226"/>
      <c r="G26" s="189"/>
      <c r="H26" s="189"/>
      <c r="I26" s="189"/>
      <c r="J26" s="226"/>
      <c r="K26" s="189"/>
      <c r="L26" s="189"/>
      <c r="M26" s="189"/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226"/>
      <c r="Z26" s="226"/>
      <c r="AA26" s="226"/>
      <c r="AB26" s="189"/>
    </row>
    <row r="27" spans="1:28" x14ac:dyDescent="0.2">
      <c r="A27" s="187" t="s">
        <v>62</v>
      </c>
      <c r="B27" s="195" t="s">
        <v>12</v>
      </c>
      <c r="C27" s="209">
        <f t="shared" ref="C27:G27" si="20">(C9/B9)*100-100</f>
        <v>-5.1194663137341507</v>
      </c>
      <c r="D27" s="209">
        <f t="shared" si="20"/>
        <v>75.324916208323742</v>
      </c>
      <c r="E27" s="209">
        <f t="shared" si="20"/>
        <v>1.3798480131310527</v>
      </c>
      <c r="F27" s="209">
        <f t="shared" si="20"/>
        <v>-1.6116485313853701</v>
      </c>
      <c r="G27" s="209">
        <f t="shared" si="20"/>
        <v>3.2947085802525748</v>
      </c>
      <c r="H27" s="209">
        <f>(H9/G9)*100-100</f>
        <v>19.058237538546123</v>
      </c>
      <c r="I27" s="209">
        <f t="shared" ref="I27:L27" si="21">(I9/H9)*100-100</f>
        <v>-24.513735475675119</v>
      </c>
      <c r="J27" s="209">
        <f t="shared" si="21"/>
        <v>-1.0405201379233517</v>
      </c>
      <c r="K27" s="209">
        <f t="shared" si="21"/>
        <v>45.567157967600508</v>
      </c>
      <c r="L27" s="209">
        <f t="shared" si="21"/>
        <v>25.600827094381316</v>
      </c>
      <c r="M27" s="209">
        <f t="shared" ref="M27:AA32" si="22">(M9/L9)*100-100</f>
        <v>72.909510409922149</v>
      </c>
      <c r="N27" s="209">
        <f t="shared" si="22"/>
        <v>126.09804723157131</v>
      </c>
      <c r="O27" s="209">
        <f t="shared" si="22"/>
        <v>-22.179205817600007</v>
      </c>
      <c r="P27" s="209">
        <f t="shared" si="22"/>
        <v>-32.343020969462927</v>
      </c>
      <c r="Q27" s="209">
        <f t="shared" si="22"/>
        <v>44.29461698149882</v>
      </c>
      <c r="R27" s="209">
        <f t="shared" si="22"/>
        <v>6.6336384409150071</v>
      </c>
      <c r="S27" s="209">
        <f t="shared" si="22"/>
        <v>12.105128386152899</v>
      </c>
      <c r="T27" s="209">
        <f t="shared" si="22"/>
        <v>9.968333632049692</v>
      </c>
      <c r="U27" s="209">
        <f t="shared" si="22"/>
        <v>-2.020924329113214</v>
      </c>
      <c r="V27" s="209">
        <f t="shared" si="22"/>
        <v>14.976121442986795</v>
      </c>
      <c r="W27" s="209">
        <f t="shared" si="22"/>
        <v>-0.63589823984801797</v>
      </c>
      <c r="X27" s="209">
        <f t="shared" si="22"/>
        <v>6.2157448485625793</v>
      </c>
      <c r="Y27" s="209">
        <f t="shared" si="22"/>
        <v>43.579779328876754</v>
      </c>
      <c r="Z27" s="209">
        <f t="shared" si="22"/>
        <v>11.56392058414697</v>
      </c>
      <c r="AA27" s="209">
        <f t="shared" si="22"/>
        <v>-27.73041618825107</v>
      </c>
      <c r="AB27" s="191">
        <f>POWER(Z9/B9,1/25)*100-100</f>
        <v>12.890893199206104</v>
      </c>
    </row>
    <row r="28" spans="1:28" x14ac:dyDescent="0.2">
      <c r="A28" s="187" t="s">
        <v>45</v>
      </c>
      <c r="B28" s="195" t="s">
        <v>12</v>
      </c>
      <c r="C28" s="209">
        <f t="shared" ref="C28:H28" si="23">(C10/B10)*100-100</f>
        <v>-19.179972052372293</v>
      </c>
      <c r="D28" s="209">
        <f t="shared" si="23"/>
        <v>31.991501204926038</v>
      </c>
      <c r="E28" s="209">
        <f t="shared" si="23"/>
        <v>19.664649673649919</v>
      </c>
      <c r="F28" s="209">
        <f t="shared" si="23"/>
        <v>2.1943722987887782</v>
      </c>
      <c r="G28" s="209">
        <f t="shared" si="23"/>
        <v>34.058509402314598</v>
      </c>
      <c r="H28" s="209">
        <f t="shared" si="23"/>
        <v>7.7790933540366183</v>
      </c>
      <c r="I28" s="209">
        <f t="shared" ref="I28:L28" si="24">(I10/H10)*100-100</f>
        <v>36.912429974487253</v>
      </c>
      <c r="J28" s="209">
        <f t="shared" si="24"/>
        <v>3.7152102973207661</v>
      </c>
      <c r="K28" s="209">
        <f t="shared" si="24"/>
        <v>47.137980382085999</v>
      </c>
      <c r="L28" s="209">
        <f t="shared" si="24"/>
        <v>-6.1472465944012811</v>
      </c>
      <c r="M28" s="209">
        <f t="shared" ref="M28:Z32" si="25">(M10/L10)*100-100</f>
        <v>16.586468107493374</v>
      </c>
      <c r="N28" s="209">
        <f t="shared" si="25"/>
        <v>29.832239382658713</v>
      </c>
      <c r="O28" s="209">
        <f t="shared" si="25"/>
        <v>-3.8300344563040056</v>
      </c>
      <c r="P28" s="209">
        <f t="shared" si="25"/>
        <v>-30.838920218628104</v>
      </c>
      <c r="Q28" s="209">
        <f t="shared" si="25"/>
        <v>44.603892216274943</v>
      </c>
      <c r="R28" s="209">
        <f t="shared" si="25"/>
        <v>38.109427723785785</v>
      </c>
      <c r="S28" s="209">
        <f t="shared" si="25"/>
        <v>-3.9678414103237287</v>
      </c>
      <c r="T28" s="209">
        <f t="shared" si="25"/>
        <v>-2.9070596014656758</v>
      </c>
      <c r="U28" s="209">
        <f t="shared" si="25"/>
        <v>3.3158113440029666</v>
      </c>
      <c r="V28" s="209">
        <f t="shared" si="25"/>
        <v>0.72540079453553119</v>
      </c>
      <c r="W28" s="209">
        <f t="shared" si="25"/>
        <v>-16.298002444366332</v>
      </c>
      <c r="X28" s="209">
        <f t="shared" si="25"/>
        <v>3.4081443746344604</v>
      </c>
      <c r="Y28" s="209">
        <f t="shared" si="25"/>
        <v>2.1054553872811113</v>
      </c>
      <c r="Z28" s="209">
        <f t="shared" si="25"/>
        <v>-7.1741350566256017</v>
      </c>
      <c r="AA28" s="209">
        <f t="shared" si="22"/>
        <v>-28.054780301959809</v>
      </c>
      <c r="AB28" s="209">
        <f t="shared" ref="AB28:AB32" si="26">POWER(Z10/B10,1/25)*100-100</f>
        <v>7.3692477244116361</v>
      </c>
    </row>
    <row r="29" spans="1:28" x14ac:dyDescent="0.2">
      <c r="A29" s="187" t="s">
        <v>32</v>
      </c>
      <c r="B29" s="195" t="s">
        <v>12</v>
      </c>
      <c r="C29" s="209">
        <f t="shared" ref="C29:H29" si="27">(C11/B11)*100-100</f>
        <v>-38.909656302900707</v>
      </c>
      <c r="D29" s="209">
        <f t="shared" si="27"/>
        <v>157.63683642945898</v>
      </c>
      <c r="E29" s="209">
        <f t="shared" si="27"/>
        <v>21.462115203895223</v>
      </c>
      <c r="F29" s="209">
        <f t="shared" si="27"/>
        <v>4.3099502995707724</v>
      </c>
      <c r="G29" s="209">
        <f t="shared" si="27"/>
        <v>27.423400912706825</v>
      </c>
      <c r="H29" s="209">
        <f t="shared" si="27"/>
        <v>-18.92452788221749</v>
      </c>
      <c r="I29" s="209">
        <f t="shared" ref="I29:L29" si="28">(I11/H11)*100-100</f>
        <v>6.6156250950077435</v>
      </c>
      <c r="J29" s="209">
        <f t="shared" si="28"/>
        <v>-0.7085243718961749</v>
      </c>
      <c r="K29" s="209">
        <f t="shared" si="28"/>
        <v>48.292453049440297</v>
      </c>
      <c r="L29" s="209">
        <f t="shared" si="28"/>
        <v>45.885032130759924</v>
      </c>
      <c r="M29" s="209">
        <f t="shared" si="25"/>
        <v>18.064691662903257</v>
      </c>
      <c r="N29" s="209">
        <f t="shared" si="25"/>
        <v>74.29881047781987</v>
      </c>
      <c r="O29" s="209">
        <f t="shared" si="25"/>
        <v>-23.820956358140847</v>
      </c>
      <c r="P29" s="209">
        <f t="shared" si="25"/>
        <v>-30.418930789694372</v>
      </c>
      <c r="Q29" s="209">
        <f t="shared" si="25"/>
        <v>94.639445134881811</v>
      </c>
      <c r="R29" s="209">
        <f t="shared" si="25"/>
        <v>17.171854502020992</v>
      </c>
      <c r="S29" s="209">
        <f t="shared" si="25"/>
        <v>0.80008253615548597</v>
      </c>
      <c r="T29" s="209">
        <f t="shared" si="25"/>
        <v>-35.281555185478055</v>
      </c>
      <c r="U29" s="209">
        <f t="shared" si="25"/>
        <v>-7.3192939413378326</v>
      </c>
      <c r="V29" s="209">
        <f t="shared" si="25"/>
        <v>3.5387541225509409</v>
      </c>
      <c r="W29" s="209">
        <f t="shared" si="25"/>
        <v>-26.39842623036067</v>
      </c>
      <c r="X29" s="209">
        <f t="shared" si="25"/>
        <v>-3.5379311065767922</v>
      </c>
      <c r="Y29" s="209">
        <f t="shared" si="25"/>
        <v>3.442102420405206</v>
      </c>
      <c r="Z29" s="209">
        <f t="shared" si="25"/>
        <v>-0.74668071868806862</v>
      </c>
      <c r="AA29" s="209">
        <f t="shared" si="22"/>
        <v>-32.520955822806513</v>
      </c>
      <c r="AB29" s="209">
        <f t="shared" si="26"/>
        <v>6.9430180657321046</v>
      </c>
    </row>
    <row r="30" spans="1:28" x14ac:dyDescent="0.2">
      <c r="A30" s="187" t="s">
        <v>26</v>
      </c>
      <c r="B30" s="195" t="s">
        <v>12</v>
      </c>
      <c r="C30" s="209">
        <f t="shared" ref="C30:H30" si="29">(C12/B12)*100-100</f>
        <v>0.54474827034640327</v>
      </c>
      <c r="D30" s="209">
        <f t="shared" si="29"/>
        <v>69.653895619786567</v>
      </c>
      <c r="E30" s="209">
        <f t="shared" si="29"/>
        <v>-19.089290129331047</v>
      </c>
      <c r="F30" s="209">
        <f t="shared" si="29"/>
        <v>7.9160801512602603</v>
      </c>
      <c r="G30" s="209">
        <f t="shared" si="29"/>
        <v>18.332171689498281</v>
      </c>
      <c r="H30" s="209">
        <f t="shared" si="29"/>
        <v>36.002761836094862</v>
      </c>
      <c r="I30" s="209">
        <f t="shared" ref="I30:L30" si="30">(I12/H12)*100-100</f>
        <v>-16.365469507802473</v>
      </c>
      <c r="J30" s="209">
        <f t="shared" si="30"/>
        <v>-11.114794336163541</v>
      </c>
      <c r="K30" s="209">
        <f t="shared" si="30"/>
        <v>72.364876206660256</v>
      </c>
      <c r="L30" s="209">
        <f t="shared" si="30"/>
        <v>11.351446322892642</v>
      </c>
      <c r="M30" s="209">
        <f t="shared" si="25"/>
        <v>17.273355811452376</v>
      </c>
      <c r="N30" s="209">
        <f t="shared" si="25"/>
        <v>12.803817239940301</v>
      </c>
      <c r="O30" s="209">
        <f t="shared" si="25"/>
        <v>27.168135971865112</v>
      </c>
      <c r="P30" s="209">
        <f t="shared" si="25"/>
        <v>-37.969953698582806</v>
      </c>
      <c r="Q30" s="209">
        <f t="shared" si="25"/>
        <v>68.200904811557194</v>
      </c>
      <c r="R30" s="209">
        <f t="shared" si="25"/>
        <v>41.812478886852404</v>
      </c>
      <c r="S30" s="209">
        <f t="shared" si="25"/>
        <v>-5.0287639068562555</v>
      </c>
      <c r="T30" s="209">
        <f t="shared" si="25"/>
        <v>-24.245205282771039</v>
      </c>
      <c r="U30" s="209">
        <f t="shared" si="25"/>
        <v>-15.12621206191389</v>
      </c>
      <c r="V30" s="209">
        <f t="shared" si="25"/>
        <v>4.3117732366048074</v>
      </c>
      <c r="W30" s="209">
        <f t="shared" si="25"/>
        <v>-20.218183318165345</v>
      </c>
      <c r="X30" s="209">
        <f t="shared" si="25"/>
        <v>34.237868209217822</v>
      </c>
      <c r="Y30" s="209">
        <f t="shared" si="25"/>
        <v>-10.479326063884031</v>
      </c>
      <c r="Z30" s="209">
        <f t="shared" si="25"/>
        <v>7.9880643425729261</v>
      </c>
      <c r="AA30" s="209">
        <f t="shared" si="22"/>
        <v>50.064992074910009</v>
      </c>
      <c r="AB30" s="209">
        <f t="shared" si="26"/>
        <v>7.1446201323222027</v>
      </c>
    </row>
    <row r="31" spans="1:28" x14ac:dyDescent="0.2">
      <c r="A31" s="187" t="s">
        <v>19</v>
      </c>
      <c r="B31" s="195" t="s">
        <v>12</v>
      </c>
      <c r="C31" s="209">
        <f t="shared" ref="C31:H31" si="31">(C13/B13)*100-100</f>
        <v>-26.251655293189273</v>
      </c>
      <c r="D31" s="209">
        <f t="shared" si="31"/>
        <v>96.699098074509692</v>
      </c>
      <c r="E31" s="209">
        <f t="shared" si="31"/>
        <v>12.876929433996295</v>
      </c>
      <c r="F31" s="209">
        <f t="shared" si="31"/>
        <v>4.2652752927506441</v>
      </c>
      <c r="G31" s="209">
        <f t="shared" si="31"/>
        <v>27.283097459634348</v>
      </c>
      <c r="H31" s="209">
        <f t="shared" si="31"/>
        <v>-4.9584629401427947</v>
      </c>
      <c r="I31" s="209">
        <f t="shared" ref="I31:L31" si="32">(I13/H13)*100-100</f>
        <v>9.7856031304564937</v>
      </c>
      <c r="J31" s="209">
        <f t="shared" si="32"/>
        <v>-0.78791996762241467</v>
      </c>
      <c r="K31" s="209">
        <f t="shared" si="32"/>
        <v>51.042597062347426</v>
      </c>
      <c r="L31" s="209">
        <f t="shared" si="32"/>
        <v>23.140521170609347</v>
      </c>
      <c r="M31" s="209">
        <f t="shared" si="25"/>
        <v>18.024089997716942</v>
      </c>
      <c r="N31" s="209">
        <f t="shared" si="25"/>
        <v>55.41967825275799</v>
      </c>
      <c r="O31" s="209">
        <f t="shared" si="25"/>
        <v>-14.594083202204189</v>
      </c>
      <c r="P31" s="209">
        <f t="shared" si="25"/>
        <v>-31.65003056253606</v>
      </c>
      <c r="Q31" s="209">
        <f t="shared" si="25"/>
        <v>78.369228838102629</v>
      </c>
      <c r="R31" s="209">
        <f t="shared" si="25"/>
        <v>24.18194310728768</v>
      </c>
      <c r="S31" s="209">
        <f t="shared" si="25"/>
        <v>-0.93868995389591703</v>
      </c>
      <c r="T31" s="209">
        <f t="shared" si="25"/>
        <v>-26.440746520552509</v>
      </c>
      <c r="U31" s="209">
        <f t="shared" si="25"/>
        <v>-5.381729315773967</v>
      </c>
      <c r="V31" s="209">
        <f t="shared" si="25"/>
        <v>3.0036453261956808</v>
      </c>
      <c r="W31" s="209">
        <f t="shared" si="25"/>
        <v>-22.083179109113033</v>
      </c>
      <c r="X31" s="209">
        <f t="shared" si="25"/>
        <v>3.8724804426198034</v>
      </c>
      <c r="Y31" s="209">
        <f t="shared" si="25"/>
        <v>1.7702570848698684</v>
      </c>
      <c r="Z31" s="209">
        <f t="shared" si="25"/>
        <v>-1.0038131159921022</v>
      </c>
      <c r="AA31" s="209">
        <f t="shared" si="22"/>
        <v>-17.577915485540842</v>
      </c>
      <c r="AB31" s="209">
        <f t="shared" si="26"/>
        <v>7.2448926851637339</v>
      </c>
    </row>
    <row r="32" spans="1:28" x14ac:dyDescent="0.2">
      <c r="A32" s="187" t="s">
        <v>11</v>
      </c>
      <c r="B32" s="195" t="s">
        <v>12</v>
      </c>
      <c r="C32" s="209">
        <f t="shared" ref="C32:H32" si="33">(C14/B14)*100-100</f>
        <v>6.9290199715506446</v>
      </c>
      <c r="D32" s="209">
        <f t="shared" si="33"/>
        <v>23.053873796008716</v>
      </c>
      <c r="E32" s="209">
        <f t="shared" si="33"/>
        <v>-5.4224152579409548</v>
      </c>
      <c r="F32" s="209">
        <f t="shared" si="33"/>
        <v>2.8513630726419592</v>
      </c>
      <c r="G32" s="209">
        <f t="shared" si="33"/>
        <v>283.57202701526126</v>
      </c>
      <c r="H32" s="209">
        <f t="shared" si="33"/>
        <v>-71.318131680515449</v>
      </c>
      <c r="I32" s="209">
        <f t="shared" ref="I32:L32" si="34">(I14/H14)*100-100</f>
        <v>25.849425495321569</v>
      </c>
      <c r="J32" s="209">
        <f t="shared" si="34"/>
        <v>19.541464112413593</v>
      </c>
      <c r="K32" s="209">
        <f t="shared" si="34"/>
        <v>17.898469303544957</v>
      </c>
      <c r="L32" s="209">
        <f t="shared" si="34"/>
        <v>21.223612176786474</v>
      </c>
      <c r="M32" s="209">
        <f t="shared" si="25"/>
        <v>26.461485803364411</v>
      </c>
      <c r="N32" s="209">
        <f t="shared" si="25"/>
        <v>21.833326955895302</v>
      </c>
      <c r="O32" s="209">
        <f t="shared" si="25"/>
        <v>21.273446224728048</v>
      </c>
      <c r="P32" s="209">
        <f t="shared" si="25"/>
        <v>-9.871951455626899</v>
      </c>
      <c r="Q32" s="209">
        <f t="shared" si="25"/>
        <v>15.017964803536273</v>
      </c>
      <c r="R32" s="209">
        <f t="shared" si="25"/>
        <v>32.205463987854898</v>
      </c>
      <c r="S32" s="209">
        <f t="shared" si="25"/>
        <v>1.7766669696195976</v>
      </c>
      <c r="T32" s="209">
        <f t="shared" si="25"/>
        <v>10.713663152382196</v>
      </c>
      <c r="U32" s="209">
        <f t="shared" si="25"/>
        <v>4.2318379520053639</v>
      </c>
      <c r="V32" s="209">
        <f t="shared" si="25"/>
        <v>-1.6197263710225371</v>
      </c>
      <c r="W32" s="209">
        <f t="shared" si="25"/>
        <v>-5.6737893752201813</v>
      </c>
      <c r="X32" s="209">
        <f t="shared" si="25"/>
        <v>3.4432971208077277</v>
      </c>
      <c r="Y32" s="209">
        <f t="shared" si="25"/>
        <v>0.82420288976634026</v>
      </c>
      <c r="Z32" s="209">
        <f t="shared" si="25"/>
        <v>-1.6081690326777789</v>
      </c>
      <c r="AA32" s="209">
        <f t="shared" si="22"/>
        <v>4.4142114872289824</v>
      </c>
      <c r="AB32" s="209">
        <f t="shared" si="26"/>
        <v>9.0243766934206491</v>
      </c>
    </row>
    <row r="33" spans="1:28" ht="13.5" thickBot="1" x14ac:dyDescent="0.25">
      <c r="A33" s="183"/>
      <c r="B33" s="184"/>
      <c r="C33" s="221"/>
      <c r="D33" s="221"/>
      <c r="E33" s="221"/>
      <c r="F33" s="221"/>
      <c r="G33" s="184"/>
      <c r="H33" s="184"/>
      <c r="I33" s="184"/>
      <c r="J33" s="221"/>
      <c r="K33" s="184"/>
      <c r="L33" s="184"/>
      <c r="M33" s="184"/>
      <c r="N33" s="184"/>
      <c r="O33" s="184"/>
      <c r="P33" s="184"/>
      <c r="Q33" s="184"/>
      <c r="R33" s="184"/>
      <c r="S33" s="184"/>
      <c r="T33" s="184"/>
      <c r="U33" s="184"/>
      <c r="V33" s="184"/>
      <c r="W33" s="184"/>
      <c r="X33" s="184"/>
      <c r="Y33" s="221"/>
      <c r="Z33" s="221"/>
      <c r="AA33" s="221"/>
      <c r="AB33" s="184"/>
    </row>
    <row r="34" spans="1:28" ht="13.5" thickTop="1" x14ac:dyDescent="0.2">
      <c r="A34" s="222" t="s">
        <v>1030</v>
      </c>
      <c r="B34" s="189"/>
      <c r="C34" s="226"/>
      <c r="D34" s="226"/>
      <c r="E34" s="226"/>
      <c r="F34" s="226"/>
      <c r="G34" s="189"/>
      <c r="H34" s="189"/>
      <c r="I34" s="189"/>
      <c r="J34" s="226"/>
      <c r="K34" s="189"/>
      <c r="L34" s="189"/>
      <c r="M34" s="189"/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226"/>
      <c r="Z34" s="226"/>
      <c r="AA34" s="226"/>
      <c r="AB34" s="189"/>
    </row>
  </sheetData>
  <mergeCells count="5">
    <mergeCell ref="A2:AB2"/>
    <mergeCell ref="A4:AB4"/>
    <mergeCell ref="B7:AB7"/>
    <mergeCell ref="B16:AB16"/>
    <mergeCell ref="B25:AB25"/>
  </mergeCells>
  <hyperlinks>
    <hyperlink ref="A1" location="ÍNDICE!A1" display="INDICE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42"/>
  <sheetViews>
    <sheetView zoomScaleNormal="100" workbookViewId="0"/>
  </sheetViews>
  <sheetFormatPr baseColWidth="10" defaultColWidth="11.42578125" defaultRowHeight="12.75" x14ac:dyDescent="0.2"/>
  <cols>
    <col min="1" max="1" width="9.85546875" style="37" customWidth="1"/>
    <col min="2" max="2" width="13.7109375" style="37" customWidth="1"/>
    <col min="3" max="4" width="34.42578125" style="37" customWidth="1"/>
    <col min="5" max="16384" width="11.42578125" style="38"/>
  </cols>
  <sheetData>
    <row r="1" spans="1:4" s="39" customFormat="1" x14ac:dyDescent="0.2">
      <c r="A1" s="84" t="s">
        <v>43</v>
      </c>
      <c r="B1" s="84"/>
      <c r="C1" s="84"/>
    </row>
    <row r="2" spans="1:4" s="39" customFormat="1" ht="13.5" x14ac:dyDescent="0.25">
      <c r="A2" s="266" t="s">
        <v>44</v>
      </c>
      <c r="B2" s="266"/>
      <c r="C2" s="266"/>
      <c r="D2" s="266"/>
    </row>
    <row r="4" spans="1:4" x14ac:dyDescent="0.2">
      <c r="A4" s="37" t="s">
        <v>985</v>
      </c>
      <c r="B4" s="37" t="s">
        <v>986</v>
      </c>
      <c r="C4" s="37" t="s">
        <v>987</v>
      </c>
      <c r="D4" s="37" t="s">
        <v>988</v>
      </c>
    </row>
    <row r="5" spans="1:4" x14ac:dyDescent="0.2">
      <c r="A5" s="37">
        <v>1</v>
      </c>
      <c r="B5" s="37">
        <v>392112</v>
      </c>
      <c r="C5" s="37" t="s">
        <v>301</v>
      </c>
      <c r="D5" s="37" t="s">
        <v>45</v>
      </c>
    </row>
    <row r="6" spans="1:4" x14ac:dyDescent="0.2">
      <c r="A6" s="37">
        <v>2</v>
      </c>
      <c r="B6" s="37">
        <v>392113</v>
      </c>
      <c r="C6" s="37" t="s">
        <v>302</v>
      </c>
      <c r="D6" s="37" t="s">
        <v>45</v>
      </c>
    </row>
    <row r="7" spans="1:4" x14ac:dyDescent="0.2">
      <c r="A7" s="37">
        <v>3</v>
      </c>
      <c r="B7" s="37">
        <v>392190</v>
      </c>
      <c r="C7" s="37" t="s">
        <v>303</v>
      </c>
      <c r="D7" s="37" t="s">
        <v>45</v>
      </c>
    </row>
    <row r="8" spans="1:4" x14ac:dyDescent="0.2">
      <c r="A8" s="37">
        <v>4</v>
      </c>
      <c r="B8" s="37">
        <v>500710</v>
      </c>
      <c r="C8" s="37" t="s">
        <v>304</v>
      </c>
      <c r="D8" s="37" t="s">
        <v>45</v>
      </c>
    </row>
    <row r="9" spans="1:4" x14ac:dyDescent="0.2">
      <c r="A9" s="37">
        <v>5</v>
      </c>
      <c r="B9" s="37">
        <v>500790</v>
      </c>
      <c r="C9" s="37" t="s">
        <v>305</v>
      </c>
      <c r="D9" s="37" t="s">
        <v>45</v>
      </c>
    </row>
    <row r="10" spans="1:4" x14ac:dyDescent="0.2">
      <c r="A10" s="37">
        <v>6</v>
      </c>
      <c r="B10" s="37">
        <v>511111</v>
      </c>
      <c r="C10" s="37" t="s">
        <v>306</v>
      </c>
      <c r="D10" s="37" t="s">
        <v>45</v>
      </c>
    </row>
    <row r="11" spans="1:4" x14ac:dyDescent="0.2">
      <c r="A11" s="37">
        <v>7</v>
      </c>
      <c r="B11" s="37">
        <v>511119</v>
      </c>
      <c r="C11" s="37" t="s">
        <v>307</v>
      </c>
      <c r="D11" s="37" t="s">
        <v>45</v>
      </c>
    </row>
    <row r="12" spans="1:4" x14ac:dyDescent="0.2">
      <c r="A12" s="37">
        <v>8</v>
      </c>
      <c r="B12" s="37">
        <v>511120</v>
      </c>
      <c r="C12" s="37" t="s">
        <v>308</v>
      </c>
      <c r="D12" s="37" t="s">
        <v>45</v>
      </c>
    </row>
    <row r="13" spans="1:4" x14ac:dyDescent="0.2">
      <c r="A13" s="37">
        <v>9</v>
      </c>
      <c r="B13" s="37">
        <v>511130</v>
      </c>
      <c r="C13" s="37" t="s">
        <v>309</v>
      </c>
      <c r="D13" s="37" t="s">
        <v>45</v>
      </c>
    </row>
    <row r="14" spans="1:4" x14ac:dyDescent="0.2">
      <c r="A14" s="37">
        <v>10</v>
      </c>
      <c r="B14" s="37">
        <v>511190</v>
      </c>
      <c r="C14" s="37" t="s">
        <v>310</v>
      </c>
      <c r="D14" s="37" t="s">
        <v>45</v>
      </c>
    </row>
    <row r="15" spans="1:4" x14ac:dyDescent="0.2">
      <c r="A15" s="37">
        <v>11</v>
      </c>
      <c r="B15" s="37">
        <v>511211</v>
      </c>
      <c r="C15" s="37" t="s">
        <v>311</v>
      </c>
      <c r="D15" s="37" t="s">
        <v>45</v>
      </c>
    </row>
    <row r="16" spans="1:4" x14ac:dyDescent="0.2">
      <c r="A16" s="37">
        <v>12</v>
      </c>
      <c r="B16" s="37">
        <v>511219</v>
      </c>
      <c r="C16" s="37" t="s">
        <v>312</v>
      </c>
      <c r="D16" s="37" t="s">
        <v>45</v>
      </c>
    </row>
    <row r="17" spans="1:4" x14ac:dyDescent="0.2">
      <c r="A17" s="37">
        <v>13</v>
      </c>
      <c r="B17" s="37">
        <v>511220</v>
      </c>
      <c r="C17" s="37" t="s">
        <v>313</v>
      </c>
      <c r="D17" s="37" t="s">
        <v>45</v>
      </c>
    </row>
    <row r="18" spans="1:4" x14ac:dyDescent="0.2">
      <c r="A18" s="37">
        <v>14</v>
      </c>
      <c r="B18" s="37">
        <v>511230</v>
      </c>
      <c r="C18" s="37" t="s">
        <v>314</v>
      </c>
      <c r="D18" s="37" t="s">
        <v>45</v>
      </c>
    </row>
    <row r="19" spans="1:4" x14ac:dyDescent="0.2">
      <c r="A19" s="37">
        <v>15</v>
      </c>
      <c r="B19" s="37">
        <v>511290</v>
      </c>
      <c r="C19" s="37" t="s">
        <v>315</v>
      </c>
      <c r="D19" s="37" t="s">
        <v>45</v>
      </c>
    </row>
    <row r="20" spans="1:4" x14ac:dyDescent="0.2">
      <c r="A20" s="37">
        <v>16</v>
      </c>
      <c r="B20" s="37">
        <v>520811</v>
      </c>
      <c r="C20" s="37" t="s">
        <v>316</v>
      </c>
      <c r="D20" s="37" t="s">
        <v>45</v>
      </c>
    </row>
    <row r="21" spans="1:4" x14ac:dyDescent="0.2">
      <c r="A21" s="37">
        <v>17</v>
      </c>
      <c r="B21" s="37">
        <v>520812</v>
      </c>
      <c r="C21" s="37" t="s">
        <v>317</v>
      </c>
      <c r="D21" s="37" t="s">
        <v>45</v>
      </c>
    </row>
    <row r="22" spans="1:4" x14ac:dyDescent="0.2">
      <c r="A22" s="37">
        <v>18</v>
      </c>
      <c r="B22" s="37">
        <v>520813</v>
      </c>
      <c r="C22" s="37" t="s">
        <v>318</v>
      </c>
      <c r="D22" s="37" t="s">
        <v>45</v>
      </c>
    </row>
    <row r="23" spans="1:4" x14ac:dyDescent="0.2">
      <c r="A23" s="37">
        <v>19</v>
      </c>
      <c r="B23" s="37">
        <v>520819</v>
      </c>
      <c r="C23" s="37" t="s">
        <v>319</v>
      </c>
      <c r="D23" s="37" t="s">
        <v>45</v>
      </c>
    </row>
    <row r="24" spans="1:4" x14ac:dyDescent="0.2">
      <c r="A24" s="37">
        <v>20</v>
      </c>
      <c r="B24" s="37">
        <v>520821</v>
      </c>
      <c r="C24" s="37" t="s">
        <v>320</v>
      </c>
      <c r="D24" s="37" t="s">
        <v>45</v>
      </c>
    </row>
    <row r="25" spans="1:4" x14ac:dyDescent="0.2">
      <c r="A25" s="37">
        <v>21</v>
      </c>
      <c r="B25" s="37">
        <v>520822</v>
      </c>
      <c r="C25" s="37" t="s">
        <v>321</v>
      </c>
      <c r="D25" s="37" t="s">
        <v>45</v>
      </c>
    </row>
    <row r="26" spans="1:4" x14ac:dyDescent="0.2">
      <c r="A26" s="37">
        <v>22</v>
      </c>
      <c r="B26" s="37">
        <v>520823</v>
      </c>
      <c r="C26" s="37" t="s">
        <v>322</v>
      </c>
      <c r="D26" s="37" t="s">
        <v>45</v>
      </c>
    </row>
    <row r="27" spans="1:4" x14ac:dyDescent="0.2">
      <c r="A27" s="37">
        <v>23</v>
      </c>
      <c r="B27" s="37">
        <v>520829</v>
      </c>
      <c r="C27" s="37" t="s">
        <v>323</v>
      </c>
      <c r="D27" s="37" t="s">
        <v>45</v>
      </c>
    </row>
    <row r="28" spans="1:4" x14ac:dyDescent="0.2">
      <c r="A28" s="37">
        <v>24</v>
      </c>
      <c r="B28" s="37">
        <v>520831</v>
      </c>
      <c r="C28" s="37" t="s">
        <v>324</v>
      </c>
      <c r="D28" s="37" t="s">
        <v>45</v>
      </c>
    </row>
    <row r="29" spans="1:4" x14ac:dyDescent="0.2">
      <c r="A29" s="37">
        <v>25</v>
      </c>
      <c r="B29" s="37">
        <v>520832</v>
      </c>
      <c r="C29" s="37" t="s">
        <v>325</v>
      </c>
      <c r="D29" s="37" t="s">
        <v>45</v>
      </c>
    </row>
    <row r="30" spans="1:4" x14ac:dyDescent="0.2">
      <c r="A30" s="37">
        <v>26</v>
      </c>
      <c r="B30" s="37">
        <v>520833</v>
      </c>
      <c r="C30" s="37" t="s">
        <v>326</v>
      </c>
      <c r="D30" s="37" t="s">
        <v>45</v>
      </c>
    </row>
    <row r="31" spans="1:4" x14ac:dyDescent="0.2">
      <c r="A31" s="37">
        <v>27</v>
      </c>
      <c r="B31" s="37">
        <v>520839</v>
      </c>
      <c r="C31" s="37" t="s">
        <v>327</v>
      </c>
      <c r="D31" s="37" t="s">
        <v>45</v>
      </c>
    </row>
    <row r="32" spans="1:4" x14ac:dyDescent="0.2">
      <c r="A32" s="37">
        <v>28</v>
      </c>
      <c r="B32" s="37">
        <v>520841</v>
      </c>
      <c r="C32" s="37" t="s">
        <v>328</v>
      </c>
      <c r="D32" s="37" t="s">
        <v>45</v>
      </c>
    </row>
    <row r="33" spans="1:4" x14ac:dyDescent="0.2">
      <c r="A33" s="37">
        <v>29</v>
      </c>
      <c r="B33" s="37">
        <v>520842</v>
      </c>
      <c r="C33" s="37" t="s">
        <v>329</v>
      </c>
      <c r="D33" s="37" t="s">
        <v>45</v>
      </c>
    </row>
    <row r="34" spans="1:4" x14ac:dyDescent="0.2">
      <c r="A34" s="37">
        <v>30</v>
      </c>
      <c r="B34" s="37">
        <v>520843</v>
      </c>
      <c r="C34" s="37" t="s">
        <v>330</v>
      </c>
      <c r="D34" s="37" t="s">
        <v>45</v>
      </c>
    </row>
    <row r="35" spans="1:4" x14ac:dyDescent="0.2">
      <c r="A35" s="37">
        <v>31</v>
      </c>
      <c r="B35" s="37">
        <v>520849</v>
      </c>
      <c r="C35" s="37" t="s">
        <v>331</v>
      </c>
      <c r="D35" s="37" t="s">
        <v>45</v>
      </c>
    </row>
    <row r="36" spans="1:4" x14ac:dyDescent="0.2">
      <c r="A36" s="37">
        <v>32</v>
      </c>
      <c r="B36" s="37">
        <v>520851</v>
      </c>
      <c r="C36" s="37" t="s">
        <v>176</v>
      </c>
      <c r="D36" s="37" t="s">
        <v>45</v>
      </c>
    </row>
    <row r="37" spans="1:4" x14ac:dyDescent="0.2">
      <c r="A37" s="37">
        <v>33</v>
      </c>
      <c r="B37" s="37">
        <v>520852</v>
      </c>
      <c r="C37" s="37" t="s">
        <v>332</v>
      </c>
      <c r="D37" s="37" t="s">
        <v>45</v>
      </c>
    </row>
    <row r="38" spans="1:4" x14ac:dyDescent="0.2">
      <c r="A38" s="37">
        <v>34</v>
      </c>
      <c r="B38" s="37">
        <v>520853</v>
      </c>
      <c r="C38" s="37" t="s">
        <v>333</v>
      </c>
      <c r="D38" s="37" t="s">
        <v>45</v>
      </c>
    </row>
    <row r="39" spans="1:4" x14ac:dyDescent="0.2">
      <c r="A39" s="37">
        <v>35</v>
      </c>
      <c r="B39" s="37">
        <v>520859</v>
      </c>
      <c r="C39" s="37" t="s">
        <v>334</v>
      </c>
      <c r="D39" s="37" t="s">
        <v>45</v>
      </c>
    </row>
    <row r="40" spans="1:4" x14ac:dyDescent="0.2">
      <c r="A40" s="37">
        <v>36</v>
      </c>
      <c r="B40" s="37">
        <v>520911</v>
      </c>
      <c r="C40" s="37" t="s">
        <v>335</v>
      </c>
      <c r="D40" s="37" t="s">
        <v>45</v>
      </c>
    </row>
    <row r="41" spans="1:4" x14ac:dyDescent="0.2">
      <c r="A41" s="37">
        <v>37</v>
      </c>
      <c r="B41" s="37">
        <v>520912</v>
      </c>
      <c r="C41" s="37" t="s">
        <v>336</v>
      </c>
      <c r="D41" s="37" t="s">
        <v>45</v>
      </c>
    </row>
    <row r="42" spans="1:4" x14ac:dyDescent="0.2">
      <c r="A42" s="37">
        <v>38</v>
      </c>
      <c r="B42" s="37">
        <v>520919</v>
      </c>
      <c r="C42" s="37" t="s">
        <v>337</v>
      </c>
      <c r="D42" s="37" t="s">
        <v>45</v>
      </c>
    </row>
    <row r="43" spans="1:4" x14ac:dyDescent="0.2">
      <c r="A43" s="37">
        <v>39</v>
      </c>
      <c r="B43" s="37">
        <v>520921</v>
      </c>
      <c r="C43" s="37" t="s">
        <v>338</v>
      </c>
      <c r="D43" s="37" t="s">
        <v>45</v>
      </c>
    </row>
    <row r="44" spans="1:4" x14ac:dyDescent="0.2">
      <c r="A44" s="37">
        <v>40</v>
      </c>
      <c r="B44" s="37">
        <v>520922</v>
      </c>
      <c r="C44" s="37" t="s">
        <v>339</v>
      </c>
      <c r="D44" s="37" t="s">
        <v>45</v>
      </c>
    </row>
    <row r="45" spans="1:4" x14ac:dyDescent="0.2">
      <c r="A45" s="37">
        <v>41</v>
      </c>
      <c r="B45" s="37">
        <v>520929</v>
      </c>
      <c r="C45" s="37" t="s">
        <v>340</v>
      </c>
      <c r="D45" s="37" t="s">
        <v>45</v>
      </c>
    </row>
    <row r="46" spans="1:4" x14ac:dyDescent="0.2">
      <c r="A46" s="37">
        <v>42</v>
      </c>
      <c r="B46" s="37">
        <v>520931</v>
      </c>
      <c r="C46" s="37" t="s">
        <v>341</v>
      </c>
      <c r="D46" s="37" t="s">
        <v>45</v>
      </c>
    </row>
    <row r="47" spans="1:4" x14ac:dyDescent="0.2">
      <c r="A47" s="37">
        <v>43</v>
      </c>
      <c r="B47" s="37">
        <v>520932</v>
      </c>
      <c r="C47" s="37" t="s">
        <v>342</v>
      </c>
      <c r="D47" s="37" t="s">
        <v>45</v>
      </c>
    </row>
    <row r="48" spans="1:4" x14ac:dyDescent="0.2">
      <c r="A48" s="37">
        <v>44</v>
      </c>
      <c r="B48" s="37">
        <v>520939</v>
      </c>
      <c r="C48" s="37" t="s">
        <v>343</v>
      </c>
      <c r="D48" s="37" t="s">
        <v>45</v>
      </c>
    </row>
    <row r="49" spans="1:4" x14ac:dyDescent="0.2">
      <c r="A49" s="37">
        <v>45</v>
      </c>
      <c r="B49" s="37">
        <v>520941</v>
      </c>
      <c r="C49" s="37" t="s">
        <v>344</v>
      </c>
      <c r="D49" s="37" t="s">
        <v>45</v>
      </c>
    </row>
    <row r="50" spans="1:4" x14ac:dyDescent="0.2">
      <c r="A50" s="37">
        <v>46</v>
      </c>
      <c r="B50" s="37">
        <v>520942</v>
      </c>
      <c r="C50" s="37" t="s">
        <v>345</v>
      </c>
      <c r="D50" s="37" t="s">
        <v>45</v>
      </c>
    </row>
    <row r="51" spans="1:4" x14ac:dyDescent="0.2">
      <c r="A51" s="37">
        <v>47</v>
      </c>
      <c r="B51" s="37">
        <v>520943</v>
      </c>
      <c r="C51" s="37" t="s">
        <v>346</v>
      </c>
      <c r="D51" s="37" t="s">
        <v>45</v>
      </c>
    </row>
    <row r="52" spans="1:4" x14ac:dyDescent="0.2">
      <c r="A52" s="37">
        <v>48</v>
      </c>
      <c r="B52" s="37">
        <v>520949</v>
      </c>
      <c r="C52" s="37" t="s">
        <v>347</v>
      </c>
      <c r="D52" s="37" t="s">
        <v>45</v>
      </c>
    </row>
    <row r="53" spans="1:4" x14ac:dyDescent="0.2">
      <c r="A53" s="37">
        <v>49</v>
      </c>
      <c r="B53" s="37">
        <v>520951</v>
      </c>
      <c r="C53" s="37" t="s">
        <v>348</v>
      </c>
      <c r="D53" s="37" t="s">
        <v>45</v>
      </c>
    </row>
    <row r="54" spans="1:4" x14ac:dyDescent="0.2">
      <c r="A54" s="37">
        <v>50</v>
      </c>
      <c r="B54" s="37">
        <v>520952</v>
      </c>
      <c r="C54" s="37" t="s">
        <v>349</v>
      </c>
      <c r="D54" s="37" t="s">
        <v>45</v>
      </c>
    </row>
    <row r="55" spans="1:4" x14ac:dyDescent="0.2">
      <c r="A55" s="37">
        <v>51</v>
      </c>
      <c r="B55" s="37">
        <v>520959</v>
      </c>
      <c r="C55" s="37" t="s">
        <v>350</v>
      </c>
      <c r="D55" s="37" t="s">
        <v>45</v>
      </c>
    </row>
    <row r="56" spans="1:4" x14ac:dyDescent="0.2">
      <c r="A56" s="37">
        <v>52</v>
      </c>
      <c r="B56" s="37">
        <v>521011</v>
      </c>
      <c r="C56" s="37" t="s">
        <v>351</v>
      </c>
      <c r="D56" s="37" t="s">
        <v>45</v>
      </c>
    </row>
    <row r="57" spans="1:4" x14ac:dyDescent="0.2">
      <c r="A57" s="37">
        <v>53</v>
      </c>
      <c r="B57" s="37">
        <v>521012</v>
      </c>
      <c r="C57" s="37" t="s">
        <v>352</v>
      </c>
      <c r="D57" s="37" t="s">
        <v>45</v>
      </c>
    </row>
    <row r="58" spans="1:4" x14ac:dyDescent="0.2">
      <c r="A58" s="37">
        <v>54</v>
      </c>
      <c r="B58" s="37">
        <v>521019</v>
      </c>
      <c r="C58" s="37" t="s">
        <v>353</v>
      </c>
      <c r="D58" s="37" t="s">
        <v>45</v>
      </c>
    </row>
    <row r="59" spans="1:4" x14ac:dyDescent="0.2">
      <c r="A59" s="37">
        <v>55</v>
      </c>
      <c r="B59" s="37">
        <v>521021</v>
      </c>
      <c r="C59" s="37" t="s">
        <v>354</v>
      </c>
      <c r="D59" s="37" t="s">
        <v>45</v>
      </c>
    </row>
    <row r="60" spans="1:4" x14ac:dyDescent="0.2">
      <c r="A60" s="37">
        <v>56</v>
      </c>
      <c r="B60" s="37">
        <v>521022</v>
      </c>
      <c r="C60" s="37" t="s">
        <v>355</v>
      </c>
      <c r="D60" s="37" t="s">
        <v>45</v>
      </c>
    </row>
    <row r="61" spans="1:4" x14ac:dyDescent="0.2">
      <c r="A61" s="37">
        <v>57</v>
      </c>
      <c r="B61" s="37">
        <v>521029</v>
      </c>
      <c r="C61" s="37" t="s">
        <v>356</v>
      </c>
      <c r="D61" s="37" t="s">
        <v>45</v>
      </c>
    </row>
    <row r="62" spans="1:4" x14ac:dyDescent="0.2">
      <c r="A62" s="37">
        <v>58</v>
      </c>
      <c r="B62" s="37">
        <v>521031</v>
      </c>
      <c r="C62" s="37" t="s">
        <v>357</v>
      </c>
      <c r="D62" s="37" t="s">
        <v>45</v>
      </c>
    </row>
    <row r="63" spans="1:4" x14ac:dyDescent="0.2">
      <c r="A63" s="37">
        <v>59</v>
      </c>
      <c r="B63" s="37">
        <v>521032</v>
      </c>
      <c r="C63" s="37" t="s">
        <v>358</v>
      </c>
      <c r="D63" s="37" t="s">
        <v>45</v>
      </c>
    </row>
    <row r="64" spans="1:4" x14ac:dyDescent="0.2">
      <c r="A64" s="37">
        <v>60</v>
      </c>
      <c r="B64" s="37">
        <v>521039</v>
      </c>
      <c r="C64" s="37" t="s">
        <v>359</v>
      </c>
      <c r="D64" s="37" t="s">
        <v>45</v>
      </c>
    </row>
    <row r="65" spans="1:4" x14ac:dyDescent="0.2">
      <c r="A65" s="37">
        <v>61</v>
      </c>
      <c r="B65" s="37">
        <v>521041</v>
      </c>
      <c r="C65" s="37" t="s">
        <v>360</v>
      </c>
      <c r="D65" s="37" t="s">
        <v>45</v>
      </c>
    </row>
    <row r="66" spans="1:4" x14ac:dyDescent="0.2">
      <c r="A66" s="37">
        <v>62</v>
      </c>
      <c r="B66" s="37">
        <v>521042</v>
      </c>
      <c r="C66" s="37" t="s">
        <v>361</v>
      </c>
      <c r="D66" s="37" t="s">
        <v>45</v>
      </c>
    </row>
    <row r="67" spans="1:4" x14ac:dyDescent="0.2">
      <c r="A67" s="37">
        <v>63</v>
      </c>
      <c r="B67" s="37">
        <v>521049</v>
      </c>
      <c r="C67" s="37" t="s">
        <v>362</v>
      </c>
      <c r="D67" s="37" t="s">
        <v>45</v>
      </c>
    </row>
    <row r="68" spans="1:4" x14ac:dyDescent="0.2">
      <c r="A68" s="37">
        <v>64</v>
      </c>
      <c r="B68" s="37">
        <v>521051</v>
      </c>
      <c r="C68" s="37" t="s">
        <v>363</v>
      </c>
      <c r="D68" s="37" t="s">
        <v>45</v>
      </c>
    </row>
    <row r="69" spans="1:4" x14ac:dyDescent="0.2">
      <c r="A69" s="37">
        <v>65</v>
      </c>
      <c r="B69" s="37">
        <v>521052</v>
      </c>
      <c r="C69" s="37" t="s">
        <v>364</v>
      </c>
      <c r="D69" s="37" t="s">
        <v>45</v>
      </c>
    </row>
    <row r="70" spans="1:4" x14ac:dyDescent="0.2">
      <c r="A70" s="37">
        <v>66</v>
      </c>
      <c r="B70" s="37">
        <v>521059</v>
      </c>
      <c r="C70" s="37" t="s">
        <v>365</v>
      </c>
      <c r="D70" s="37" t="s">
        <v>45</v>
      </c>
    </row>
    <row r="71" spans="1:4" x14ac:dyDescent="0.2">
      <c r="A71" s="37">
        <v>67</v>
      </c>
      <c r="B71" s="37">
        <v>521111</v>
      </c>
      <c r="C71" s="37" t="s">
        <v>366</v>
      </c>
      <c r="D71" s="37" t="s">
        <v>45</v>
      </c>
    </row>
    <row r="72" spans="1:4" x14ac:dyDescent="0.2">
      <c r="A72" s="37">
        <v>68</v>
      </c>
      <c r="B72" s="37">
        <v>521112</v>
      </c>
      <c r="C72" s="37" t="s">
        <v>367</v>
      </c>
      <c r="D72" s="37" t="s">
        <v>45</v>
      </c>
    </row>
    <row r="73" spans="1:4" x14ac:dyDescent="0.2">
      <c r="A73" s="37">
        <v>69</v>
      </c>
      <c r="B73" s="37">
        <v>521119</v>
      </c>
      <c r="C73" s="37" t="s">
        <v>368</v>
      </c>
      <c r="D73" s="37" t="s">
        <v>45</v>
      </c>
    </row>
    <row r="74" spans="1:4" x14ac:dyDescent="0.2">
      <c r="A74" s="37">
        <v>70</v>
      </c>
      <c r="B74" s="37">
        <v>521120</v>
      </c>
      <c r="C74" s="37" t="s">
        <v>369</v>
      </c>
      <c r="D74" s="37" t="s">
        <v>45</v>
      </c>
    </row>
    <row r="75" spans="1:4" x14ac:dyDescent="0.2">
      <c r="A75" s="37">
        <v>71</v>
      </c>
      <c r="B75" s="37">
        <v>521121</v>
      </c>
      <c r="C75" s="37" t="s">
        <v>370</v>
      </c>
      <c r="D75" s="37" t="s">
        <v>45</v>
      </c>
    </row>
    <row r="76" spans="1:4" x14ac:dyDescent="0.2">
      <c r="A76" s="37">
        <v>72</v>
      </c>
      <c r="B76" s="37">
        <v>521122</v>
      </c>
      <c r="C76" s="37" t="s">
        <v>371</v>
      </c>
      <c r="D76" s="37" t="s">
        <v>45</v>
      </c>
    </row>
    <row r="77" spans="1:4" x14ac:dyDescent="0.2">
      <c r="A77" s="37">
        <v>73</v>
      </c>
      <c r="B77" s="37">
        <v>521129</v>
      </c>
      <c r="C77" s="37" t="s">
        <v>372</v>
      </c>
      <c r="D77" s="37" t="s">
        <v>45</v>
      </c>
    </row>
    <row r="78" spans="1:4" x14ac:dyDescent="0.2">
      <c r="A78" s="37">
        <v>74</v>
      </c>
      <c r="B78" s="37">
        <v>521131</v>
      </c>
      <c r="C78" s="37" t="s">
        <v>373</v>
      </c>
      <c r="D78" s="37" t="s">
        <v>45</v>
      </c>
    </row>
    <row r="79" spans="1:4" x14ac:dyDescent="0.2">
      <c r="A79" s="37">
        <v>75</v>
      </c>
      <c r="B79" s="37">
        <v>521132</v>
      </c>
      <c r="C79" s="37" t="s">
        <v>374</v>
      </c>
      <c r="D79" s="37" t="s">
        <v>45</v>
      </c>
    </row>
    <row r="80" spans="1:4" x14ac:dyDescent="0.2">
      <c r="A80" s="37">
        <v>76</v>
      </c>
      <c r="B80" s="37">
        <v>521139</v>
      </c>
      <c r="C80" s="37" t="s">
        <v>375</v>
      </c>
      <c r="D80" s="37" t="s">
        <v>45</v>
      </c>
    </row>
    <row r="81" spans="1:4" x14ac:dyDescent="0.2">
      <c r="A81" s="37">
        <v>77</v>
      </c>
      <c r="B81" s="37">
        <v>521141</v>
      </c>
      <c r="C81" s="37" t="s">
        <v>376</v>
      </c>
      <c r="D81" s="37" t="s">
        <v>45</v>
      </c>
    </row>
    <row r="82" spans="1:4" x14ac:dyDescent="0.2">
      <c r="A82" s="37">
        <v>78</v>
      </c>
      <c r="B82" s="37">
        <v>521142</v>
      </c>
      <c r="C82" s="37" t="s">
        <v>377</v>
      </c>
      <c r="D82" s="37" t="s">
        <v>45</v>
      </c>
    </row>
    <row r="83" spans="1:4" x14ac:dyDescent="0.2">
      <c r="A83" s="37">
        <v>79</v>
      </c>
      <c r="B83" s="37">
        <v>521143</v>
      </c>
      <c r="C83" s="37" t="s">
        <v>378</v>
      </c>
      <c r="D83" s="37" t="s">
        <v>45</v>
      </c>
    </row>
    <row r="84" spans="1:4" x14ac:dyDescent="0.2">
      <c r="A84" s="37">
        <v>80</v>
      </c>
      <c r="B84" s="37">
        <v>521149</v>
      </c>
      <c r="C84" s="37" t="s">
        <v>379</v>
      </c>
      <c r="D84" s="37" t="s">
        <v>45</v>
      </c>
    </row>
    <row r="85" spans="1:4" x14ac:dyDescent="0.2">
      <c r="A85" s="37">
        <v>81</v>
      </c>
      <c r="B85" s="37">
        <v>521151</v>
      </c>
      <c r="C85" s="37" t="s">
        <v>380</v>
      </c>
      <c r="D85" s="37" t="s">
        <v>45</v>
      </c>
    </row>
    <row r="86" spans="1:4" x14ac:dyDescent="0.2">
      <c r="A86" s="37">
        <v>82</v>
      </c>
      <c r="B86" s="37">
        <v>521152</v>
      </c>
      <c r="C86" s="37" t="s">
        <v>381</v>
      </c>
      <c r="D86" s="37" t="s">
        <v>45</v>
      </c>
    </row>
    <row r="87" spans="1:4" x14ac:dyDescent="0.2">
      <c r="A87" s="37">
        <v>83</v>
      </c>
      <c r="B87" s="37">
        <v>521159</v>
      </c>
      <c r="C87" s="37" t="s">
        <v>382</v>
      </c>
      <c r="D87" s="37" t="s">
        <v>45</v>
      </c>
    </row>
    <row r="88" spans="1:4" x14ac:dyDescent="0.2">
      <c r="A88" s="37">
        <v>84</v>
      </c>
      <c r="B88" s="37">
        <v>521211</v>
      </c>
      <c r="C88" s="37" t="s">
        <v>383</v>
      </c>
      <c r="D88" s="37" t="s">
        <v>45</v>
      </c>
    </row>
    <row r="89" spans="1:4" x14ac:dyDescent="0.2">
      <c r="A89" s="37">
        <v>85</v>
      </c>
      <c r="B89" s="37">
        <v>521212</v>
      </c>
      <c r="C89" s="37" t="s">
        <v>384</v>
      </c>
      <c r="D89" s="37" t="s">
        <v>45</v>
      </c>
    </row>
    <row r="90" spans="1:4" x14ac:dyDescent="0.2">
      <c r="A90" s="37">
        <v>86</v>
      </c>
      <c r="B90" s="37">
        <v>521213</v>
      </c>
      <c r="C90" s="37" t="s">
        <v>385</v>
      </c>
      <c r="D90" s="37" t="s">
        <v>45</v>
      </c>
    </row>
    <row r="91" spans="1:4" x14ac:dyDescent="0.2">
      <c r="A91" s="37">
        <v>87</v>
      </c>
      <c r="B91" s="37">
        <v>521214</v>
      </c>
      <c r="C91" s="37" t="s">
        <v>386</v>
      </c>
      <c r="D91" s="37" t="s">
        <v>45</v>
      </c>
    </row>
    <row r="92" spans="1:4" x14ac:dyDescent="0.2">
      <c r="A92" s="37">
        <v>88</v>
      </c>
      <c r="B92" s="37">
        <v>521215</v>
      </c>
      <c r="C92" s="37" t="s">
        <v>387</v>
      </c>
      <c r="D92" s="37" t="s">
        <v>45</v>
      </c>
    </row>
    <row r="93" spans="1:4" x14ac:dyDescent="0.2">
      <c r="A93" s="37">
        <v>89</v>
      </c>
      <c r="B93" s="37">
        <v>521221</v>
      </c>
      <c r="C93" s="37" t="s">
        <v>383</v>
      </c>
      <c r="D93" s="37" t="s">
        <v>45</v>
      </c>
    </row>
    <row r="94" spans="1:4" x14ac:dyDescent="0.2">
      <c r="A94" s="37">
        <v>90</v>
      </c>
      <c r="B94" s="37">
        <v>521222</v>
      </c>
      <c r="C94" s="37" t="s">
        <v>384</v>
      </c>
      <c r="D94" s="37" t="s">
        <v>45</v>
      </c>
    </row>
    <row r="95" spans="1:4" x14ac:dyDescent="0.2">
      <c r="A95" s="37">
        <v>91</v>
      </c>
      <c r="B95" s="37">
        <v>521223</v>
      </c>
      <c r="C95" s="37" t="s">
        <v>385</v>
      </c>
      <c r="D95" s="37" t="s">
        <v>45</v>
      </c>
    </row>
    <row r="96" spans="1:4" x14ac:dyDescent="0.2">
      <c r="A96" s="37">
        <v>92</v>
      </c>
      <c r="B96" s="37">
        <v>521224</v>
      </c>
      <c r="C96" s="37" t="s">
        <v>386</v>
      </c>
      <c r="D96" s="37" t="s">
        <v>45</v>
      </c>
    </row>
    <row r="97" spans="1:4" x14ac:dyDescent="0.2">
      <c r="A97" s="37">
        <v>93</v>
      </c>
      <c r="B97" s="37">
        <v>521225</v>
      </c>
      <c r="C97" s="37" t="s">
        <v>387</v>
      </c>
      <c r="D97" s="37" t="s">
        <v>45</v>
      </c>
    </row>
    <row r="98" spans="1:4" x14ac:dyDescent="0.2">
      <c r="A98" s="37">
        <v>94</v>
      </c>
      <c r="B98" s="37">
        <v>530911</v>
      </c>
      <c r="C98" s="37" t="s">
        <v>388</v>
      </c>
      <c r="D98" s="37" t="s">
        <v>45</v>
      </c>
    </row>
    <row r="99" spans="1:4" x14ac:dyDescent="0.2">
      <c r="A99" s="37">
        <v>95</v>
      </c>
      <c r="B99" s="37">
        <v>530919</v>
      </c>
      <c r="C99" s="37" t="s">
        <v>389</v>
      </c>
      <c r="D99" s="37" t="s">
        <v>45</v>
      </c>
    </row>
    <row r="100" spans="1:4" x14ac:dyDescent="0.2">
      <c r="A100" s="37">
        <v>96</v>
      </c>
      <c r="B100" s="37">
        <v>530921</v>
      </c>
      <c r="C100" s="37" t="s">
        <v>390</v>
      </c>
      <c r="D100" s="37" t="s">
        <v>45</v>
      </c>
    </row>
    <row r="101" spans="1:4" x14ac:dyDescent="0.2">
      <c r="A101" s="37">
        <v>97</v>
      </c>
      <c r="B101" s="37">
        <v>530929</v>
      </c>
      <c r="C101" s="37" t="s">
        <v>391</v>
      </c>
      <c r="D101" s="37" t="s">
        <v>45</v>
      </c>
    </row>
    <row r="102" spans="1:4" x14ac:dyDescent="0.2">
      <c r="A102" s="37">
        <v>98</v>
      </c>
      <c r="B102" s="37">
        <v>531100</v>
      </c>
      <c r="C102" s="37" t="s">
        <v>392</v>
      </c>
      <c r="D102" s="37" t="s">
        <v>45</v>
      </c>
    </row>
    <row r="103" spans="1:4" x14ac:dyDescent="0.2">
      <c r="A103" s="37">
        <v>99</v>
      </c>
      <c r="B103" s="37">
        <v>540710</v>
      </c>
      <c r="C103" s="37" t="s">
        <v>393</v>
      </c>
      <c r="D103" s="37" t="s">
        <v>45</v>
      </c>
    </row>
    <row r="104" spans="1:4" x14ac:dyDescent="0.2">
      <c r="A104" s="37">
        <v>100</v>
      </c>
      <c r="B104" s="37">
        <v>540720</v>
      </c>
      <c r="C104" s="37" t="s">
        <v>394</v>
      </c>
      <c r="D104" s="37" t="s">
        <v>45</v>
      </c>
    </row>
    <row r="105" spans="1:4" x14ac:dyDescent="0.2">
      <c r="A105" s="37">
        <v>101</v>
      </c>
      <c r="B105" s="37">
        <v>540730</v>
      </c>
      <c r="C105" s="37" t="s">
        <v>395</v>
      </c>
      <c r="D105" s="37" t="s">
        <v>45</v>
      </c>
    </row>
    <row r="106" spans="1:4" x14ac:dyDescent="0.2">
      <c r="A106" s="37">
        <v>102</v>
      </c>
      <c r="B106" s="37">
        <v>540741</v>
      </c>
      <c r="C106" s="37" t="s">
        <v>396</v>
      </c>
      <c r="D106" s="37" t="s">
        <v>45</v>
      </c>
    </row>
    <row r="107" spans="1:4" x14ac:dyDescent="0.2">
      <c r="A107" s="37">
        <v>103</v>
      </c>
      <c r="B107" s="37">
        <v>540742</v>
      </c>
      <c r="C107" s="37" t="s">
        <v>397</v>
      </c>
      <c r="D107" s="37" t="s">
        <v>45</v>
      </c>
    </row>
    <row r="108" spans="1:4" x14ac:dyDescent="0.2">
      <c r="A108" s="37">
        <v>104</v>
      </c>
      <c r="B108" s="37">
        <v>540743</v>
      </c>
      <c r="C108" s="37" t="s">
        <v>398</v>
      </c>
      <c r="D108" s="37" t="s">
        <v>45</v>
      </c>
    </row>
    <row r="109" spans="1:4" x14ac:dyDescent="0.2">
      <c r="A109" s="37">
        <v>105</v>
      </c>
      <c r="B109" s="37">
        <v>540744</v>
      </c>
      <c r="C109" s="37" t="s">
        <v>399</v>
      </c>
      <c r="D109" s="37" t="s">
        <v>45</v>
      </c>
    </row>
    <row r="110" spans="1:4" x14ac:dyDescent="0.2">
      <c r="A110" s="37">
        <v>106</v>
      </c>
      <c r="B110" s="37">
        <v>540751</v>
      </c>
      <c r="C110" s="37" t="s">
        <v>400</v>
      </c>
      <c r="D110" s="37" t="s">
        <v>45</v>
      </c>
    </row>
    <row r="111" spans="1:4" x14ac:dyDescent="0.2">
      <c r="A111" s="37">
        <v>107</v>
      </c>
      <c r="B111" s="37">
        <v>540752</v>
      </c>
      <c r="C111" s="37" t="s">
        <v>401</v>
      </c>
      <c r="D111" s="37" t="s">
        <v>45</v>
      </c>
    </row>
    <row r="112" spans="1:4" x14ac:dyDescent="0.2">
      <c r="A112" s="37">
        <v>108</v>
      </c>
      <c r="B112" s="37">
        <v>540753</v>
      </c>
      <c r="C112" s="37" t="s">
        <v>402</v>
      </c>
      <c r="D112" s="37" t="s">
        <v>45</v>
      </c>
    </row>
    <row r="113" spans="1:4" x14ac:dyDescent="0.2">
      <c r="A113" s="37">
        <v>109</v>
      </c>
      <c r="B113" s="37">
        <v>540754</v>
      </c>
      <c r="C113" s="37" t="s">
        <v>403</v>
      </c>
      <c r="D113" s="37" t="s">
        <v>45</v>
      </c>
    </row>
    <row r="114" spans="1:4" x14ac:dyDescent="0.2">
      <c r="A114" s="37">
        <v>110</v>
      </c>
      <c r="B114" s="37">
        <v>540760</v>
      </c>
      <c r="C114" s="37" t="s">
        <v>213</v>
      </c>
      <c r="D114" s="37" t="s">
        <v>45</v>
      </c>
    </row>
    <row r="115" spans="1:4" x14ac:dyDescent="0.2">
      <c r="A115" s="37">
        <v>111</v>
      </c>
      <c r="B115" s="37">
        <v>540761</v>
      </c>
      <c r="C115" s="37" t="s">
        <v>404</v>
      </c>
      <c r="D115" s="37" t="s">
        <v>45</v>
      </c>
    </row>
    <row r="116" spans="1:4" x14ac:dyDescent="0.2">
      <c r="A116" s="37">
        <v>112</v>
      </c>
      <c r="B116" s="37">
        <v>540769</v>
      </c>
      <c r="C116" s="37" t="s">
        <v>405</v>
      </c>
      <c r="D116" s="37" t="s">
        <v>45</v>
      </c>
    </row>
    <row r="117" spans="1:4" x14ac:dyDescent="0.2">
      <c r="A117" s="37">
        <v>113</v>
      </c>
      <c r="B117" s="37">
        <v>540771</v>
      </c>
      <c r="C117" s="37" t="s">
        <v>406</v>
      </c>
      <c r="D117" s="37" t="s">
        <v>45</v>
      </c>
    </row>
    <row r="118" spans="1:4" x14ac:dyDescent="0.2">
      <c r="A118" s="37">
        <v>114</v>
      </c>
      <c r="B118" s="37">
        <v>540772</v>
      </c>
      <c r="C118" s="37" t="s">
        <v>407</v>
      </c>
      <c r="D118" s="37" t="s">
        <v>45</v>
      </c>
    </row>
    <row r="119" spans="1:4" x14ac:dyDescent="0.2">
      <c r="A119" s="37">
        <v>115</v>
      </c>
      <c r="B119" s="37">
        <v>540773</v>
      </c>
      <c r="C119" s="37" t="s">
        <v>408</v>
      </c>
      <c r="D119" s="37" t="s">
        <v>45</v>
      </c>
    </row>
    <row r="120" spans="1:4" x14ac:dyDescent="0.2">
      <c r="A120" s="37">
        <v>116</v>
      </c>
      <c r="B120" s="37">
        <v>540774</v>
      </c>
      <c r="C120" s="37" t="s">
        <v>409</v>
      </c>
      <c r="D120" s="37" t="s">
        <v>45</v>
      </c>
    </row>
    <row r="121" spans="1:4" x14ac:dyDescent="0.2">
      <c r="A121" s="37">
        <v>117</v>
      </c>
      <c r="B121" s="37">
        <v>540781</v>
      </c>
      <c r="C121" s="37" t="s">
        <v>410</v>
      </c>
      <c r="D121" s="37" t="s">
        <v>45</v>
      </c>
    </row>
    <row r="122" spans="1:4" x14ac:dyDescent="0.2">
      <c r="A122" s="37">
        <v>118</v>
      </c>
      <c r="B122" s="37">
        <v>540782</v>
      </c>
      <c r="C122" s="37" t="s">
        <v>411</v>
      </c>
      <c r="D122" s="37" t="s">
        <v>45</v>
      </c>
    </row>
    <row r="123" spans="1:4" x14ac:dyDescent="0.2">
      <c r="A123" s="37">
        <v>119</v>
      </c>
      <c r="B123" s="37">
        <v>540783</v>
      </c>
      <c r="C123" s="37" t="s">
        <v>412</v>
      </c>
      <c r="D123" s="37" t="s">
        <v>45</v>
      </c>
    </row>
    <row r="124" spans="1:4" x14ac:dyDescent="0.2">
      <c r="A124" s="37">
        <v>120</v>
      </c>
      <c r="B124" s="37">
        <v>540784</v>
      </c>
      <c r="C124" s="37" t="s">
        <v>413</v>
      </c>
      <c r="D124" s="37" t="s">
        <v>45</v>
      </c>
    </row>
    <row r="125" spans="1:4" x14ac:dyDescent="0.2">
      <c r="A125" s="37">
        <v>121</v>
      </c>
      <c r="B125" s="37">
        <v>540791</v>
      </c>
      <c r="C125" s="37" t="s">
        <v>414</v>
      </c>
      <c r="D125" s="37" t="s">
        <v>45</v>
      </c>
    </row>
    <row r="126" spans="1:4" x14ac:dyDescent="0.2">
      <c r="A126" s="37">
        <v>122</v>
      </c>
      <c r="B126" s="37">
        <v>540792</v>
      </c>
      <c r="C126" s="37" t="s">
        <v>415</v>
      </c>
      <c r="D126" s="37" t="s">
        <v>45</v>
      </c>
    </row>
    <row r="127" spans="1:4" x14ac:dyDescent="0.2">
      <c r="A127" s="37">
        <v>123</v>
      </c>
      <c r="B127" s="37">
        <v>540793</v>
      </c>
      <c r="C127" s="37" t="s">
        <v>416</v>
      </c>
      <c r="D127" s="37" t="s">
        <v>45</v>
      </c>
    </row>
    <row r="128" spans="1:4" x14ac:dyDescent="0.2">
      <c r="A128" s="37">
        <v>124</v>
      </c>
      <c r="B128" s="37">
        <v>540794</v>
      </c>
      <c r="C128" s="37" t="s">
        <v>417</v>
      </c>
      <c r="D128" s="37" t="s">
        <v>45</v>
      </c>
    </row>
    <row r="129" spans="1:4" x14ac:dyDescent="0.2">
      <c r="A129" s="37">
        <v>125</v>
      </c>
      <c r="B129" s="37">
        <v>540810</v>
      </c>
      <c r="C129" s="37" t="s">
        <v>418</v>
      </c>
      <c r="D129" s="37" t="s">
        <v>45</v>
      </c>
    </row>
    <row r="130" spans="1:4" x14ac:dyDescent="0.2">
      <c r="A130" s="37">
        <v>126</v>
      </c>
      <c r="B130" s="37">
        <v>540821</v>
      </c>
      <c r="C130" s="37" t="s">
        <v>419</v>
      </c>
      <c r="D130" s="37" t="s">
        <v>45</v>
      </c>
    </row>
    <row r="131" spans="1:4" x14ac:dyDescent="0.2">
      <c r="A131" s="37">
        <v>127</v>
      </c>
      <c r="B131" s="37">
        <v>540822</v>
      </c>
      <c r="C131" s="37" t="s">
        <v>420</v>
      </c>
      <c r="D131" s="37" t="s">
        <v>45</v>
      </c>
    </row>
    <row r="132" spans="1:4" x14ac:dyDescent="0.2">
      <c r="A132" s="37">
        <v>128</v>
      </c>
      <c r="B132" s="37">
        <v>540823</v>
      </c>
      <c r="C132" s="37" t="s">
        <v>421</v>
      </c>
      <c r="D132" s="37" t="s">
        <v>45</v>
      </c>
    </row>
    <row r="133" spans="1:4" x14ac:dyDescent="0.2">
      <c r="A133" s="37">
        <v>129</v>
      </c>
      <c r="B133" s="37">
        <v>540824</v>
      </c>
      <c r="C133" s="37" t="s">
        <v>422</v>
      </c>
      <c r="D133" s="37" t="s">
        <v>45</v>
      </c>
    </row>
    <row r="134" spans="1:4" x14ac:dyDescent="0.2">
      <c r="A134" s="37">
        <v>130</v>
      </c>
      <c r="B134" s="37">
        <v>540831</v>
      </c>
      <c r="C134" s="37" t="s">
        <v>423</v>
      </c>
      <c r="D134" s="37" t="s">
        <v>45</v>
      </c>
    </row>
    <row r="135" spans="1:4" x14ac:dyDescent="0.2">
      <c r="A135" s="37">
        <v>131</v>
      </c>
      <c r="B135" s="37">
        <v>540832</v>
      </c>
      <c r="C135" s="37" t="s">
        <v>424</v>
      </c>
      <c r="D135" s="37" t="s">
        <v>45</v>
      </c>
    </row>
    <row r="136" spans="1:4" x14ac:dyDescent="0.2">
      <c r="A136" s="37">
        <v>132</v>
      </c>
      <c r="B136" s="37">
        <v>540833</v>
      </c>
      <c r="C136" s="37" t="s">
        <v>425</v>
      </c>
      <c r="D136" s="37" t="s">
        <v>45</v>
      </c>
    </row>
    <row r="137" spans="1:4" x14ac:dyDescent="0.2">
      <c r="A137" s="37">
        <v>133</v>
      </c>
      <c r="B137" s="37">
        <v>540834</v>
      </c>
      <c r="C137" s="37" t="s">
        <v>426</v>
      </c>
      <c r="D137" s="37" t="s">
        <v>45</v>
      </c>
    </row>
    <row r="138" spans="1:4" x14ac:dyDescent="0.2">
      <c r="A138" s="37">
        <v>134</v>
      </c>
      <c r="B138" s="37">
        <v>551211</v>
      </c>
      <c r="C138" s="37" t="s">
        <v>427</v>
      </c>
      <c r="D138" s="37" t="s">
        <v>45</v>
      </c>
    </row>
    <row r="139" spans="1:4" x14ac:dyDescent="0.2">
      <c r="A139" s="37">
        <v>135</v>
      </c>
      <c r="B139" s="37">
        <v>551219</v>
      </c>
      <c r="C139" s="37" t="s">
        <v>428</v>
      </c>
      <c r="D139" s="37" t="s">
        <v>45</v>
      </c>
    </row>
    <row r="140" spans="1:4" x14ac:dyDescent="0.2">
      <c r="A140" s="37">
        <v>136</v>
      </c>
      <c r="B140" s="37">
        <v>551221</v>
      </c>
      <c r="C140" s="37" t="s">
        <v>429</v>
      </c>
      <c r="D140" s="37" t="s">
        <v>45</v>
      </c>
    </row>
    <row r="141" spans="1:4" x14ac:dyDescent="0.2">
      <c r="A141" s="37">
        <v>137</v>
      </c>
      <c r="B141" s="37">
        <v>551229</v>
      </c>
      <c r="C141" s="37" t="s">
        <v>430</v>
      </c>
      <c r="D141" s="37" t="s">
        <v>45</v>
      </c>
    </row>
    <row r="142" spans="1:4" x14ac:dyDescent="0.2">
      <c r="A142" s="37">
        <v>138</v>
      </c>
      <c r="B142" s="37">
        <v>551291</v>
      </c>
      <c r="C142" s="37" t="s">
        <v>431</v>
      </c>
      <c r="D142" s="37" t="s">
        <v>45</v>
      </c>
    </row>
    <row r="143" spans="1:4" x14ac:dyDescent="0.2">
      <c r="A143" s="37">
        <v>139</v>
      </c>
      <c r="B143" s="37">
        <v>551299</v>
      </c>
      <c r="C143" s="37" t="s">
        <v>432</v>
      </c>
      <c r="D143" s="37" t="s">
        <v>45</v>
      </c>
    </row>
    <row r="144" spans="1:4" x14ac:dyDescent="0.2">
      <c r="A144" s="37">
        <v>140</v>
      </c>
      <c r="B144" s="37">
        <v>551311</v>
      </c>
      <c r="C144" s="37" t="s">
        <v>433</v>
      </c>
      <c r="D144" s="37" t="s">
        <v>45</v>
      </c>
    </row>
    <row r="145" spans="1:4" x14ac:dyDescent="0.2">
      <c r="A145" s="37">
        <v>141</v>
      </c>
      <c r="B145" s="37">
        <v>551312</v>
      </c>
      <c r="C145" s="37" t="s">
        <v>434</v>
      </c>
      <c r="D145" s="37" t="s">
        <v>45</v>
      </c>
    </row>
    <row r="146" spans="1:4" x14ac:dyDescent="0.2">
      <c r="A146" s="37">
        <v>142</v>
      </c>
      <c r="B146" s="37">
        <v>551313</v>
      </c>
      <c r="C146" s="37" t="s">
        <v>435</v>
      </c>
      <c r="D146" s="37" t="s">
        <v>45</v>
      </c>
    </row>
    <row r="147" spans="1:4" x14ac:dyDescent="0.2">
      <c r="A147" s="37">
        <v>143</v>
      </c>
      <c r="B147" s="37">
        <v>551319</v>
      </c>
      <c r="C147" s="37" t="s">
        <v>436</v>
      </c>
      <c r="D147" s="37" t="s">
        <v>45</v>
      </c>
    </row>
    <row r="148" spans="1:4" x14ac:dyDescent="0.2">
      <c r="A148" s="37">
        <v>144</v>
      </c>
      <c r="B148" s="37">
        <v>551321</v>
      </c>
      <c r="C148" s="37" t="s">
        <v>437</v>
      </c>
      <c r="D148" s="37" t="s">
        <v>45</v>
      </c>
    </row>
    <row r="149" spans="1:4" x14ac:dyDescent="0.2">
      <c r="A149" s="37">
        <v>145</v>
      </c>
      <c r="B149" s="37">
        <v>551322</v>
      </c>
      <c r="C149" s="37" t="s">
        <v>438</v>
      </c>
      <c r="D149" s="37" t="s">
        <v>45</v>
      </c>
    </row>
    <row r="150" spans="1:4" x14ac:dyDescent="0.2">
      <c r="A150" s="37">
        <v>146</v>
      </c>
      <c r="B150" s="37">
        <v>551323</v>
      </c>
      <c r="C150" s="37" t="s">
        <v>439</v>
      </c>
      <c r="D150" s="37" t="s">
        <v>45</v>
      </c>
    </row>
    <row r="151" spans="1:4" x14ac:dyDescent="0.2">
      <c r="A151" s="37">
        <v>147</v>
      </c>
      <c r="B151" s="37">
        <v>551329</v>
      </c>
      <c r="C151" s="37" t="s">
        <v>440</v>
      </c>
      <c r="D151" s="37" t="s">
        <v>45</v>
      </c>
    </row>
    <row r="152" spans="1:4" x14ac:dyDescent="0.2">
      <c r="A152" s="37">
        <v>148</v>
      </c>
      <c r="B152" s="37">
        <v>551331</v>
      </c>
      <c r="C152" s="37" t="s">
        <v>441</v>
      </c>
      <c r="D152" s="37" t="s">
        <v>45</v>
      </c>
    </row>
    <row r="153" spans="1:4" x14ac:dyDescent="0.2">
      <c r="A153" s="37">
        <v>149</v>
      </c>
      <c r="B153" s="37">
        <v>551332</v>
      </c>
      <c r="C153" s="37" t="s">
        <v>442</v>
      </c>
      <c r="D153" s="37" t="s">
        <v>45</v>
      </c>
    </row>
    <row r="154" spans="1:4" x14ac:dyDescent="0.2">
      <c r="A154" s="37">
        <v>150</v>
      </c>
      <c r="B154" s="37">
        <v>551333</v>
      </c>
      <c r="C154" s="37" t="s">
        <v>443</v>
      </c>
      <c r="D154" s="37" t="s">
        <v>45</v>
      </c>
    </row>
    <row r="155" spans="1:4" x14ac:dyDescent="0.2">
      <c r="A155" s="37">
        <v>151</v>
      </c>
      <c r="B155" s="37">
        <v>551339</v>
      </c>
      <c r="C155" s="37" t="s">
        <v>444</v>
      </c>
      <c r="D155" s="37" t="s">
        <v>45</v>
      </c>
    </row>
    <row r="156" spans="1:4" x14ac:dyDescent="0.2">
      <c r="A156" s="37">
        <v>152</v>
      </c>
      <c r="B156" s="37">
        <v>551341</v>
      </c>
      <c r="C156" s="37" t="s">
        <v>445</v>
      </c>
      <c r="D156" s="37" t="s">
        <v>45</v>
      </c>
    </row>
    <row r="157" spans="1:4" x14ac:dyDescent="0.2">
      <c r="A157" s="37">
        <v>153</v>
      </c>
      <c r="B157" s="37">
        <v>551342</v>
      </c>
      <c r="C157" s="37" t="s">
        <v>446</v>
      </c>
      <c r="D157" s="37" t="s">
        <v>45</v>
      </c>
    </row>
    <row r="158" spans="1:4" x14ac:dyDescent="0.2">
      <c r="A158" s="37">
        <v>154</v>
      </c>
      <c r="B158" s="37">
        <v>551343</v>
      </c>
      <c r="C158" s="37" t="s">
        <v>447</v>
      </c>
      <c r="D158" s="37" t="s">
        <v>45</v>
      </c>
    </row>
    <row r="159" spans="1:4" x14ac:dyDescent="0.2">
      <c r="A159" s="37">
        <v>155</v>
      </c>
      <c r="B159" s="37">
        <v>551349</v>
      </c>
      <c r="C159" s="37" t="s">
        <v>448</v>
      </c>
      <c r="D159" s="37" t="s">
        <v>45</v>
      </c>
    </row>
    <row r="160" spans="1:4" x14ac:dyDescent="0.2">
      <c r="A160" s="37">
        <v>156</v>
      </c>
      <c r="B160" s="37">
        <v>551411</v>
      </c>
      <c r="C160" s="37" t="s">
        <v>449</v>
      </c>
      <c r="D160" s="37" t="s">
        <v>45</v>
      </c>
    </row>
    <row r="161" spans="1:4" x14ac:dyDescent="0.2">
      <c r="A161" s="37">
        <v>157</v>
      </c>
      <c r="B161" s="37">
        <v>551412</v>
      </c>
      <c r="C161" s="37" t="s">
        <v>450</v>
      </c>
      <c r="D161" s="37" t="s">
        <v>45</v>
      </c>
    </row>
    <row r="162" spans="1:4" x14ac:dyDescent="0.2">
      <c r="A162" s="37">
        <v>158</v>
      </c>
      <c r="B162" s="37">
        <v>551413</v>
      </c>
      <c r="C162" s="37" t="s">
        <v>451</v>
      </c>
      <c r="D162" s="37" t="s">
        <v>45</v>
      </c>
    </row>
    <row r="163" spans="1:4" x14ac:dyDescent="0.2">
      <c r="A163" s="37">
        <v>159</v>
      </c>
      <c r="B163" s="37">
        <v>551419</v>
      </c>
      <c r="C163" s="37" t="s">
        <v>452</v>
      </c>
      <c r="D163" s="37" t="s">
        <v>45</v>
      </c>
    </row>
    <row r="164" spans="1:4" x14ac:dyDescent="0.2">
      <c r="A164" s="37">
        <v>160</v>
      </c>
      <c r="B164" s="37">
        <v>551421</v>
      </c>
      <c r="C164" s="37" t="s">
        <v>453</v>
      </c>
      <c r="D164" s="37" t="s">
        <v>45</v>
      </c>
    </row>
    <row r="165" spans="1:4" x14ac:dyDescent="0.2">
      <c r="A165" s="37">
        <v>161</v>
      </c>
      <c r="B165" s="37">
        <v>551422</v>
      </c>
      <c r="C165" s="37" t="s">
        <v>454</v>
      </c>
      <c r="D165" s="37" t="s">
        <v>45</v>
      </c>
    </row>
    <row r="166" spans="1:4" x14ac:dyDescent="0.2">
      <c r="A166" s="37">
        <v>162</v>
      </c>
      <c r="B166" s="37">
        <v>551423</v>
      </c>
      <c r="C166" s="37" t="s">
        <v>455</v>
      </c>
      <c r="D166" s="37" t="s">
        <v>45</v>
      </c>
    </row>
    <row r="167" spans="1:4" x14ac:dyDescent="0.2">
      <c r="A167" s="37">
        <v>163</v>
      </c>
      <c r="B167" s="37">
        <v>551429</v>
      </c>
      <c r="C167" s="37" t="s">
        <v>456</v>
      </c>
      <c r="D167" s="37" t="s">
        <v>45</v>
      </c>
    </row>
    <row r="168" spans="1:4" x14ac:dyDescent="0.2">
      <c r="A168" s="37">
        <v>164</v>
      </c>
      <c r="B168" s="37">
        <v>551430</v>
      </c>
      <c r="C168" s="37" t="s">
        <v>457</v>
      </c>
      <c r="D168" s="37" t="s">
        <v>45</v>
      </c>
    </row>
    <row r="169" spans="1:4" x14ac:dyDescent="0.2">
      <c r="A169" s="37">
        <v>165</v>
      </c>
      <c r="B169" s="37">
        <v>551431</v>
      </c>
      <c r="C169" s="37" t="s">
        <v>458</v>
      </c>
      <c r="D169" s="37" t="s">
        <v>45</v>
      </c>
    </row>
    <row r="170" spans="1:4" x14ac:dyDescent="0.2">
      <c r="A170" s="37">
        <v>166</v>
      </c>
      <c r="B170" s="37">
        <v>551432</v>
      </c>
      <c r="C170" s="37" t="s">
        <v>459</v>
      </c>
      <c r="D170" s="37" t="s">
        <v>45</v>
      </c>
    </row>
    <row r="171" spans="1:4" x14ac:dyDescent="0.2">
      <c r="A171" s="37">
        <v>167</v>
      </c>
      <c r="B171" s="37">
        <v>551433</v>
      </c>
      <c r="C171" s="37" t="s">
        <v>460</v>
      </c>
      <c r="D171" s="37" t="s">
        <v>45</v>
      </c>
    </row>
    <row r="172" spans="1:4" x14ac:dyDescent="0.2">
      <c r="A172" s="37">
        <v>168</v>
      </c>
      <c r="B172" s="37">
        <v>551439</v>
      </c>
      <c r="C172" s="37" t="s">
        <v>461</v>
      </c>
      <c r="D172" s="37" t="s">
        <v>45</v>
      </c>
    </row>
    <row r="173" spans="1:4" x14ac:dyDescent="0.2">
      <c r="A173" s="37">
        <v>169</v>
      </c>
      <c r="B173" s="37">
        <v>551441</v>
      </c>
      <c r="C173" s="37" t="s">
        <v>462</v>
      </c>
      <c r="D173" s="37" t="s">
        <v>45</v>
      </c>
    </row>
    <row r="174" spans="1:4" x14ac:dyDescent="0.2">
      <c r="A174" s="37">
        <v>170</v>
      </c>
      <c r="B174" s="37">
        <v>551442</v>
      </c>
      <c r="C174" s="37" t="s">
        <v>463</v>
      </c>
      <c r="D174" s="37" t="s">
        <v>45</v>
      </c>
    </row>
    <row r="175" spans="1:4" x14ac:dyDescent="0.2">
      <c r="A175" s="37">
        <v>171</v>
      </c>
      <c r="B175" s="37">
        <v>551443</v>
      </c>
      <c r="C175" s="37" t="s">
        <v>464</v>
      </c>
      <c r="D175" s="37" t="s">
        <v>45</v>
      </c>
    </row>
    <row r="176" spans="1:4" x14ac:dyDescent="0.2">
      <c r="A176" s="37">
        <v>172</v>
      </c>
      <c r="B176" s="37">
        <v>551449</v>
      </c>
      <c r="C176" s="37" t="s">
        <v>465</v>
      </c>
      <c r="D176" s="37" t="s">
        <v>45</v>
      </c>
    </row>
    <row r="177" spans="1:4" x14ac:dyDescent="0.2">
      <c r="A177" s="37">
        <v>173</v>
      </c>
      <c r="B177" s="37">
        <v>551511</v>
      </c>
      <c r="C177" s="37" t="s">
        <v>466</v>
      </c>
      <c r="D177" s="37" t="s">
        <v>45</v>
      </c>
    </row>
    <row r="178" spans="1:4" x14ac:dyDescent="0.2">
      <c r="A178" s="37">
        <v>174</v>
      </c>
      <c r="B178" s="37">
        <v>551512</v>
      </c>
      <c r="C178" s="37" t="s">
        <v>467</v>
      </c>
      <c r="D178" s="37" t="s">
        <v>45</v>
      </c>
    </row>
    <row r="179" spans="1:4" x14ac:dyDescent="0.2">
      <c r="A179" s="37">
        <v>175</v>
      </c>
      <c r="B179" s="37">
        <v>551513</v>
      </c>
      <c r="C179" s="37" t="s">
        <v>468</v>
      </c>
      <c r="D179" s="37" t="s">
        <v>45</v>
      </c>
    </row>
    <row r="180" spans="1:4" x14ac:dyDescent="0.2">
      <c r="A180" s="37">
        <v>176</v>
      </c>
      <c r="B180" s="37">
        <v>551519</v>
      </c>
      <c r="C180" s="37" t="s">
        <v>469</v>
      </c>
      <c r="D180" s="37" t="s">
        <v>45</v>
      </c>
    </row>
    <row r="181" spans="1:4" x14ac:dyDescent="0.2">
      <c r="A181" s="37">
        <v>177</v>
      </c>
      <c r="B181" s="37">
        <v>551521</v>
      </c>
      <c r="C181" s="37" t="s">
        <v>470</v>
      </c>
      <c r="D181" s="37" t="s">
        <v>45</v>
      </c>
    </row>
    <row r="182" spans="1:4" x14ac:dyDescent="0.2">
      <c r="A182" s="37">
        <v>178</v>
      </c>
      <c r="B182" s="37">
        <v>551522</v>
      </c>
      <c r="C182" s="37" t="s">
        <v>471</v>
      </c>
      <c r="D182" s="37" t="s">
        <v>45</v>
      </c>
    </row>
    <row r="183" spans="1:4" x14ac:dyDescent="0.2">
      <c r="A183" s="37">
        <v>179</v>
      </c>
      <c r="B183" s="37">
        <v>551529</v>
      </c>
      <c r="C183" s="37" t="s">
        <v>472</v>
      </c>
      <c r="D183" s="37" t="s">
        <v>45</v>
      </c>
    </row>
    <row r="184" spans="1:4" x14ac:dyDescent="0.2">
      <c r="A184" s="37">
        <v>180</v>
      </c>
      <c r="B184" s="37">
        <v>551591</v>
      </c>
      <c r="C184" s="37" t="s">
        <v>473</v>
      </c>
      <c r="D184" s="37" t="s">
        <v>45</v>
      </c>
    </row>
    <row r="185" spans="1:4" x14ac:dyDescent="0.2">
      <c r="A185" s="37">
        <v>181</v>
      </c>
      <c r="B185" s="37">
        <v>551592</v>
      </c>
      <c r="C185" s="37" t="s">
        <v>474</v>
      </c>
      <c r="D185" s="37" t="s">
        <v>45</v>
      </c>
    </row>
    <row r="186" spans="1:4" x14ac:dyDescent="0.2">
      <c r="A186" s="37">
        <v>182</v>
      </c>
      <c r="B186" s="37">
        <v>551599</v>
      </c>
      <c r="C186" s="37" t="s">
        <v>475</v>
      </c>
      <c r="D186" s="37" t="s">
        <v>45</v>
      </c>
    </row>
    <row r="187" spans="1:4" x14ac:dyDescent="0.2">
      <c r="A187" s="37">
        <v>183</v>
      </c>
      <c r="B187" s="37">
        <v>551611</v>
      </c>
      <c r="C187" s="37" t="s">
        <v>476</v>
      </c>
      <c r="D187" s="37" t="s">
        <v>45</v>
      </c>
    </row>
    <row r="188" spans="1:4" x14ac:dyDescent="0.2">
      <c r="A188" s="37">
        <v>184</v>
      </c>
      <c r="B188" s="37">
        <v>551612</v>
      </c>
      <c r="C188" s="37" t="s">
        <v>477</v>
      </c>
      <c r="D188" s="37" t="s">
        <v>45</v>
      </c>
    </row>
    <row r="189" spans="1:4" x14ac:dyDescent="0.2">
      <c r="A189" s="37">
        <v>185</v>
      </c>
      <c r="B189" s="37">
        <v>551613</v>
      </c>
      <c r="C189" s="37" t="s">
        <v>478</v>
      </c>
      <c r="D189" s="37" t="s">
        <v>45</v>
      </c>
    </row>
    <row r="190" spans="1:4" x14ac:dyDescent="0.2">
      <c r="A190" s="37">
        <v>186</v>
      </c>
      <c r="B190" s="37">
        <v>551614</v>
      </c>
      <c r="C190" s="37" t="s">
        <v>479</v>
      </c>
      <c r="D190" s="37" t="s">
        <v>45</v>
      </c>
    </row>
    <row r="191" spans="1:4" x14ac:dyDescent="0.2">
      <c r="A191" s="37">
        <v>187</v>
      </c>
      <c r="B191" s="37">
        <v>551621</v>
      </c>
      <c r="C191" s="37" t="s">
        <v>480</v>
      </c>
      <c r="D191" s="37" t="s">
        <v>45</v>
      </c>
    </row>
    <row r="192" spans="1:4" x14ac:dyDescent="0.2">
      <c r="A192" s="37">
        <v>188</v>
      </c>
      <c r="B192" s="37">
        <v>551622</v>
      </c>
      <c r="C192" s="37" t="s">
        <v>481</v>
      </c>
      <c r="D192" s="37" t="s">
        <v>45</v>
      </c>
    </row>
    <row r="193" spans="1:4" x14ac:dyDescent="0.2">
      <c r="A193" s="37">
        <v>189</v>
      </c>
      <c r="B193" s="37">
        <v>551623</v>
      </c>
      <c r="C193" s="37" t="s">
        <v>482</v>
      </c>
      <c r="D193" s="37" t="s">
        <v>45</v>
      </c>
    </row>
    <row r="194" spans="1:4" x14ac:dyDescent="0.2">
      <c r="A194" s="37">
        <v>190</v>
      </c>
      <c r="B194" s="37">
        <v>551624</v>
      </c>
      <c r="C194" s="37" t="s">
        <v>483</v>
      </c>
      <c r="D194" s="37" t="s">
        <v>45</v>
      </c>
    </row>
    <row r="195" spans="1:4" x14ac:dyDescent="0.2">
      <c r="A195" s="37">
        <v>191</v>
      </c>
      <c r="B195" s="37">
        <v>551631</v>
      </c>
      <c r="C195" s="37" t="s">
        <v>484</v>
      </c>
      <c r="D195" s="37" t="s">
        <v>45</v>
      </c>
    </row>
    <row r="196" spans="1:4" x14ac:dyDescent="0.2">
      <c r="A196" s="37">
        <v>192</v>
      </c>
      <c r="B196" s="37">
        <v>551632</v>
      </c>
      <c r="C196" s="37" t="s">
        <v>485</v>
      </c>
      <c r="D196" s="37" t="s">
        <v>45</v>
      </c>
    </row>
    <row r="197" spans="1:4" x14ac:dyDescent="0.2">
      <c r="A197" s="37">
        <v>193</v>
      </c>
      <c r="B197" s="37">
        <v>551633</v>
      </c>
      <c r="C197" s="37" t="s">
        <v>486</v>
      </c>
      <c r="D197" s="37" t="s">
        <v>45</v>
      </c>
    </row>
    <row r="198" spans="1:4" x14ac:dyDescent="0.2">
      <c r="A198" s="37">
        <v>194</v>
      </c>
      <c r="B198" s="37">
        <v>551634</v>
      </c>
      <c r="C198" s="37" t="s">
        <v>487</v>
      </c>
      <c r="D198" s="37" t="s">
        <v>45</v>
      </c>
    </row>
    <row r="199" spans="1:4" x14ac:dyDescent="0.2">
      <c r="A199" s="37">
        <v>195</v>
      </c>
      <c r="B199" s="37">
        <v>551641</v>
      </c>
      <c r="C199" s="37" t="s">
        <v>488</v>
      </c>
      <c r="D199" s="37" t="s">
        <v>45</v>
      </c>
    </row>
    <row r="200" spans="1:4" x14ac:dyDescent="0.2">
      <c r="A200" s="37">
        <v>196</v>
      </c>
      <c r="B200" s="37">
        <v>551642</v>
      </c>
      <c r="C200" s="37" t="s">
        <v>489</v>
      </c>
      <c r="D200" s="37" t="s">
        <v>45</v>
      </c>
    </row>
    <row r="201" spans="1:4" x14ac:dyDescent="0.2">
      <c r="A201" s="37">
        <v>197</v>
      </c>
      <c r="B201" s="37">
        <v>551643</v>
      </c>
      <c r="C201" s="37" t="s">
        <v>490</v>
      </c>
      <c r="D201" s="37" t="s">
        <v>45</v>
      </c>
    </row>
    <row r="202" spans="1:4" x14ac:dyDescent="0.2">
      <c r="A202" s="37">
        <v>198</v>
      </c>
      <c r="B202" s="37">
        <v>551644</v>
      </c>
      <c r="C202" s="37" t="s">
        <v>491</v>
      </c>
      <c r="D202" s="37" t="s">
        <v>45</v>
      </c>
    </row>
    <row r="203" spans="1:4" x14ac:dyDescent="0.2">
      <c r="A203" s="37">
        <v>199</v>
      </c>
      <c r="B203" s="37">
        <v>551691</v>
      </c>
      <c r="C203" s="37" t="s">
        <v>492</v>
      </c>
      <c r="D203" s="37" t="s">
        <v>45</v>
      </c>
    </row>
    <row r="204" spans="1:4" x14ac:dyDescent="0.2">
      <c r="A204" s="37">
        <v>200</v>
      </c>
      <c r="B204" s="37">
        <v>551692</v>
      </c>
      <c r="C204" s="37" t="s">
        <v>493</v>
      </c>
      <c r="D204" s="37" t="s">
        <v>45</v>
      </c>
    </row>
    <row r="205" spans="1:4" x14ac:dyDescent="0.2">
      <c r="A205" s="37">
        <v>201</v>
      </c>
      <c r="B205" s="37">
        <v>551693</v>
      </c>
      <c r="C205" s="37" t="s">
        <v>494</v>
      </c>
      <c r="D205" s="37" t="s">
        <v>45</v>
      </c>
    </row>
    <row r="206" spans="1:4" x14ac:dyDescent="0.2">
      <c r="A206" s="37">
        <v>202</v>
      </c>
      <c r="B206" s="37">
        <v>551694</v>
      </c>
      <c r="C206" s="37" t="s">
        <v>495</v>
      </c>
      <c r="D206" s="37" t="s">
        <v>45</v>
      </c>
    </row>
    <row r="207" spans="1:4" x14ac:dyDescent="0.2">
      <c r="A207" s="37">
        <v>203</v>
      </c>
      <c r="B207" s="37">
        <v>560121</v>
      </c>
      <c r="C207" s="37" t="s">
        <v>496</v>
      </c>
      <c r="D207" s="37" t="s">
        <v>45</v>
      </c>
    </row>
    <row r="208" spans="1:4" x14ac:dyDescent="0.2">
      <c r="A208" s="37">
        <v>204</v>
      </c>
      <c r="B208" s="37">
        <v>560122</v>
      </c>
      <c r="C208" s="37" t="s">
        <v>497</v>
      </c>
      <c r="D208" s="37" t="s">
        <v>45</v>
      </c>
    </row>
    <row r="209" spans="1:4" x14ac:dyDescent="0.2">
      <c r="A209" s="37">
        <v>205</v>
      </c>
      <c r="B209" s="37">
        <v>560210</v>
      </c>
      <c r="C209" s="37" t="s">
        <v>498</v>
      </c>
      <c r="D209" s="37" t="s">
        <v>45</v>
      </c>
    </row>
    <row r="210" spans="1:4" x14ac:dyDescent="0.2">
      <c r="A210" s="37">
        <v>206</v>
      </c>
      <c r="B210" s="37">
        <v>560221</v>
      </c>
      <c r="C210" s="37" t="s">
        <v>499</v>
      </c>
      <c r="D210" s="37" t="s">
        <v>45</v>
      </c>
    </row>
    <row r="211" spans="1:4" x14ac:dyDescent="0.2">
      <c r="A211" s="37">
        <v>207</v>
      </c>
      <c r="B211" s="37">
        <v>560229</v>
      </c>
      <c r="C211" s="37" t="s">
        <v>500</v>
      </c>
      <c r="D211" s="37" t="s">
        <v>45</v>
      </c>
    </row>
    <row r="212" spans="1:4" x14ac:dyDescent="0.2">
      <c r="A212" s="37">
        <v>208</v>
      </c>
      <c r="B212" s="37">
        <v>560290</v>
      </c>
      <c r="C212" s="37" t="s">
        <v>501</v>
      </c>
      <c r="D212" s="37" t="s">
        <v>45</v>
      </c>
    </row>
    <row r="213" spans="1:4" x14ac:dyDescent="0.2">
      <c r="A213" s="37">
        <v>209</v>
      </c>
      <c r="B213" s="37">
        <v>560300</v>
      </c>
      <c r="C213" s="37" t="s">
        <v>502</v>
      </c>
      <c r="D213" s="37" t="s">
        <v>45</v>
      </c>
    </row>
    <row r="214" spans="1:4" x14ac:dyDescent="0.2">
      <c r="A214" s="37">
        <v>210</v>
      </c>
      <c r="B214" s="37">
        <v>560311</v>
      </c>
      <c r="C214" s="37" t="s">
        <v>503</v>
      </c>
      <c r="D214" s="37" t="s">
        <v>45</v>
      </c>
    </row>
    <row r="215" spans="1:4" x14ac:dyDescent="0.2">
      <c r="A215" s="37">
        <v>211</v>
      </c>
      <c r="B215" s="37">
        <v>560312</v>
      </c>
      <c r="C215" s="37" t="s">
        <v>504</v>
      </c>
      <c r="D215" s="37" t="s">
        <v>45</v>
      </c>
    </row>
    <row r="216" spans="1:4" x14ac:dyDescent="0.2">
      <c r="A216" s="37">
        <v>212</v>
      </c>
      <c r="B216" s="37">
        <v>560313</v>
      </c>
      <c r="C216" s="37" t="s">
        <v>505</v>
      </c>
      <c r="D216" s="37" t="s">
        <v>45</v>
      </c>
    </row>
    <row r="217" spans="1:4" x14ac:dyDescent="0.2">
      <c r="A217" s="37">
        <v>213</v>
      </c>
      <c r="B217" s="37">
        <v>560314</v>
      </c>
      <c r="C217" s="37" t="s">
        <v>506</v>
      </c>
      <c r="D217" s="37" t="s">
        <v>45</v>
      </c>
    </row>
    <row r="218" spans="1:4" x14ac:dyDescent="0.2">
      <c r="A218" s="37">
        <v>214</v>
      </c>
      <c r="B218" s="37">
        <v>560391</v>
      </c>
      <c r="C218" s="37" t="s">
        <v>507</v>
      </c>
      <c r="D218" s="37" t="s">
        <v>45</v>
      </c>
    </row>
    <row r="219" spans="1:4" x14ac:dyDescent="0.2">
      <c r="A219" s="37">
        <v>215</v>
      </c>
      <c r="B219" s="37">
        <v>560392</v>
      </c>
      <c r="C219" s="37" t="s">
        <v>508</v>
      </c>
      <c r="D219" s="37" t="s">
        <v>45</v>
      </c>
    </row>
    <row r="220" spans="1:4" x14ac:dyDescent="0.2">
      <c r="A220" s="37">
        <v>216</v>
      </c>
      <c r="B220" s="37">
        <v>560393</v>
      </c>
      <c r="C220" s="37" t="s">
        <v>509</v>
      </c>
      <c r="D220" s="37" t="s">
        <v>45</v>
      </c>
    </row>
    <row r="221" spans="1:4" x14ac:dyDescent="0.2">
      <c r="A221" s="37">
        <v>217</v>
      </c>
      <c r="B221" s="37">
        <v>560394</v>
      </c>
      <c r="C221" s="37" t="s">
        <v>510</v>
      </c>
      <c r="D221" s="37" t="s">
        <v>45</v>
      </c>
    </row>
    <row r="222" spans="1:4" x14ac:dyDescent="0.2">
      <c r="A222" s="37">
        <v>218</v>
      </c>
      <c r="B222" s="37">
        <v>560811</v>
      </c>
      <c r="C222" s="37" t="s">
        <v>511</v>
      </c>
      <c r="D222" s="37" t="s">
        <v>45</v>
      </c>
    </row>
    <row r="223" spans="1:4" x14ac:dyDescent="0.2">
      <c r="A223" s="37">
        <v>219</v>
      </c>
      <c r="B223" s="37">
        <v>560819</v>
      </c>
      <c r="C223" s="37" t="s">
        <v>512</v>
      </c>
      <c r="D223" s="37" t="s">
        <v>45</v>
      </c>
    </row>
    <row r="224" spans="1:4" x14ac:dyDescent="0.2">
      <c r="A224" s="37">
        <v>220</v>
      </c>
      <c r="B224" s="37">
        <v>560890</v>
      </c>
      <c r="C224" s="37" t="s">
        <v>513</v>
      </c>
      <c r="D224" s="37" t="s">
        <v>45</v>
      </c>
    </row>
    <row r="225" spans="1:4" x14ac:dyDescent="0.2">
      <c r="A225" s="37">
        <v>221</v>
      </c>
      <c r="B225" s="37">
        <v>580110</v>
      </c>
      <c r="C225" s="37" t="s">
        <v>514</v>
      </c>
      <c r="D225" s="37" t="s">
        <v>45</v>
      </c>
    </row>
    <row r="226" spans="1:4" x14ac:dyDescent="0.2">
      <c r="A226" s="37">
        <v>222</v>
      </c>
      <c r="B226" s="37">
        <v>580121</v>
      </c>
      <c r="C226" s="37" t="s">
        <v>515</v>
      </c>
      <c r="D226" s="37" t="s">
        <v>45</v>
      </c>
    </row>
    <row r="227" spans="1:4" x14ac:dyDescent="0.2">
      <c r="A227" s="37">
        <v>223</v>
      </c>
      <c r="B227" s="37">
        <v>580122</v>
      </c>
      <c r="C227" s="37" t="s">
        <v>516</v>
      </c>
      <c r="D227" s="37" t="s">
        <v>45</v>
      </c>
    </row>
    <row r="228" spans="1:4" x14ac:dyDescent="0.2">
      <c r="A228" s="37">
        <v>224</v>
      </c>
      <c r="B228" s="37">
        <v>580123</v>
      </c>
      <c r="C228" s="37" t="s">
        <v>517</v>
      </c>
      <c r="D228" s="37" t="s">
        <v>45</v>
      </c>
    </row>
    <row r="229" spans="1:4" x14ac:dyDescent="0.2">
      <c r="A229" s="37">
        <v>225</v>
      </c>
      <c r="B229" s="37">
        <v>580124</v>
      </c>
      <c r="C229" s="37" t="s">
        <v>518</v>
      </c>
      <c r="D229" s="37" t="s">
        <v>45</v>
      </c>
    </row>
    <row r="230" spans="1:4" x14ac:dyDescent="0.2">
      <c r="A230" s="37">
        <v>226</v>
      </c>
      <c r="B230" s="37">
        <v>580125</v>
      </c>
      <c r="C230" s="37" t="s">
        <v>519</v>
      </c>
      <c r="D230" s="37" t="s">
        <v>45</v>
      </c>
    </row>
    <row r="231" spans="1:4" x14ac:dyDescent="0.2">
      <c r="A231" s="37">
        <v>227</v>
      </c>
      <c r="B231" s="37">
        <v>580126</v>
      </c>
      <c r="C231" s="37" t="s">
        <v>520</v>
      </c>
      <c r="D231" s="37" t="s">
        <v>45</v>
      </c>
    </row>
    <row r="232" spans="1:4" x14ac:dyDescent="0.2">
      <c r="A232" s="37">
        <v>228</v>
      </c>
      <c r="B232" s="37">
        <v>580127</v>
      </c>
      <c r="D232" s="37" t="s">
        <v>45</v>
      </c>
    </row>
    <row r="233" spans="1:4" x14ac:dyDescent="0.2">
      <c r="A233" s="37">
        <v>229</v>
      </c>
      <c r="B233" s="37">
        <v>580131</v>
      </c>
      <c r="C233" s="37" t="s">
        <v>521</v>
      </c>
      <c r="D233" s="37" t="s">
        <v>45</v>
      </c>
    </row>
    <row r="234" spans="1:4" x14ac:dyDescent="0.2">
      <c r="A234" s="37">
        <v>230</v>
      </c>
      <c r="B234" s="37">
        <v>580132</v>
      </c>
      <c r="C234" s="37" t="s">
        <v>522</v>
      </c>
      <c r="D234" s="37" t="s">
        <v>45</v>
      </c>
    </row>
    <row r="235" spans="1:4" x14ac:dyDescent="0.2">
      <c r="A235" s="37">
        <v>231</v>
      </c>
      <c r="B235" s="37">
        <v>580133</v>
      </c>
      <c r="C235" s="37" t="s">
        <v>523</v>
      </c>
      <c r="D235" s="37" t="s">
        <v>45</v>
      </c>
    </row>
    <row r="236" spans="1:4" x14ac:dyDescent="0.2">
      <c r="A236" s="37">
        <v>232</v>
      </c>
      <c r="B236" s="37">
        <v>580134</v>
      </c>
      <c r="C236" s="37" t="s">
        <v>524</v>
      </c>
      <c r="D236" s="37" t="s">
        <v>45</v>
      </c>
    </row>
    <row r="237" spans="1:4" x14ac:dyDescent="0.2">
      <c r="A237" s="37">
        <v>233</v>
      </c>
      <c r="B237" s="37">
        <v>580135</v>
      </c>
      <c r="C237" s="37" t="s">
        <v>525</v>
      </c>
      <c r="D237" s="37" t="s">
        <v>45</v>
      </c>
    </row>
    <row r="238" spans="1:4" x14ac:dyDescent="0.2">
      <c r="A238" s="37">
        <v>234</v>
      </c>
      <c r="B238" s="37">
        <v>580136</v>
      </c>
      <c r="C238" s="37" t="s">
        <v>526</v>
      </c>
      <c r="D238" s="37" t="s">
        <v>45</v>
      </c>
    </row>
    <row r="239" spans="1:4" x14ac:dyDescent="0.2">
      <c r="A239" s="37">
        <v>235</v>
      </c>
      <c r="B239" s="37">
        <v>580137</v>
      </c>
      <c r="D239" s="37" t="s">
        <v>45</v>
      </c>
    </row>
    <row r="240" spans="1:4" x14ac:dyDescent="0.2">
      <c r="A240" s="37">
        <v>236</v>
      </c>
      <c r="B240" s="37">
        <v>580190</v>
      </c>
      <c r="C240" s="37" t="s">
        <v>527</v>
      </c>
      <c r="D240" s="37" t="s">
        <v>45</v>
      </c>
    </row>
    <row r="241" spans="1:4" x14ac:dyDescent="0.2">
      <c r="A241" s="37">
        <v>237</v>
      </c>
      <c r="B241" s="37">
        <v>580211</v>
      </c>
      <c r="C241" s="37" t="s">
        <v>528</v>
      </c>
      <c r="D241" s="37" t="s">
        <v>45</v>
      </c>
    </row>
    <row r="242" spans="1:4" x14ac:dyDescent="0.2">
      <c r="A242" s="37">
        <v>238</v>
      </c>
      <c r="B242" s="37">
        <v>580219</v>
      </c>
      <c r="C242" s="37" t="s">
        <v>529</v>
      </c>
      <c r="D242" s="37" t="s">
        <v>45</v>
      </c>
    </row>
    <row r="243" spans="1:4" x14ac:dyDescent="0.2">
      <c r="A243" s="37">
        <v>239</v>
      </c>
      <c r="B243" s="37">
        <v>580220</v>
      </c>
      <c r="C243" s="37" t="s">
        <v>530</v>
      </c>
      <c r="D243" s="37" t="s">
        <v>45</v>
      </c>
    </row>
    <row r="244" spans="1:4" x14ac:dyDescent="0.2">
      <c r="A244" s="37">
        <v>240</v>
      </c>
      <c r="B244" s="37">
        <v>580230</v>
      </c>
      <c r="C244" s="37" t="s">
        <v>531</v>
      </c>
      <c r="D244" s="37" t="s">
        <v>45</v>
      </c>
    </row>
    <row r="245" spans="1:4" x14ac:dyDescent="0.2">
      <c r="A245" s="37">
        <v>241</v>
      </c>
      <c r="B245" s="37">
        <v>580300</v>
      </c>
      <c r="C245" s="37" t="s">
        <v>532</v>
      </c>
      <c r="D245" s="37" t="s">
        <v>45</v>
      </c>
    </row>
    <row r="246" spans="1:4" x14ac:dyDescent="0.2">
      <c r="A246" s="37">
        <v>242</v>
      </c>
      <c r="B246" s="37">
        <v>580310</v>
      </c>
      <c r="C246" s="37" t="s">
        <v>533</v>
      </c>
      <c r="D246" s="37" t="s">
        <v>45</v>
      </c>
    </row>
    <row r="247" spans="1:4" x14ac:dyDescent="0.2">
      <c r="A247" s="37">
        <v>243</v>
      </c>
      <c r="B247" s="37">
        <v>580390</v>
      </c>
      <c r="C247" s="37" t="s">
        <v>534</v>
      </c>
      <c r="D247" s="37" t="s">
        <v>45</v>
      </c>
    </row>
    <row r="248" spans="1:4" x14ac:dyDescent="0.2">
      <c r="A248" s="37">
        <v>244</v>
      </c>
      <c r="B248" s="37">
        <v>580410</v>
      </c>
      <c r="C248" s="37" t="s">
        <v>535</v>
      </c>
      <c r="D248" s="37" t="s">
        <v>45</v>
      </c>
    </row>
    <row r="249" spans="1:4" x14ac:dyDescent="0.2">
      <c r="A249" s="37">
        <v>245</v>
      </c>
      <c r="B249" s="37">
        <v>580421</v>
      </c>
      <c r="C249" s="37" t="s">
        <v>536</v>
      </c>
      <c r="D249" s="37" t="s">
        <v>45</v>
      </c>
    </row>
    <row r="250" spans="1:4" x14ac:dyDescent="0.2">
      <c r="A250" s="37">
        <v>246</v>
      </c>
      <c r="B250" s="37">
        <v>580429</v>
      </c>
      <c r="C250" s="37" t="s">
        <v>537</v>
      </c>
      <c r="D250" s="37" t="s">
        <v>45</v>
      </c>
    </row>
    <row r="251" spans="1:4" x14ac:dyDescent="0.2">
      <c r="A251" s="37">
        <v>247</v>
      </c>
      <c r="B251" s="37">
        <v>580430</v>
      </c>
      <c r="C251" s="37" t="s">
        <v>538</v>
      </c>
      <c r="D251" s="37" t="s">
        <v>45</v>
      </c>
    </row>
    <row r="252" spans="1:4" x14ac:dyDescent="0.2">
      <c r="A252" s="37">
        <v>248</v>
      </c>
      <c r="B252" s="37">
        <v>580500</v>
      </c>
      <c r="C252" s="37" t="s">
        <v>539</v>
      </c>
      <c r="D252" s="37" t="s">
        <v>45</v>
      </c>
    </row>
    <row r="253" spans="1:4" x14ac:dyDescent="0.2">
      <c r="A253" s="37">
        <v>249</v>
      </c>
      <c r="B253" s="37">
        <v>580610</v>
      </c>
      <c r="C253" s="37" t="s">
        <v>540</v>
      </c>
      <c r="D253" s="37" t="s">
        <v>45</v>
      </c>
    </row>
    <row r="254" spans="1:4" x14ac:dyDescent="0.2">
      <c r="A254" s="37">
        <v>250</v>
      </c>
      <c r="B254" s="37">
        <v>580620</v>
      </c>
      <c r="C254" s="37" t="s">
        <v>541</v>
      </c>
      <c r="D254" s="37" t="s">
        <v>45</v>
      </c>
    </row>
    <row r="255" spans="1:4" x14ac:dyDescent="0.2">
      <c r="A255" s="37">
        <v>251</v>
      </c>
      <c r="B255" s="37">
        <v>580631</v>
      </c>
      <c r="C255" s="37" t="s">
        <v>542</v>
      </c>
      <c r="D255" s="37" t="s">
        <v>45</v>
      </c>
    </row>
    <row r="256" spans="1:4" x14ac:dyDescent="0.2">
      <c r="A256" s="37">
        <v>252</v>
      </c>
      <c r="B256" s="37">
        <v>580632</v>
      </c>
      <c r="C256" s="37" t="s">
        <v>543</v>
      </c>
      <c r="D256" s="37" t="s">
        <v>45</v>
      </c>
    </row>
    <row r="257" spans="1:4" x14ac:dyDescent="0.2">
      <c r="A257" s="37">
        <v>253</v>
      </c>
      <c r="B257" s="37">
        <v>580639</v>
      </c>
      <c r="C257" s="37" t="s">
        <v>544</v>
      </c>
      <c r="D257" s="37" t="s">
        <v>45</v>
      </c>
    </row>
    <row r="258" spans="1:4" x14ac:dyDescent="0.2">
      <c r="A258" s="37">
        <v>254</v>
      </c>
      <c r="B258" s="37">
        <v>580810</v>
      </c>
      <c r="C258" s="37" t="s">
        <v>545</v>
      </c>
      <c r="D258" s="37" t="s">
        <v>45</v>
      </c>
    </row>
    <row r="259" spans="1:4" x14ac:dyDescent="0.2">
      <c r="A259" s="37">
        <v>255</v>
      </c>
      <c r="B259" s="37">
        <v>580890</v>
      </c>
      <c r="C259" s="37" t="s">
        <v>546</v>
      </c>
      <c r="D259" s="37" t="s">
        <v>45</v>
      </c>
    </row>
    <row r="260" spans="1:4" x14ac:dyDescent="0.2">
      <c r="A260" s="37">
        <v>256</v>
      </c>
      <c r="B260" s="37">
        <v>580900</v>
      </c>
      <c r="C260" s="37" t="s">
        <v>547</v>
      </c>
      <c r="D260" s="37" t="s">
        <v>45</v>
      </c>
    </row>
    <row r="261" spans="1:4" x14ac:dyDescent="0.2">
      <c r="A261" s="37">
        <v>257</v>
      </c>
      <c r="B261" s="37">
        <v>581010</v>
      </c>
      <c r="C261" s="37" t="s">
        <v>548</v>
      </c>
      <c r="D261" s="37" t="s">
        <v>45</v>
      </c>
    </row>
    <row r="262" spans="1:4" x14ac:dyDescent="0.2">
      <c r="A262" s="37">
        <v>258</v>
      </c>
      <c r="B262" s="37">
        <v>581091</v>
      </c>
      <c r="C262" s="37" t="s">
        <v>549</v>
      </c>
      <c r="D262" s="37" t="s">
        <v>45</v>
      </c>
    </row>
    <row r="263" spans="1:4" x14ac:dyDescent="0.2">
      <c r="A263" s="37">
        <v>259</v>
      </c>
      <c r="B263" s="37">
        <v>581092</v>
      </c>
      <c r="C263" s="37" t="s">
        <v>550</v>
      </c>
      <c r="D263" s="37" t="s">
        <v>45</v>
      </c>
    </row>
    <row r="264" spans="1:4" x14ac:dyDescent="0.2">
      <c r="A264" s="37">
        <v>260</v>
      </c>
      <c r="B264" s="37">
        <v>581099</v>
      </c>
      <c r="C264" s="37" t="s">
        <v>551</v>
      </c>
      <c r="D264" s="37" t="s">
        <v>45</v>
      </c>
    </row>
    <row r="265" spans="1:4" x14ac:dyDescent="0.2">
      <c r="A265" s="37">
        <v>261</v>
      </c>
      <c r="B265" s="37">
        <v>581100</v>
      </c>
      <c r="C265" s="37" t="s">
        <v>552</v>
      </c>
      <c r="D265" s="37" t="s">
        <v>45</v>
      </c>
    </row>
    <row r="266" spans="1:4" x14ac:dyDescent="0.2">
      <c r="A266" s="37">
        <v>262</v>
      </c>
      <c r="B266" s="37">
        <v>590110</v>
      </c>
      <c r="C266" s="37" t="s">
        <v>553</v>
      </c>
      <c r="D266" s="37" t="s">
        <v>45</v>
      </c>
    </row>
    <row r="267" spans="1:4" x14ac:dyDescent="0.2">
      <c r="A267" s="37">
        <v>263</v>
      </c>
      <c r="B267" s="37">
        <v>590190</v>
      </c>
      <c r="C267" s="37" t="s">
        <v>554</v>
      </c>
      <c r="D267" s="37" t="s">
        <v>45</v>
      </c>
    </row>
    <row r="268" spans="1:4" x14ac:dyDescent="0.2">
      <c r="A268" s="37">
        <v>264</v>
      </c>
      <c r="B268" s="37">
        <v>590210</v>
      </c>
      <c r="C268" s="37" t="s">
        <v>555</v>
      </c>
      <c r="D268" s="37" t="s">
        <v>45</v>
      </c>
    </row>
    <row r="269" spans="1:4" x14ac:dyDescent="0.2">
      <c r="A269" s="37">
        <v>265</v>
      </c>
      <c r="B269" s="37">
        <v>590220</v>
      </c>
      <c r="C269" s="37" t="s">
        <v>556</v>
      </c>
      <c r="D269" s="37" t="s">
        <v>45</v>
      </c>
    </row>
    <row r="270" spans="1:4" x14ac:dyDescent="0.2">
      <c r="A270" s="37">
        <v>266</v>
      </c>
      <c r="B270" s="37">
        <v>590290</v>
      </c>
      <c r="C270" s="37" t="s">
        <v>557</v>
      </c>
      <c r="D270" s="37" t="s">
        <v>45</v>
      </c>
    </row>
    <row r="271" spans="1:4" x14ac:dyDescent="0.2">
      <c r="A271" s="37">
        <v>267</v>
      </c>
      <c r="B271" s="37">
        <v>590310</v>
      </c>
      <c r="C271" s="37" t="s">
        <v>558</v>
      </c>
      <c r="D271" s="37" t="s">
        <v>45</v>
      </c>
    </row>
    <row r="272" spans="1:4" x14ac:dyDescent="0.2">
      <c r="A272" s="37">
        <v>268</v>
      </c>
      <c r="B272" s="37">
        <v>590320</v>
      </c>
      <c r="C272" s="37" t="s">
        <v>559</v>
      </c>
      <c r="D272" s="37" t="s">
        <v>45</v>
      </c>
    </row>
    <row r="273" spans="1:4" x14ac:dyDescent="0.2">
      <c r="A273" s="37">
        <v>269</v>
      </c>
      <c r="B273" s="37">
        <v>590390</v>
      </c>
      <c r="C273" s="37" t="s">
        <v>560</v>
      </c>
      <c r="D273" s="37" t="s">
        <v>45</v>
      </c>
    </row>
    <row r="274" spans="1:4" x14ac:dyDescent="0.2">
      <c r="A274" s="37">
        <v>270</v>
      </c>
      <c r="B274" s="37">
        <v>590500</v>
      </c>
      <c r="C274" s="37" t="s">
        <v>561</v>
      </c>
      <c r="D274" s="37" t="s">
        <v>45</v>
      </c>
    </row>
    <row r="275" spans="1:4" x14ac:dyDescent="0.2">
      <c r="A275" s="37">
        <v>271</v>
      </c>
      <c r="B275" s="37">
        <v>590691</v>
      </c>
      <c r="C275" s="37" t="s">
        <v>562</v>
      </c>
      <c r="D275" s="37" t="s">
        <v>45</v>
      </c>
    </row>
    <row r="276" spans="1:4" x14ac:dyDescent="0.2">
      <c r="A276" s="37">
        <v>272</v>
      </c>
      <c r="B276" s="37">
        <v>590699</v>
      </c>
      <c r="C276" s="37" t="s">
        <v>563</v>
      </c>
      <c r="D276" s="37" t="s">
        <v>45</v>
      </c>
    </row>
    <row r="277" spans="1:4" x14ac:dyDescent="0.2">
      <c r="A277" s="37">
        <v>273</v>
      </c>
      <c r="B277" s="37">
        <v>590700</v>
      </c>
      <c r="C277" s="37" t="s">
        <v>564</v>
      </c>
      <c r="D277" s="37" t="s">
        <v>45</v>
      </c>
    </row>
    <row r="278" spans="1:4" x14ac:dyDescent="0.2">
      <c r="A278" s="37">
        <v>274</v>
      </c>
      <c r="B278" s="37">
        <v>591120</v>
      </c>
      <c r="C278" s="37" t="s">
        <v>565</v>
      </c>
      <c r="D278" s="37" t="s">
        <v>45</v>
      </c>
    </row>
    <row r="279" spans="1:4" x14ac:dyDescent="0.2">
      <c r="A279" s="37">
        <v>275</v>
      </c>
      <c r="B279" s="37">
        <v>600110</v>
      </c>
      <c r="C279" s="37" t="s">
        <v>566</v>
      </c>
      <c r="D279" s="37" t="s">
        <v>45</v>
      </c>
    </row>
    <row r="280" spans="1:4" x14ac:dyDescent="0.2">
      <c r="A280" s="37">
        <v>276</v>
      </c>
      <c r="B280" s="37">
        <v>600121</v>
      </c>
      <c r="C280" s="37" t="s">
        <v>567</v>
      </c>
      <c r="D280" s="37" t="s">
        <v>45</v>
      </c>
    </row>
    <row r="281" spans="1:4" x14ac:dyDescent="0.2">
      <c r="A281" s="37">
        <v>277</v>
      </c>
      <c r="B281" s="37">
        <v>600122</v>
      </c>
      <c r="C281" s="37" t="s">
        <v>568</v>
      </c>
      <c r="D281" s="37" t="s">
        <v>45</v>
      </c>
    </row>
    <row r="282" spans="1:4" x14ac:dyDescent="0.2">
      <c r="A282" s="37">
        <v>278</v>
      </c>
      <c r="B282" s="37">
        <v>600129</v>
      </c>
      <c r="C282" s="37" t="s">
        <v>569</v>
      </c>
      <c r="D282" s="37" t="s">
        <v>45</v>
      </c>
    </row>
    <row r="283" spans="1:4" x14ac:dyDescent="0.2">
      <c r="A283" s="37">
        <v>279</v>
      </c>
      <c r="B283" s="37">
        <v>600191</v>
      </c>
      <c r="C283" s="37" t="s">
        <v>570</v>
      </c>
      <c r="D283" s="37" t="s">
        <v>45</v>
      </c>
    </row>
    <row r="284" spans="1:4" x14ac:dyDescent="0.2">
      <c r="A284" s="37">
        <v>280</v>
      </c>
      <c r="B284" s="37">
        <v>600192</v>
      </c>
      <c r="C284" s="37" t="s">
        <v>571</v>
      </c>
      <c r="D284" s="37" t="s">
        <v>45</v>
      </c>
    </row>
    <row r="285" spans="1:4" x14ac:dyDescent="0.2">
      <c r="A285" s="37">
        <v>281</v>
      </c>
      <c r="B285" s="37">
        <v>600199</v>
      </c>
      <c r="C285" s="37" t="s">
        <v>572</v>
      </c>
      <c r="D285" s="37" t="s">
        <v>45</v>
      </c>
    </row>
    <row r="286" spans="1:4" x14ac:dyDescent="0.2">
      <c r="A286" s="37">
        <v>282</v>
      </c>
      <c r="B286" s="37">
        <v>600210</v>
      </c>
      <c r="C286" s="37" t="s">
        <v>573</v>
      </c>
      <c r="D286" s="37" t="s">
        <v>45</v>
      </c>
    </row>
    <row r="287" spans="1:4" x14ac:dyDescent="0.2">
      <c r="A287" s="37">
        <v>283</v>
      </c>
      <c r="B287" s="37">
        <v>600220</v>
      </c>
      <c r="C287" s="37" t="s">
        <v>574</v>
      </c>
      <c r="D287" s="37" t="s">
        <v>45</v>
      </c>
    </row>
    <row r="288" spans="1:4" x14ac:dyDescent="0.2">
      <c r="A288" s="37">
        <v>284</v>
      </c>
      <c r="B288" s="37">
        <v>600230</v>
      </c>
      <c r="C288" s="37" t="s">
        <v>575</v>
      </c>
      <c r="D288" s="37" t="s">
        <v>45</v>
      </c>
    </row>
    <row r="289" spans="1:4" x14ac:dyDescent="0.2">
      <c r="A289" s="37">
        <v>285</v>
      </c>
      <c r="B289" s="37">
        <v>600240</v>
      </c>
      <c r="C289" s="37" t="s">
        <v>576</v>
      </c>
      <c r="D289" s="37" t="s">
        <v>45</v>
      </c>
    </row>
    <row r="290" spans="1:4" x14ac:dyDescent="0.2">
      <c r="A290" s="37">
        <v>286</v>
      </c>
      <c r="B290" s="37">
        <v>600241</v>
      </c>
      <c r="C290" s="37" t="s">
        <v>577</v>
      </c>
      <c r="D290" s="37" t="s">
        <v>45</v>
      </c>
    </row>
    <row r="291" spans="1:4" x14ac:dyDescent="0.2">
      <c r="A291" s="37">
        <v>287</v>
      </c>
      <c r="B291" s="37">
        <v>600242</v>
      </c>
      <c r="C291" s="37" t="s">
        <v>578</v>
      </c>
      <c r="D291" s="37" t="s">
        <v>45</v>
      </c>
    </row>
    <row r="292" spans="1:4" x14ac:dyDescent="0.2">
      <c r="A292" s="37">
        <v>288</v>
      </c>
      <c r="B292" s="37">
        <v>600243</v>
      </c>
      <c r="C292" s="37" t="s">
        <v>579</v>
      </c>
      <c r="D292" s="37" t="s">
        <v>45</v>
      </c>
    </row>
    <row r="293" spans="1:4" x14ac:dyDescent="0.2">
      <c r="A293" s="37">
        <v>289</v>
      </c>
      <c r="B293" s="37">
        <v>600290</v>
      </c>
      <c r="C293" s="37" t="s">
        <v>580</v>
      </c>
      <c r="D293" s="37" t="s">
        <v>45</v>
      </c>
    </row>
    <row r="294" spans="1:4" x14ac:dyDescent="0.2">
      <c r="A294" s="37">
        <v>290</v>
      </c>
      <c r="B294" s="37">
        <v>600291</v>
      </c>
      <c r="C294" s="37" t="s">
        <v>581</v>
      </c>
      <c r="D294" s="37" t="s">
        <v>45</v>
      </c>
    </row>
    <row r="295" spans="1:4" x14ac:dyDescent="0.2">
      <c r="A295" s="37">
        <v>291</v>
      </c>
      <c r="B295" s="37">
        <v>600292</v>
      </c>
      <c r="C295" s="37" t="s">
        <v>582</v>
      </c>
      <c r="D295" s="37" t="s">
        <v>45</v>
      </c>
    </row>
    <row r="296" spans="1:4" x14ac:dyDescent="0.2">
      <c r="A296" s="37">
        <v>292</v>
      </c>
      <c r="B296" s="37">
        <v>600293</v>
      </c>
      <c r="C296" s="37" t="s">
        <v>583</v>
      </c>
      <c r="D296" s="37" t="s">
        <v>45</v>
      </c>
    </row>
    <row r="297" spans="1:4" x14ac:dyDescent="0.2">
      <c r="A297" s="37">
        <v>293</v>
      </c>
      <c r="B297" s="37">
        <v>600310</v>
      </c>
      <c r="C297" s="37" t="s">
        <v>584</v>
      </c>
      <c r="D297" s="37" t="s">
        <v>45</v>
      </c>
    </row>
    <row r="298" spans="1:4" x14ac:dyDescent="0.2">
      <c r="A298" s="37">
        <v>294</v>
      </c>
      <c r="B298" s="37">
        <v>600320</v>
      </c>
      <c r="C298" s="37" t="s">
        <v>585</v>
      </c>
      <c r="D298" s="37" t="s">
        <v>45</v>
      </c>
    </row>
    <row r="299" spans="1:4" x14ac:dyDescent="0.2">
      <c r="A299" s="37">
        <v>295</v>
      </c>
      <c r="B299" s="37">
        <v>600330</v>
      </c>
      <c r="C299" s="37" t="s">
        <v>586</v>
      </c>
      <c r="D299" s="37" t="s">
        <v>45</v>
      </c>
    </row>
    <row r="300" spans="1:4" x14ac:dyDescent="0.2">
      <c r="A300" s="37">
        <v>296</v>
      </c>
      <c r="B300" s="37">
        <v>600340</v>
      </c>
      <c r="C300" s="37" t="s">
        <v>587</v>
      </c>
      <c r="D300" s="37" t="s">
        <v>45</v>
      </c>
    </row>
    <row r="301" spans="1:4" x14ac:dyDescent="0.2">
      <c r="A301" s="37">
        <v>297</v>
      </c>
      <c r="B301" s="37">
        <v>600390</v>
      </c>
      <c r="C301" s="37" t="s">
        <v>588</v>
      </c>
      <c r="D301" s="37" t="s">
        <v>45</v>
      </c>
    </row>
    <row r="302" spans="1:4" x14ac:dyDescent="0.2">
      <c r="A302" s="37">
        <v>298</v>
      </c>
      <c r="B302" s="37">
        <v>600410</v>
      </c>
      <c r="C302" s="37" t="s">
        <v>589</v>
      </c>
      <c r="D302" s="37" t="s">
        <v>45</v>
      </c>
    </row>
    <row r="303" spans="1:4" x14ac:dyDescent="0.2">
      <c r="A303" s="37">
        <v>299</v>
      </c>
      <c r="B303" s="37">
        <v>600490</v>
      </c>
      <c r="C303" s="37" t="s">
        <v>590</v>
      </c>
      <c r="D303" s="37" t="s">
        <v>45</v>
      </c>
    </row>
    <row r="304" spans="1:4" x14ac:dyDescent="0.2">
      <c r="A304" s="37">
        <v>300</v>
      </c>
      <c r="B304" s="37">
        <v>600510</v>
      </c>
      <c r="C304" s="37" t="s">
        <v>591</v>
      </c>
      <c r="D304" s="37" t="s">
        <v>45</v>
      </c>
    </row>
    <row r="305" spans="1:4" x14ac:dyDescent="0.2">
      <c r="A305" s="37">
        <v>301</v>
      </c>
      <c r="B305" s="37">
        <v>600521</v>
      </c>
      <c r="C305" s="37" t="s">
        <v>592</v>
      </c>
      <c r="D305" s="37" t="s">
        <v>45</v>
      </c>
    </row>
    <row r="306" spans="1:4" x14ac:dyDescent="0.2">
      <c r="A306" s="37">
        <v>302</v>
      </c>
      <c r="B306" s="37">
        <v>600522</v>
      </c>
      <c r="C306" s="37" t="s">
        <v>593</v>
      </c>
      <c r="D306" s="37" t="s">
        <v>45</v>
      </c>
    </row>
    <row r="307" spans="1:4" x14ac:dyDescent="0.2">
      <c r="A307" s="37">
        <v>303</v>
      </c>
      <c r="B307" s="37">
        <v>600523</v>
      </c>
      <c r="C307" s="37" t="s">
        <v>594</v>
      </c>
      <c r="D307" s="37" t="s">
        <v>45</v>
      </c>
    </row>
    <row r="308" spans="1:4" x14ac:dyDescent="0.2">
      <c r="A308" s="37">
        <v>304</v>
      </c>
      <c r="B308" s="37">
        <v>600524</v>
      </c>
      <c r="C308" s="37" t="s">
        <v>595</v>
      </c>
      <c r="D308" s="37" t="s">
        <v>45</v>
      </c>
    </row>
    <row r="309" spans="1:4" x14ac:dyDescent="0.2">
      <c r="A309" s="37">
        <v>305</v>
      </c>
      <c r="B309" s="37">
        <v>600531</v>
      </c>
      <c r="C309" s="37" t="s">
        <v>596</v>
      </c>
      <c r="D309" s="37" t="s">
        <v>45</v>
      </c>
    </row>
    <row r="310" spans="1:4" x14ac:dyDescent="0.2">
      <c r="A310" s="37">
        <v>306</v>
      </c>
      <c r="B310" s="37">
        <v>600532</v>
      </c>
      <c r="C310" s="37" t="s">
        <v>597</v>
      </c>
      <c r="D310" s="37" t="s">
        <v>45</v>
      </c>
    </row>
    <row r="311" spans="1:4" x14ac:dyDescent="0.2">
      <c r="A311" s="37">
        <v>307</v>
      </c>
      <c r="B311" s="37">
        <v>600533</v>
      </c>
      <c r="C311" s="37" t="s">
        <v>598</v>
      </c>
      <c r="D311" s="37" t="s">
        <v>45</v>
      </c>
    </row>
    <row r="312" spans="1:4" x14ac:dyDescent="0.2">
      <c r="A312" s="37">
        <v>308</v>
      </c>
      <c r="B312" s="37">
        <v>600534</v>
      </c>
      <c r="C312" s="37" t="s">
        <v>599</v>
      </c>
      <c r="D312" s="37" t="s">
        <v>45</v>
      </c>
    </row>
    <row r="313" spans="1:4" x14ac:dyDescent="0.2">
      <c r="A313" s="37">
        <v>309</v>
      </c>
      <c r="B313" s="37">
        <v>600535</v>
      </c>
      <c r="D313" s="37" t="s">
        <v>45</v>
      </c>
    </row>
    <row r="314" spans="1:4" x14ac:dyDescent="0.2">
      <c r="A314" s="37">
        <v>310</v>
      </c>
      <c r="B314" s="37">
        <v>600536</v>
      </c>
      <c r="D314" s="37" t="s">
        <v>45</v>
      </c>
    </row>
    <row r="315" spans="1:4" x14ac:dyDescent="0.2">
      <c r="A315" s="37">
        <v>311</v>
      </c>
      <c r="B315" s="37">
        <v>600537</v>
      </c>
      <c r="D315" s="37" t="s">
        <v>45</v>
      </c>
    </row>
    <row r="316" spans="1:4" x14ac:dyDescent="0.2">
      <c r="A316" s="37">
        <v>312</v>
      </c>
      <c r="B316" s="37">
        <v>600538</v>
      </c>
      <c r="D316" s="37" t="s">
        <v>45</v>
      </c>
    </row>
    <row r="317" spans="1:4" x14ac:dyDescent="0.2">
      <c r="A317" s="37">
        <v>313</v>
      </c>
      <c r="B317" s="37">
        <v>600539</v>
      </c>
      <c r="D317" s="37" t="s">
        <v>45</v>
      </c>
    </row>
    <row r="318" spans="1:4" x14ac:dyDescent="0.2">
      <c r="A318" s="37">
        <v>314</v>
      </c>
      <c r="B318" s="37">
        <v>600541</v>
      </c>
      <c r="C318" s="37" t="s">
        <v>600</v>
      </c>
      <c r="D318" s="37" t="s">
        <v>45</v>
      </c>
    </row>
    <row r="319" spans="1:4" x14ac:dyDescent="0.2">
      <c r="A319" s="37">
        <v>315</v>
      </c>
      <c r="B319" s="37">
        <v>600542</v>
      </c>
      <c r="C319" s="37" t="s">
        <v>601</v>
      </c>
      <c r="D319" s="37" t="s">
        <v>45</v>
      </c>
    </row>
    <row r="320" spans="1:4" x14ac:dyDescent="0.2">
      <c r="A320" s="37">
        <v>316</v>
      </c>
      <c r="B320" s="37">
        <v>600543</v>
      </c>
      <c r="C320" s="37" t="s">
        <v>602</v>
      </c>
      <c r="D320" s="37" t="s">
        <v>45</v>
      </c>
    </row>
    <row r="321" spans="1:4" x14ac:dyDescent="0.2">
      <c r="A321" s="37">
        <v>317</v>
      </c>
      <c r="B321" s="37">
        <v>600544</v>
      </c>
      <c r="C321" s="37" t="s">
        <v>603</v>
      </c>
      <c r="D321" s="37" t="s">
        <v>45</v>
      </c>
    </row>
    <row r="322" spans="1:4" x14ac:dyDescent="0.2">
      <c r="A322" s="37">
        <v>318</v>
      </c>
      <c r="B322" s="37">
        <v>600590</v>
      </c>
      <c r="C322" s="37" t="s">
        <v>604</v>
      </c>
      <c r="D322" s="37" t="s">
        <v>45</v>
      </c>
    </row>
    <row r="323" spans="1:4" x14ac:dyDescent="0.2">
      <c r="A323" s="37">
        <v>319</v>
      </c>
      <c r="B323" s="37">
        <v>600610</v>
      </c>
      <c r="C323" s="37" t="s">
        <v>605</v>
      </c>
      <c r="D323" s="37" t="s">
        <v>45</v>
      </c>
    </row>
    <row r="324" spans="1:4" x14ac:dyDescent="0.2">
      <c r="A324" s="37">
        <v>320</v>
      </c>
      <c r="B324" s="37">
        <v>600621</v>
      </c>
      <c r="C324" s="37" t="s">
        <v>606</v>
      </c>
      <c r="D324" s="37" t="s">
        <v>45</v>
      </c>
    </row>
    <row r="325" spans="1:4" x14ac:dyDescent="0.2">
      <c r="A325" s="37">
        <v>321</v>
      </c>
      <c r="B325" s="37">
        <v>600622</v>
      </c>
      <c r="C325" s="37" t="s">
        <v>607</v>
      </c>
      <c r="D325" s="37" t="s">
        <v>45</v>
      </c>
    </row>
    <row r="326" spans="1:4" x14ac:dyDescent="0.2">
      <c r="A326" s="37">
        <v>322</v>
      </c>
      <c r="B326" s="37">
        <v>600623</v>
      </c>
      <c r="C326" s="37" t="s">
        <v>608</v>
      </c>
      <c r="D326" s="37" t="s">
        <v>45</v>
      </c>
    </row>
    <row r="327" spans="1:4" x14ac:dyDescent="0.2">
      <c r="A327" s="37">
        <v>323</v>
      </c>
      <c r="B327" s="37">
        <v>600624</v>
      </c>
      <c r="C327" s="37" t="s">
        <v>609</v>
      </c>
      <c r="D327" s="37" t="s">
        <v>45</v>
      </c>
    </row>
    <row r="328" spans="1:4" x14ac:dyDescent="0.2">
      <c r="A328" s="37">
        <v>324</v>
      </c>
      <c r="B328" s="37">
        <v>600631</v>
      </c>
      <c r="C328" s="37" t="s">
        <v>610</v>
      </c>
      <c r="D328" s="37" t="s">
        <v>45</v>
      </c>
    </row>
    <row r="329" spans="1:4" x14ac:dyDescent="0.2">
      <c r="A329" s="37">
        <v>325</v>
      </c>
      <c r="B329" s="37">
        <v>600632</v>
      </c>
      <c r="C329" s="37" t="s">
        <v>611</v>
      </c>
      <c r="D329" s="37" t="s">
        <v>45</v>
      </c>
    </row>
    <row r="330" spans="1:4" x14ac:dyDescent="0.2">
      <c r="A330" s="37">
        <v>326</v>
      </c>
      <c r="B330" s="37">
        <v>600633</v>
      </c>
      <c r="C330" s="37" t="s">
        <v>612</v>
      </c>
      <c r="D330" s="37" t="s">
        <v>45</v>
      </c>
    </row>
    <row r="331" spans="1:4" x14ac:dyDescent="0.2">
      <c r="A331" s="37">
        <v>327</v>
      </c>
      <c r="B331" s="37">
        <v>600634</v>
      </c>
      <c r="C331" s="37" t="s">
        <v>613</v>
      </c>
      <c r="D331" s="37" t="s">
        <v>45</v>
      </c>
    </row>
    <row r="332" spans="1:4" x14ac:dyDescent="0.2">
      <c r="A332" s="37">
        <v>328</v>
      </c>
      <c r="B332" s="37">
        <v>600641</v>
      </c>
      <c r="C332" s="37" t="s">
        <v>614</v>
      </c>
      <c r="D332" s="37" t="s">
        <v>45</v>
      </c>
    </row>
    <row r="333" spans="1:4" x14ac:dyDescent="0.2">
      <c r="A333" s="37">
        <v>329</v>
      </c>
      <c r="B333" s="37">
        <v>600642</v>
      </c>
      <c r="C333" s="37" t="s">
        <v>615</v>
      </c>
      <c r="D333" s="37" t="s">
        <v>45</v>
      </c>
    </row>
    <row r="334" spans="1:4" x14ac:dyDescent="0.2">
      <c r="A334" s="37">
        <v>330</v>
      </c>
      <c r="B334" s="37">
        <v>600643</v>
      </c>
      <c r="C334" s="37" t="s">
        <v>616</v>
      </c>
      <c r="D334" s="37" t="s">
        <v>45</v>
      </c>
    </row>
    <row r="335" spans="1:4" x14ac:dyDescent="0.2">
      <c r="A335" s="37">
        <v>331</v>
      </c>
      <c r="B335" s="37">
        <v>600644</v>
      </c>
      <c r="C335" s="37" t="s">
        <v>617</v>
      </c>
      <c r="D335" s="37" t="s">
        <v>45</v>
      </c>
    </row>
    <row r="336" spans="1:4" x14ac:dyDescent="0.2">
      <c r="A336" s="37">
        <v>332</v>
      </c>
      <c r="B336" s="37">
        <v>630120</v>
      </c>
      <c r="C336" s="37" t="s">
        <v>618</v>
      </c>
      <c r="D336" s="37" t="s">
        <v>45</v>
      </c>
    </row>
    <row r="337" spans="1:4" x14ac:dyDescent="0.2">
      <c r="A337" s="37">
        <v>333</v>
      </c>
      <c r="B337" s="37">
        <v>701920</v>
      </c>
      <c r="C337" s="37" t="s">
        <v>213</v>
      </c>
      <c r="D337" s="37" t="s">
        <v>45</v>
      </c>
    </row>
    <row r="338" spans="1:4" x14ac:dyDescent="0.2">
      <c r="A338" s="37">
        <v>334</v>
      </c>
      <c r="B338" s="37">
        <v>701940</v>
      </c>
      <c r="C338" s="37" t="s">
        <v>213</v>
      </c>
      <c r="D338" s="37" t="s">
        <v>45</v>
      </c>
    </row>
    <row r="339" spans="1:4" x14ac:dyDescent="0.2">
      <c r="A339" s="37">
        <v>335</v>
      </c>
      <c r="B339" s="37">
        <v>701951</v>
      </c>
      <c r="C339" s="37" t="s">
        <v>213</v>
      </c>
      <c r="D339" s="37" t="s">
        <v>45</v>
      </c>
    </row>
    <row r="340" spans="1:4" x14ac:dyDescent="0.2">
      <c r="A340" s="37">
        <v>336</v>
      </c>
      <c r="B340" s="37">
        <v>701952</v>
      </c>
      <c r="C340" s="37" t="s">
        <v>213</v>
      </c>
      <c r="D340" s="37" t="s">
        <v>45</v>
      </c>
    </row>
    <row r="341" spans="1:4" x14ac:dyDescent="0.2">
      <c r="A341" s="37">
        <v>337</v>
      </c>
      <c r="B341" s="37">
        <v>701959</v>
      </c>
      <c r="C341" s="37" t="s">
        <v>213</v>
      </c>
      <c r="D341" s="37" t="s">
        <v>45</v>
      </c>
    </row>
    <row r="342" spans="1:4" x14ac:dyDescent="0.2">
      <c r="A342" s="37">
        <v>338</v>
      </c>
      <c r="B342" s="37">
        <v>961210</v>
      </c>
      <c r="C342" s="37" t="s">
        <v>619</v>
      </c>
      <c r="D342" s="37" t="s">
        <v>45</v>
      </c>
    </row>
  </sheetData>
  <mergeCells count="1">
    <mergeCell ref="A2:D2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4"/>
  <sheetViews>
    <sheetView zoomScaleNormal="100" workbookViewId="0"/>
  </sheetViews>
  <sheetFormatPr baseColWidth="10" defaultColWidth="11.42578125" defaultRowHeight="12.75" x14ac:dyDescent="0.2"/>
  <cols>
    <col min="1" max="2" width="11.42578125" style="205"/>
    <col min="3" max="6" width="11.42578125" style="223"/>
    <col min="7" max="9" width="11.42578125" style="205"/>
    <col min="10" max="10" width="11.42578125" style="223"/>
    <col min="11" max="24" width="11.42578125" style="205"/>
    <col min="25" max="27" width="11.42578125" style="223"/>
    <col min="28" max="16384" width="11.42578125" style="205"/>
  </cols>
  <sheetData>
    <row r="1" spans="1:28" x14ac:dyDescent="0.2">
      <c r="A1" s="197" t="s">
        <v>59</v>
      </c>
    </row>
    <row r="2" spans="1:28" x14ac:dyDescent="0.2">
      <c r="A2" s="267" t="s">
        <v>1021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7"/>
      <c r="U2" s="267"/>
      <c r="V2" s="267"/>
      <c r="W2" s="267"/>
      <c r="X2" s="267"/>
      <c r="Y2" s="267"/>
      <c r="Z2" s="267"/>
      <c r="AA2" s="267"/>
      <c r="AB2" s="267"/>
    </row>
    <row r="3" spans="1:28" x14ac:dyDescent="0.2">
      <c r="A3" s="212"/>
      <c r="B3" s="212"/>
      <c r="C3" s="260"/>
      <c r="D3" s="260"/>
      <c r="E3" s="260"/>
      <c r="F3" s="260"/>
      <c r="G3" s="212"/>
      <c r="H3" s="212"/>
      <c r="I3" s="212"/>
      <c r="J3" s="259"/>
      <c r="K3" s="212"/>
      <c r="L3" s="212"/>
      <c r="M3" s="212"/>
      <c r="N3" s="212"/>
      <c r="O3" s="212"/>
      <c r="P3" s="212"/>
      <c r="Q3" s="212"/>
      <c r="R3" s="212"/>
      <c r="S3" s="212"/>
      <c r="T3" s="212"/>
      <c r="U3" s="212"/>
      <c r="V3" s="212"/>
      <c r="W3" s="212"/>
      <c r="X3" s="212"/>
      <c r="Y3" s="235"/>
      <c r="Z3" s="237"/>
      <c r="AA3" s="263"/>
      <c r="AB3" s="199"/>
    </row>
    <row r="4" spans="1:28" x14ac:dyDescent="0.2">
      <c r="A4" s="267" t="s">
        <v>1062</v>
      </c>
      <c r="B4" s="267"/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267"/>
      <c r="U4" s="267"/>
      <c r="V4" s="267"/>
      <c r="W4" s="267"/>
      <c r="X4" s="267"/>
      <c r="Y4" s="267"/>
      <c r="Z4" s="267"/>
      <c r="AA4" s="267"/>
      <c r="AB4" s="267"/>
    </row>
    <row r="5" spans="1:28" ht="13.5" thickBot="1" x14ac:dyDescent="0.25">
      <c r="A5" s="200"/>
      <c r="B5" s="201"/>
      <c r="C5" s="219"/>
      <c r="D5" s="219"/>
      <c r="E5" s="219"/>
      <c r="F5" s="219"/>
      <c r="G5" s="201"/>
      <c r="H5" s="201"/>
      <c r="I5" s="201"/>
      <c r="J5" s="219"/>
      <c r="K5" s="201"/>
      <c r="L5" s="201"/>
      <c r="M5" s="201"/>
      <c r="N5" s="201"/>
      <c r="O5" s="201"/>
      <c r="P5" s="201"/>
      <c r="Q5" s="201"/>
      <c r="R5" s="201"/>
      <c r="S5" s="201"/>
      <c r="T5" s="201"/>
      <c r="U5" s="201"/>
      <c r="V5" s="201"/>
      <c r="W5" s="201"/>
      <c r="X5" s="201"/>
      <c r="Y5" s="219"/>
      <c r="Z5" s="219"/>
      <c r="AA5" s="219"/>
      <c r="AB5" s="201"/>
    </row>
    <row r="6" spans="1:28" ht="13.5" thickTop="1" x14ac:dyDescent="0.2">
      <c r="B6" s="198">
        <v>1995</v>
      </c>
      <c r="C6" s="215">
        <v>1996</v>
      </c>
      <c r="D6" s="215">
        <v>1997</v>
      </c>
      <c r="E6" s="215">
        <v>1998</v>
      </c>
      <c r="F6" s="215">
        <v>1999</v>
      </c>
      <c r="G6" s="215">
        <v>2000</v>
      </c>
      <c r="H6" s="198">
        <v>2001</v>
      </c>
      <c r="I6" s="198">
        <v>2002</v>
      </c>
      <c r="J6" s="215">
        <v>2003</v>
      </c>
      <c r="K6" s="198">
        <v>2004</v>
      </c>
      <c r="L6" s="198">
        <v>2005</v>
      </c>
      <c r="M6" s="198">
        <v>2006</v>
      </c>
      <c r="N6" s="198">
        <v>2007</v>
      </c>
      <c r="O6" s="198">
        <v>2008</v>
      </c>
      <c r="P6" s="198">
        <v>2009</v>
      </c>
      <c r="Q6" s="198">
        <v>2010</v>
      </c>
      <c r="R6" s="198">
        <v>2011</v>
      </c>
      <c r="S6" s="198">
        <v>2012</v>
      </c>
      <c r="T6" s="198">
        <v>2013</v>
      </c>
      <c r="U6" s="198">
        <v>2014</v>
      </c>
      <c r="V6" s="198">
        <v>2015</v>
      </c>
      <c r="W6" s="198">
        <v>2016</v>
      </c>
      <c r="X6" s="198">
        <v>2017</v>
      </c>
      <c r="Y6" s="215">
        <v>2018</v>
      </c>
      <c r="Z6" s="215">
        <v>2019</v>
      </c>
      <c r="AA6" s="215">
        <v>2020</v>
      </c>
      <c r="AB6" s="198" t="s">
        <v>1028</v>
      </c>
    </row>
    <row r="7" spans="1:28" ht="13.5" thickBot="1" x14ac:dyDescent="0.25">
      <c r="B7" s="268" t="s">
        <v>14</v>
      </c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  <c r="AB7" s="268"/>
    </row>
    <row r="8" spans="1:28" ht="13.5" thickTop="1" x14ac:dyDescent="0.2">
      <c r="B8" s="212"/>
      <c r="C8" s="260"/>
      <c r="D8" s="260"/>
      <c r="E8" s="260"/>
      <c r="F8" s="260"/>
      <c r="G8" s="212"/>
      <c r="H8" s="212"/>
      <c r="I8" s="212"/>
      <c r="J8" s="259"/>
      <c r="K8" s="199"/>
      <c r="L8" s="199"/>
      <c r="M8" s="199"/>
      <c r="N8" s="199"/>
      <c r="O8" s="199"/>
      <c r="P8" s="199"/>
      <c r="Q8" s="199"/>
      <c r="R8" s="199"/>
      <c r="S8" s="199"/>
      <c r="T8" s="199"/>
      <c r="U8" s="199"/>
      <c r="V8" s="199"/>
      <c r="W8" s="199"/>
      <c r="X8" s="199"/>
      <c r="Y8" s="217"/>
      <c r="Z8" s="217"/>
      <c r="AA8" s="217"/>
      <c r="AB8" s="199"/>
    </row>
    <row r="9" spans="1:28" x14ac:dyDescent="0.2">
      <c r="A9" s="206" t="s">
        <v>62</v>
      </c>
      <c r="B9" s="227">
        <v>0.193081</v>
      </c>
      <c r="C9" s="227">
        <v>0.28118900000000002</v>
      </c>
      <c r="D9" s="227">
        <v>0.17305100000000001</v>
      </c>
      <c r="E9" s="227">
        <v>0.182199</v>
      </c>
      <c r="F9" s="227">
        <v>0</v>
      </c>
      <c r="G9" s="227">
        <v>0</v>
      </c>
      <c r="H9" s="227">
        <v>0</v>
      </c>
      <c r="I9" s="227">
        <v>0</v>
      </c>
      <c r="J9" s="227">
        <v>3.4100000000000005E-4</v>
      </c>
      <c r="K9" s="227">
        <v>0.180506</v>
      </c>
      <c r="L9" s="227">
        <v>1.375624</v>
      </c>
      <c r="M9" s="227">
        <v>0.66450399999999998</v>
      </c>
      <c r="N9" s="227">
        <v>0.31104600000000004</v>
      </c>
      <c r="O9" s="227">
        <v>1.082128</v>
      </c>
      <c r="P9" s="227">
        <v>0.113289</v>
      </c>
      <c r="Q9" s="227">
        <v>0.34338200000000002</v>
      </c>
      <c r="R9" s="227">
        <v>2.8222999999999998E-2</v>
      </c>
      <c r="S9" s="227">
        <v>2.2682000000000001E-2</v>
      </c>
      <c r="T9" s="227">
        <v>1.7579999999999998E-2</v>
      </c>
      <c r="U9" s="227">
        <v>6.4270000000000008E-2</v>
      </c>
      <c r="V9" s="227">
        <v>1.5862999999999999E-2</v>
      </c>
      <c r="W9" s="227">
        <v>0.11957</v>
      </c>
      <c r="X9" s="227">
        <v>0.43770099999999995</v>
      </c>
      <c r="Y9" s="227">
        <v>0.367371</v>
      </c>
      <c r="Z9" s="227">
        <v>0.62118200000000001</v>
      </c>
      <c r="AA9" s="227">
        <v>0.49973399999999996</v>
      </c>
      <c r="AB9" s="210">
        <f>SUM(B9:AA9)</f>
        <v>7.0945159999999996</v>
      </c>
    </row>
    <row r="10" spans="1:28" x14ac:dyDescent="0.2">
      <c r="A10" s="206" t="s">
        <v>45</v>
      </c>
      <c r="B10" s="227">
        <v>0.16566799999999998</v>
      </c>
      <c r="C10" s="227">
        <v>5.1303000000000001E-2</v>
      </c>
      <c r="D10" s="227">
        <v>3.5220000000000001E-2</v>
      </c>
      <c r="E10" s="227">
        <v>1.1498000000000001E-2</v>
      </c>
      <c r="F10" s="227">
        <v>7.9141000000000003E-2</v>
      </c>
      <c r="G10" s="227">
        <v>4.1707999999999995E-2</v>
      </c>
      <c r="H10" s="227">
        <v>3.4236999999999997E-2</v>
      </c>
      <c r="I10" s="227">
        <v>1.503E-3</v>
      </c>
      <c r="J10" s="227">
        <v>0.38238000000000005</v>
      </c>
      <c r="K10" s="227">
        <v>0.17106900000000003</v>
      </c>
      <c r="L10" s="227">
        <v>0.22893100000000002</v>
      </c>
      <c r="M10" s="227">
        <v>0.33436899999999997</v>
      </c>
      <c r="N10" s="227">
        <v>0.34736999999999996</v>
      </c>
      <c r="O10" s="227">
        <v>0.26475899999999997</v>
      </c>
      <c r="P10" s="227">
        <v>0.40401399999999998</v>
      </c>
      <c r="Q10" s="227">
        <v>0.118919</v>
      </c>
      <c r="R10" s="227">
        <v>0.17090099999999997</v>
      </c>
      <c r="S10" s="227">
        <v>0.18731600000000001</v>
      </c>
      <c r="T10" s="227">
        <v>0.16619200000000003</v>
      </c>
      <c r="U10" s="227">
        <v>0.15687399999999999</v>
      </c>
      <c r="V10" s="227">
        <v>6.8481999999999987E-2</v>
      </c>
      <c r="W10" s="227">
        <v>0.235372</v>
      </c>
      <c r="X10" s="227">
        <v>0.15645800000000004</v>
      </c>
      <c r="Y10" s="227">
        <v>0.50305100000000003</v>
      </c>
      <c r="Z10" s="227">
        <v>0.95609600000000017</v>
      </c>
      <c r="AA10" s="227">
        <v>0.47563799999999995</v>
      </c>
      <c r="AB10" s="227">
        <f t="shared" ref="AB10:AB14" si="0">SUM(B10:AA10)</f>
        <v>5.7484690000000001</v>
      </c>
    </row>
    <row r="11" spans="1:28" x14ac:dyDescent="0.2">
      <c r="A11" s="206" t="s">
        <v>32</v>
      </c>
      <c r="B11" s="227">
        <v>0.43389</v>
      </c>
      <c r="C11" s="227">
        <v>5.0879999999999996E-3</v>
      </c>
      <c r="D11" s="227">
        <v>1.1341E-2</v>
      </c>
      <c r="E11" s="227">
        <v>6.6700000000000006E-4</v>
      </c>
      <c r="F11" s="227">
        <v>3.0311999999999999E-2</v>
      </c>
      <c r="G11" s="227">
        <v>0.32224399999999997</v>
      </c>
      <c r="H11" s="227">
        <v>0.91673500000000008</v>
      </c>
      <c r="I11" s="227">
        <v>2.7528670000000002</v>
      </c>
      <c r="J11" s="227">
        <v>0.33028400000000002</v>
      </c>
      <c r="K11" s="227">
        <v>3.4933640000000001</v>
      </c>
      <c r="L11" s="227">
        <v>3.5730959999999996</v>
      </c>
      <c r="M11" s="227">
        <v>2.3817790000000003</v>
      </c>
      <c r="N11" s="227">
        <v>3.875378</v>
      </c>
      <c r="O11" s="227">
        <v>4.0812650000000001</v>
      </c>
      <c r="P11" s="227">
        <v>7.7629649999999994</v>
      </c>
      <c r="Q11" s="227">
        <v>6.7625589999999987</v>
      </c>
      <c r="R11" s="227">
        <v>10.292521999999998</v>
      </c>
      <c r="S11" s="227">
        <v>11.769841</v>
      </c>
      <c r="T11" s="227">
        <v>17.577064999999997</v>
      </c>
      <c r="U11" s="227">
        <v>24.035316999999999</v>
      </c>
      <c r="V11" s="227">
        <v>28.221946999999997</v>
      </c>
      <c r="W11" s="227">
        <v>27.047703999999996</v>
      </c>
      <c r="X11" s="227">
        <v>27.047703999999996</v>
      </c>
      <c r="Y11" s="227">
        <v>21.731918999999984</v>
      </c>
      <c r="Z11" s="227">
        <v>39.040623000000004</v>
      </c>
      <c r="AA11" s="227">
        <v>34.591043999999997</v>
      </c>
      <c r="AB11" s="227">
        <f t="shared" si="0"/>
        <v>278.08951999999999</v>
      </c>
    </row>
    <row r="12" spans="1:28" x14ac:dyDescent="0.2">
      <c r="A12" s="206" t="s">
        <v>26</v>
      </c>
      <c r="B12" s="227">
        <v>4.8800000000000007E-3</v>
      </c>
      <c r="C12" s="227">
        <v>0</v>
      </c>
      <c r="D12" s="227">
        <v>4.2299999999999998E-4</v>
      </c>
      <c r="E12" s="227">
        <v>0</v>
      </c>
      <c r="F12" s="227">
        <v>1.7900000000000001E-4</v>
      </c>
      <c r="G12" s="227">
        <v>2.3E-5</v>
      </c>
      <c r="H12" s="227">
        <v>1.08E-4</v>
      </c>
      <c r="I12" s="227">
        <v>1.2799999999999999E-4</v>
      </c>
      <c r="J12" s="227">
        <v>1.3419999999999999E-3</v>
      </c>
      <c r="K12" s="227">
        <v>6.1260000000000004E-3</v>
      </c>
      <c r="L12" s="227">
        <v>1.2769999999999999E-3</v>
      </c>
      <c r="M12" s="227">
        <v>9.5754999999999993E-2</v>
      </c>
      <c r="N12" s="227">
        <v>1.4160000000000001E-2</v>
      </c>
      <c r="O12" s="227">
        <v>1.8723E-2</v>
      </c>
      <c r="P12" s="227">
        <v>2.4387000000000002E-2</v>
      </c>
      <c r="Q12" s="227">
        <v>8.1530000000000005E-3</v>
      </c>
      <c r="R12" s="227">
        <v>2.7035999999999998E-2</v>
      </c>
      <c r="S12" s="227">
        <v>5.6039000000000005E-2</v>
      </c>
      <c r="T12" s="227">
        <v>7.4207999999999996E-2</v>
      </c>
      <c r="U12" s="227">
        <v>1.3545999999999999E-2</v>
      </c>
      <c r="V12" s="227">
        <v>5.1219000000000001E-2</v>
      </c>
      <c r="W12" s="227">
        <v>8.1241999999999995E-2</v>
      </c>
      <c r="X12" s="227">
        <v>3.9324999999999999E-2</v>
      </c>
      <c r="Y12" s="227">
        <v>6.2266000000000009E-2</v>
      </c>
      <c r="Z12" s="227">
        <v>7.8459999999999988E-2</v>
      </c>
      <c r="AA12" s="227">
        <v>2.5250780000000002</v>
      </c>
      <c r="AB12" s="227">
        <f t="shared" si="0"/>
        <v>3.1840830000000002</v>
      </c>
    </row>
    <row r="13" spans="1:28" x14ac:dyDescent="0.2">
      <c r="A13" s="206" t="s">
        <v>19</v>
      </c>
      <c r="B13" s="227">
        <f>SUM(B9:B12)</f>
        <v>0.79751899999999998</v>
      </c>
      <c r="C13" s="227">
        <f t="shared" ref="C13:J13" si="1">SUM(C9:C12)</f>
        <v>0.33757999999999999</v>
      </c>
      <c r="D13" s="227">
        <f t="shared" si="1"/>
        <v>0.22003500000000001</v>
      </c>
      <c r="E13" s="227">
        <f t="shared" si="1"/>
        <v>0.19436400000000001</v>
      </c>
      <c r="F13" s="227">
        <f t="shared" si="1"/>
        <v>0.10963199999999999</v>
      </c>
      <c r="G13" s="227">
        <f t="shared" si="1"/>
        <v>0.36397499999999994</v>
      </c>
      <c r="H13" s="227">
        <f t="shared" si="1"/>
        <v>0.95108000000000004</v>
      </c>
      <c r="I13" s="227">
        <f t="shared" si="1"/>
        <v>2.7544980000000003</v>
      </c>
      <c r="J13" s="227">
        <f t="shared" si="1"/>
        <v>0.71434700000000007</v>
      </c>
      <c r="K13" s="227">
        <f t="shared" ref="K13:AA13" si="2">SUM(K9:K12)</f>
        <v>3.8510650000000002</v>
      </c>
      <c r="L13" s="227">
        <f t="shared" si="2"/>
        <v>5.1789279999999991</v>
      </c>
      <c r="M13" s="227">
        <f t="shared" si="2"/>
        <v>3.4764070000000005</v>
      </c>
      <c r="N13" s="227">
        <f t="shared" si="2"/>
        <v>4.5479540000000007</v>
      </c>
      <c r="O13" s="227">
        <f t="shared" si="2"/>
        <v>5.4468749999999995</v>
      </c>
      <c r="P13" s="227">
        <f t="shared" si="2"/>
        <v>8.3046550000000003</v>
      </c>
      <c r="Q13" s="227">
        <f t="shared" si="2"/>
        <v>7.2330129999999988</v>
      </c>
      <c r="R13" s="227">
        <f t="shared" si="2"/>
        <v>10.518681999999998</v>
      </c>
      <c r="S13" s="227">
        <f t="shared" si="2"/>
        <v>12.035878</v>
      </c>
      <c r="T13" s="227">
        <f t="shared" si="2"/>
        <v>17.835044999999997</v>
      </c>
      <c r="U13" s="227">
        <f t="shared" si="2"/>
        <v>24.270007</v>
      </c>
      <c r="V13" s="227">
        <f t="shared" si="2"/>
        <v>28.357510999999995</v>
      </c>
      <c r="W13" s="227">
        <f t="shared" si="2"/>
        <v>27.483887999999997</v>
      </c>
      <c r="X13" s="227">
        <f t="shared" si="2"/>
        <v>27.681187999999999</v>
      </c>
      <c r="Y13" s="227">
        <f t="shared" si="2"/>
        <v>22.664606999999986</v>
      </c>
      <c r="Z13" s="227">
        <f t="shared" si="2"/>
        <v>40.696361000000003</v>
      </c>
      <c r="AA13" s="227">
        <f t="shared" si="2"/>
        <v>38.091493999999997</v>
      </c>
      <c r="AB13" s="227">
        <f t="shared" si="0"/>
        <v>294.11658799999998</v>
      </c>
    </row>
    <row r="14" spans="1:28" x14ac:dyDescent="0.2">
      <c r="A14" s="206" t="s">
        <v>11</v>
      </c>
      <c r="B14" s="210">
        <v>12589.562431000017</v>
      </c>
      <c r="C14" s="227">
        <v>17460.923941000005</v>
      </c>
      <c r="D14" s="227">
        <v>18000.157330000002</v>
      </c>
      <c r="E14" s="227">
        <v>15207.089899000002</v>
      </c>
      <c r="F14" s="227">
        <v>14809.357925</v>
      </c>
      <c r="G14" s="210">
        <v>14739.791367000023</v>
      </c>
      <c r="H14" s="210">
        <v>14554.773196999986</v>
      </c>
      <c r="I14" s="210">
        <v>15808.908984000022</v>
      </c>
      <c r="J14" s="227">
        <v>19067.085239999993</v>
      </c>
      <c r="K14" s="210">
        <v>21285.177166999947</v>
      </c>
      <c r="L14" s="210">
        <v>21785.228539000022</v>
      </c>
      <c r="M14" s="210">
        <v>24572.977004000029</v>
      </c>
      <c r="N14" s="210">
        <v>24433.36220900005</v>
      </c>
      <c r="O14" s="210">
        <v>26423.827990999998</v>
      </c>
      <c r="P14" s="210">
        <v>23488.376698</v>
      </c>
      <c r="Q14" s="210">
        <v>32317.955689999999</v>
      </c>
      <c r="R14" s="210">
        <v>40101.840713999998</v>
      </c>
      <c r="S14" s="210">
        <v>43094.582027999997</v>
      </c>
      <c r="T14" s="210">
        <v>42600.900438999997</v>
      </c>
      <c r="U14" s="210">
        <v>38234.030285999994</v>
      </c>
      <c r="V14" s="210">
        <v>37449.737284000003</v>
      </c>
      <c r="W14" s="210">
        <v>33497.594527000016</v>
      </c>
      <c r="X14" s="210">
        <v>36525.737578999979</v>
      </c>
      <c r="Y14" s="227">
        <v>36217.853379000044</v>
      </c>
      <c r="Z14" s="227">
        <v>37938.575724000009</v>
      </c>
      <c r="AA14" s="227">
        <v>35019.646809999984</v>
      </c>
      <c r="AB14" s="227">
        <f t="shared" si="0"/>
        <v>697225.054382</v>
      </c>
    </row>
    <row r="15" spans="1:28" x14ac:dyDescent="0.2">
      <c r="A15" s="206"/>
      <c r="B15" s="207"/>
      <c r="C15" s="226"/>
      <c r="D15" s="226"/>
      <c r="E15" s="226"/>
      <c r="F15" s="226"/>
      <c r="G15" s="207"/>
      <c r="H15" s="207"/>
      <c r="I15" s="207"/>
      <c r="J15" s="226"/>
      <c r="K15" s="207"/>
      <c r="L15" s="207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26"/>
      <c r="Z15" s="226"/>
      <c r="AA15" s="226"/>
      <c r="AB15" s="207"/>
    </row>
    <row r="16" spans="1:28" ht="13.5" thickBot="1" x14ac:dyDescent="0.25">
      <c r="A16" s="206"/>
      <c r="B16" s="268" t="s">
        <v>15</v>
      </c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/>
      <c r="U16" s="268"/>
      <c r="V16" s="268"/>
      <c r="W16" s="268"/>
      <c r="X16" s="268"/>
      <c r="Y16" s="268"/>
      <c r="Z16" s="268"/>
      <c r="AA16" s="268"/>
      <c r="AB16" s="268"/>
    </row>
    <row r="17" spans="1:28" ht="13.5" thickTop="1" x14ac:dyDescent="0.2">
      <c r="A17" s="208"/>
      <c r="B17" s="207"/>
      <c r="C17" s="226"/>
      <c r="D17" s="226"/>
      <c r="E17" s="226"/>
      <c r="F17" s="226"/>
      <c r="G17" s="207"/>
      <c r="H17" s="207"/>
      <c r="I17" s="207"/>
      <c r="J17" s="226"/>
      <c r="K17" s="207"/>
      <c r="L17" s="207"/>
      <c r="M17" s="207"/>
      <c r="N17" s="207"/>
      <c r="O17" s="207"/>
      <c r="P17" s="207"/>
      <c r="Q17" s="207"/>
      <c r="R17" s="207"/>
      <c r="S17" s="207"/>
      <c r="T17" s="207"/>
      <c r="U17" s="207"/>
      <c r="V17" s="207"/>
      <c r="W17" s="207"/>
      <c r="X17" s="207"/>
      <c r="Y17" s="226"/>
      <c r="Z17" s="226"/>
      <c r="AA17" s="226"/>
      <c r="AB17" s="207"/>
    </row>
    <row r="18" spans="1:28" x14ac:dyDescent="0.2">
      <c r="A18" s="206" t="s">
        <v>62</v>
      </c>
      <c r="B18" s="207">
        <f>B9/B$14*100</f>
        <v>1.533659339299715E-3</v>
      </c>
      <c r="C18" s="226">
        <f t="shared" ref="C18:H18" si="3">C9/C$14*100</f>
        <v>1.6103901543247662E-3</v>
      </c>
      <c r="D18" s="226">
        <f t="shared" si="3"/>
        <v>9.6138604139633921E-4</v>
      </c>
      <c r="E18" s="226">
        <f t="shared" si="3"/>
        <v>1.1981187801880567E-3</v>
      </c>
      <c r="F18" s="226">
        <f t="shared" si="3"/>
        <v>0</v>
      </c>
      <c r="G18" s="226">
        <f t="shared" si="3"/>
        <v>0</v>
      </c>
      <c r="H18" s="226">
        <f t="shared" si="3"/>
        <v>0</v>
      </c>
      <c r="I18" s="226">
        <f t="shared" ref="I18:AB23" si="4">I9/I$14*100</f>
        <v>0</v>
      </c>
      <c r="J18" s="226">
        <f t="shared" si="4"/>
        <v>1.7884222769646575E-6</v>
      </c>
      <c r="K18" s="226">
        <f t="shared" si="4"/>
        <v>8.4803616424603868E-4</v>
      </c>
      <c r="L18" s="226">
        <f t="shared" si="4"/>
        <v>6.3144804633899123E-3</v>
      </c>
      <c r="M18" s="226">
        <f t="shared" si="4"/>
        <v>2.7042063315805445E-3</v>
      </c>
      <c r="N18" s="226">
        <f t="shared" si="4"/>
        <v>1.2730380589431362E-3</v>
      </c>
      <c r="O18" s="226">
        <f t="shared" si="4"/>
        <v>4.0952734038708343E-3</v>
      </c>
      <c r="P18" s="226">
        <f t="shared" si="4"/>
        <v>4.8231941039010324E-4</v>
      </c>
      <c r="Q18" s="226">
        <f t="shared" si="4"/>
        <v>1.0625115130851275E-3</v>
      </c>
      <c r="R18" s="226">
        <f t="shared" si="4"/>
        <v>7.0378315552350779E-5</v>
      </c>
      <c r="S18" s="226">
        <f t="shared" si="4"/>
        <v>5.2633066461261288E-5</v>
      </c>
      <c r="T18" s="226">
        <f t="shared" si="4"/>
        <v>4.1266733376147077E-5</v>
      </c>
      <c r="U18" s="226">
        <f t="shared" si="4"/>
        <v>1.680963254965394E-4</v>
      </c>
      <c r="V18" s="226">
        <f t="shared" si="4"/>
        <v>4.2358107560816709E-5</v>
      </c>
      <c r="W18" s="226">
        <f t="shared" si="4"/>
        <v>3.569510040597786E-4</v>
      </c>
      <c r="X18" s="226">
        <f t="shared" si="4"/>
        <v>1.1983358284095287E-3</v>
      </c>
      <c r="Y18" s="226">
        <f t="shared" si="4"/>
        <v>1.0143367586026241E-3</v>
      </c>
      <c r="Z18" s="226">
        <f t="shared" si="4"/>
        <v>1.6373361101350969E-3</v>
      </c>
      <c r="AA18" s="226">
        <f t="shared" si="4"/>
        <v>1.4270103942261895E-3</v>
      </c>
      <c r="AB18" s="226">
        <f t="shared" si="4"/>
        <v>1.0175360101321047E-3</v>
      </c>
    </row>
    <row r="19" spans="1:28" x14ac:dyDescent="0.2">
      <c r="A19" s="206" t="s">
        <v>45</v>
      </c>
      <c r="B19" s="226">
        <f t="shared" ref="B19:H19" si="5">B10/B$14*100</f>
        <v>1.3159154729005193E-3</v>
      </c>
      <c r="C19" s="226">
        <f t="shared" si="5"/>
        <v>2.9381606708414436E-4</v>
      </c>
      <c r="D19" s="226">
        <f t="shared" si="5"/>
        <v>1.9566495644624454E-4</v>
      </c>
      <c r="E19" s="226">
        <f t="shared" si="5"/>
        <v>7.5609469506431292E-5</v>
      </c>
      <c r="F19" s="226">
        <f t="shared" si="5"/>
        <v>5.343985904101916E-4</v>
      </c>
      <c r="G19" s="226">
        <f t="shared" si="5"/>
        <v>2.8296194268649807E-4</v>
      </c>
      <c r="H19" s="226">
        <f t="shared" si="5"/>
        <v>2.35228674034281E-4</v>
      </c>
      <c r="I19" s="226">
        <f t="shared" ref="I19:V19" si="6">I10/I$14*100</f>
        <v>9.5072974455173698E-6</v>
      </c>
      <c r="J19" s="226">
        <f t="shared" si="6"/>
        <v>2.0054454846502811E-3</v>
      </c>
      <c r="K19" s="226">
        <f t="shared" si="6"/>
        <v>8.0370014615251367E-4</v>
      </c>
      <c r="L19" s="226">
        <f t="shared" si="6"/>
        <v>1.0508542501179946E-3</v>
      </c>
      <c r="M19" s="226">
        <f t="shared" si="6"/>
        <v>1.3607183205582736E-3</v>
      </c>
      <c r="N19" s="226">
        <f t="shared" si="6"/>
        <v>1.4217036404103481E-3</v>
      </c>
      <c r="O19" s="226">
        <f t="shared" si="6"/>
        <v>1.0019706459267648E-3</v>
      </c>
      <c r="P19" s="226">
        <f t="shared" si="6"/>
        <v>1.7200592667368164E-3</v>
      </c>
      <c r="Q19" s="226">
        <f t="shared" si="6"/>
        <v>3.6796572512411905E-4</v>
      </c>
      <c r="R19" s="226">
        <f t="shared" si="6"/>
        <v>4.2616747001425432E-4</v>
      </c>
      <c r="S19" s="226">
        <f t="shared" si="6"/>
        <v>4.3466252875661845E-4</v>
      </c>
      <c r="T19" s="226">
        <f t="shared" si="6"/>
        <v>3.9011381986624785E-4</v>
      </c>
      <c r="U19" s="226">
        <f t="shared" si="6"/>
        <v>4.1029940821447203E-4</v>
      </c>
      <c r="V19" s="226">
        <f t="shared" si="6"/>
        <v>1.8286376612115297E-4</v>
      </c>
      <c r="W19" s="226">
        <f t="shared" si="4"/>
        <v>7.0265343922019084E-4</v>
      </c>
      <c r="X19" s="226">
        <f t="shared" si="4"/>
        <v>4.2835000843337832E-4</v>
      </c>
      <c r="Y19" s="226">
        <f t="shared" si="4"/>
        <v>1.3889586297007894E-3</v>
      </c>
      <c r="Z19" s="226">
        <f t="shared" si="4"/>
        <v>2.5201156916261677E-3</v>
      </c>
      <c r="AA19" s="226">
        <f t="shared" ref="AA19" si="7">AA10/AA$14*100</f>
        <v>1.3582033039356064E-3</v>
      </c>
      <c r="AB19" s="226">
        <f t="shared" si="4"/>
        <v>8.2447826048007925E-4</v>
      </c>
    </row>
    <row r="20" spans="1:28" x14ac:dyDescent="0.2">
      <c r="A20" s="206" t="s">
        <v>32</v>
      </c>
      <c r="B20" s="226">
        <f t="shared" ref="B20:H20" si="8">B11/B$14*100</f>
        <v>3.4464263740541707E-3</v>
      </c>
      <c r="C20" s="226">
        <f t="shared" si="8"/>
        <v>2.9139351486738132E-5</v>
      </c>
      <c r="D20" s="226">
        <f t="shared" si="8"/>
        <v>6.3005004856810332E-5</v>
      </c>
      <c r="E20" s="226">
        <f t="shared" si="8"/>
        <v>4.386112033465792E-6</v>
      </c>
      <c r="F20" s="226">
        <f t="shared" si="8"/>
        <v>2.0468139235685329E-4</v>
      </c>
      <c r="G20" s="226">
        <f t="shared" si="8"/>
        <v>2.1862181897733743E-3</v>
      </c>
      <c r="H20" s="226">
        <f t="shared" si="8"/>
        <v>6.2985179335460651E-3</v>
      </c>
      <c r="I20" s="226">
        <f t="shared" ref="I20:K20" si="9">I11/I$14*100</f>
        <v>1.7413390150997382E-2</v>
      </c>
      <c r="J20" s="226">
        <f t="shared" si="9"/>
        <v>1.7322207135630351E-3</v>
      </c>
      <c r="K20" s="226">
        <f t="shared" si="9"/>
        <v>1.6412191322588716E-2</v>
      </c>
      <c r="L20" s="226">
        <f t="shared" si="4"/>
        <v>1.6401462089798258E-2</v>
      </c>
      <c r="M20" s="226">
        <f t="shared" si="4"/>
        <v>9.6926758186942109E-3</v>
      </c>
      <c r="N20" s="226">
        <f t="shared" si="4"/>
        <v>1.586100990461518E-2</v>
      </c>
      <c r="O20" s="226">
        <f t="shared" si="4"/>
        <v>1.544539648604315E-2</v>
      </c>
      <c r="P20" s="226">
        <f t="shared" si="4"/>
        <v>3.3050240550088782E-2</v>
      </c>
      <c r="Q20" s="226">
        <f t="shared" si="4"/>
        <v>2.0925082838988196E-2</v>
      </c>
      <c r="R20" s="226">
        <f t="shared" si="4"/>
        <v>2.5665959010222599E-2</v>
      </c>
      <c r="S20" s="226">
        <f t="shared" si="4"/>
        <v>2.7311649042918523E-2</v>
      </c>
      <c r="T20" s="226">
        <f t="shared" si="4"/>
        <v>4.1259843850409934E-2</v>
      </c>
      <c r="U20" s="226">
        <f t="shared" si="4"/>
        <v>6.2863676207320779E-2</v>
      </c>
      <c r="V20" s="226">
        <f t="shared" si="4"/>
        <v>7.5359532661014209E-2</v>
      </c>
      <c r="W20" s="226">
        <f t="shared" si="4"/>
        <v>8.0745212848638365E-2</v>
      </c>
      <c r="X20" s="226">
        <f t="shared" si="4"/>
        <v>7.4051082312847641E-2</v>
      </c>
      <c r="Y20" s="226">
        <f t="shared" si="4"/>
        <v>6.0003332534889153E-2</v>
      </c>
      <c r="Z20" s="226">
        <f t="shared" si="4"/>
        <v>0.10290481984357371</v>
      </c>
      <c r="AA20" s="226">
        <f t="shared" ref="AA20" si="10">AA11/AA$14*100</f>
        <v>9.8776107559492593E-2</v>
      </c>
      <c r="AB20" s="226">
        <f t="shared" si="4"/>
        <v>3.9885187465974019E-2</v>
      </c>
    </row>
    <row r="21" spans="1:28" x14ac:dyDescent="0.2">
      <c r="A21" s="206" t="s">
        <v>26</v>
      </c>
      <c r="B21" s="226">
        <f t="shared" ref="B21:H21" si="11">B12/B$14*100</f>
        <v>3.8762268559737158E-5</v>
      </c>
      <c r="C21" s="226">
        <f t="shared" si="11"/>
        <v>0</v>
      </c>
      <c r="D21" s="226">
        <f t="shared" si="11"/>
        <v>2.3499794598739763E-6</v>
      </c>
      <c r="E21" s="226">
        <f t="shared" si="11"/>
        <v>0</v>
      </c>
      <c r="F21" s="226">
        <f t="shared" si="11"/>
        <v>1.2086952108695153E-6</v>
      </c>
      <c r="G21" s="226">
        <f t="shared" si="11"/>
        <v>1.5604020048406675E-7</v>
      </c>
      <c r="H21" s="226">
        <f t="shared" si="11"/>
        <v>7.4202461651728682E-7</v>
      </c>
      <c r="I21" s="226">
        <f t="shared" ref="I21:K21" si="12">I12/I$14*100</f>
        <v>8.0967004193361497E-7</v>
      </c>
      <c r="J21" s="226">
        <f t="shared" si="12"/>
        <v>7.038307025473812E-6</v>
      </c>
      <c r="K21" s="226">
        <f t="shared" si="12"/>
        <v>2.8780592014510506E-5</v>
      </c>
      <c r="L21" s="226">
        <f t="shared" si="4"/>
        <v>5.8617700416312289E-6</v>
      </c>
      <c r="M21" s="226">
        <f t="shared" si="4"/>
        <v>3.8967602494566623E-4</v>
      </c>
      <c r="N21" s="226">
        <f t="shared" si="4"/>
        <v>5.7953546789332798E-5</v>
      </c>
      <c r="O21" s="226">
        <f t="shared" si="4"/>
        <v>7.0856501209351977E-5</v>
      </c>
      <c r="P21" s="226">
        <f t="shared" si="4"/>
        <v>1.0382582122874639E-4</v>
      </c>
      <c r="Q21" s="226">
        <f t="shared" si="4"/>
        <v>2.5227462028245636E-5</v>
      </c>
      <c r="R21" s="226">
        <f t="shared" si="4"/>
        <v>6.7418351673222401E-5</v>
      </c>
      <c r="S21" s="226">
        <f t="shared" si="4"/>
        <v>1.3003722826129184E-4</v>
      </c>
      <c r="T21" s="226">
        <f t="shared" si="4"/>
        <v>1.7419350115910822E-4</v>
      </c>
      <c r="U21" s="226">
        <f t="shared" si="4"/>
        <v>3.5429171077892056E-5</v>
      </c>
      <c r="V21" s="226">
        <f t="shared" si="4"/>
        <v>1.3676731457841967E-4</v>
      </c>
      <c r="W21" s="226">
        <f t="shared" si="4"/>
        <v>2.4253084780316578E-4</v>
      </c>
      <c r="X21" s="226">
        <f t="shared" si="4"/>
        <v>1.0766380806122151E-4</v>
      </c>
      <c r="Y21" s="226">
        <f t="shared" si="4"/>
        <v>1.7192073574438647E-4</v>
      </c>
      <c r="Z21" s="226">
        <f t="shared" si="4"/>
        <v>2.0680797447640098E-4</v>
      </c>
      <c r="AA21" s="226">
        <f t="shared" ref="AA21" si="13">AA12/AA$14*100</f>
        <v>7.2104610697528654E-3</v>
      </c>
      <c r="AB21" s="226">
        <f t="shared" si="4"/>
        <v>4.566793720317866E-4</v>
      </c>
    </row>
    <row r="22" spans="1:28" x14ac:dyDescent="0.2">
      <c r="A22" s="206" t="s">
        <v>19</v>
      </c>
      <c r="B22" s="226">
        <f t="shared" ref="B22:H22" si="14">B13/B$14*100</f>
        <v>6.3347634548141423E-3</v>
      </c>
      <c r="C22" s="226">
        <f t="shared" si="14"/>
        <v>1.9333455728956484E-3</v>
      </c>
      <c r="D22" s="226">
        <f t="shared" si="14"/>
        <v>1.222405982159268E-3</v>
      </c>
      <c r="E22" s="226">
        <f t="shared" si="14"/>
        <v>1.2781143617279537E-3</v>
      </c>
      <c r="F22" s="226">
        <f t="shared" si="14"/>
        <v>7.4028867797791434E-4</v>
      </c>
      <c r="G22" s="226">
        <f t="shared" si="14"/>
        <v>2.469336172660356E-3</v>
      </c>
      <c r="H22" s="226">
        <f t="shared" si="14"/>
        <v>6.5344886321968632E-3</v>
      </c>
      <c r="I22" s="226">
        <f t="shared" ref="I22:K22" si="15">I13/I$14*100</f>
        <v>1.7423707118484833E-2</v>
      </c>
      <c r="J22" s="226">
        <f t="shared" si="15"/>
        <v>3.746492927515754E-3</v>
      </c>
      <c r="K22" s="226">
        <f t="shared" si="15"/>
        <v>1.809270822500178E-2</v>
      </c>
      <c r="L22" s="226">
        <f t="shared" si="4"/>
        <v>2.3772658573347795E-2</v>
      </c>
      <c r="M22" s="226">
        <f t="shared" si="4"/>
        <v>1.4147276495778696E-2</v>
      </c>
      <c r="N22" s="226">
        <f t="shared" si="4"/>
        <v>1.8613705150758001E-2</v>
      </c>
      <c r="O22" s="226">
        <f t="shared" si="4"/>
        <v>2.0613497037050097E-2</v>
      </c>
      <c r="P22" s="226">
        <f t="shared" si="4"/>
        <v>3.5356445048444443E-2</v>
      </c>
      <c r="Q22" s="226">
        <f t="shared" si="4"/>
        <v>2.2380787539225688E-2</v>
      </c>
      <c r="R22" s="226">
        <f t="shared" si="4"/>
        <v>2.6229923147462433E-2</v>
      </c>
      <c r="S22" s="226">
        <f t="shared" si="4"/>
        <v>2.7928981866397699E-2</v>
      </c>
      <c r="T22" s="226">
        <f t="shared" si="4"/>
        <v>4.1865417904811436E-2</v>
      </c>
      <c r="U22" s="226">
        <f t="shared" si="4"/>
        <v>6.3477501112109688E-2</v>
      </c>
      <c r="V22" s="226">
        <f t="shared" si="4"/>
        <v>7.5721521849274595E-2</v>
      </c>
      <c r="W22" s="226">
        <f t="shared" si="4"/>
        <v>8.204734813972149E-2</v>
      </c>
      <c r="X22" s="226">
        <f t="shared" si="4"/>
        <v>7.5785431957751781E-2</v>
      </c>
      <c r="Y22" s="226">
        <f t="shared" si="4"/>
        <v>6.2578548658936958E-2</v>
      </c>
      <c r="Z22" s="226">
        <f t="shared" si="4"/>
        <v>0.10726907961981139</v>
      </c>
      <c r="AA22" s="226">
        <f t="shared" ref="AA22" si="16">AA13/AA$14*100</f>
        <v>0.10877178232740724</v>
      </c>
      <c r="AB22" s="226">
        <f t="shared" si="4"/>
        <v>4.2183881108617982E-2</v>
      </c>
    </row>
    <row r="23" spans="1:28" x14ac:dyDescent="0.2">
      <c r="A23" s="206" t="s">
        <v>11</v>
      </c>
      <c r="B23" s="226">
        <f t="shared" ref="B23:H23" si="17">B14/B$14*100</f>
        <v>100</v>
      </c>
      <c r="C23" s="226">
        <f t="shared" si="17"/>
        <v>100</v>
      </c>
      <c r="D23" s="226">
        <f t="shared" si="17"/>
        <v>100</v>
      </c>
      <c r="E23" s="226">
        <f t="shared" si="17"/>
        <v>100</v>
      </c>
      <c r="F23" s="226">
        <f t="shared" si="17"/>
        <v>100</v>
      </c>
      <c r="G23" s="226">
        <f t="shared" si="17"/>
        <v>100</v>
      </c>
      <c r="H23" s="226">
        <f t="shared" si="17"/>
        <v>100</v>
      </c>
      <c r="I23" s="226">
        <f t="shared" ref="I23:K23" si="18">I14/I$14*100</f>
        <v>100</v>
      </c>
      <c r="J23" s="226">
        <f t="shared" si="18"/>
        <v>100</v>
      </c>
      <c r="K23" s="226">
        <f t="shared" si="18"/>
        <v>100</v>
      </c>
      <c r="L23" s="226">
        <f t="shared" si="4"/>
        <v>100</v>
      </c>
      <c r="M23" s="226">
        <f t="shared" si="4"/>
        <v>100</v>
      </c>
      <c r="N23" s="226">
        <f t="shared" si="4"/>
        <v>100</v>
      </c>
      <c r="O23" s="226">
        <f t="shared" si="4"/>
        <v>100</v>
      </c>
      <c r="P23" s="226">
        <f t="shared" si="4"/>
        <v>100</v>
      </c>
      <c r="Q23" s="226">
        <f t="shared" si="4"/>
        <v>100</v>
      </c>
      <c r="R23" s="226">
        <f t="shared" si="4"/>
        <v>100</v>
      </c>
      <c r="S23" s="226">
        <f t="shared" si="4"/>
        <v>100</v>
      </c>
      <c r="T23" s="226">
        <f t="shared" si="4"/>
        <v>100</v>
      </c>
      <c r="U23" s="226">
        <f t="shared" si="4"/>
        <v>100</v>
      </c>
      <c r="V23" s="226">
        <f t="shared" si="4"/>
        <v>100</v>
      </c>
      <c r="W23" s="226">
        <f t="shared" si="4"/>
        <v>100</v>
      </c>
      <c r="X23" s="226">
        <f t="shared" si="4"/>
        <v>100</v>
      </c>
      <c r="Y23" s="226">
        <f t="shared" si="4"/>
        <v>100</v>
      </c>
      <c r="Z23" s="226">
        <f t="shared" si="4"/>
        <v>100</v>
      </c>
      <c r="AA23" s="226">
        <f t="shared" ref="AA23" si="19">AA14/AA$14*100</f>
        <v>100</v>
      </c>
      <c r="AB23" s="226">
        <f t="shared" si="4"/>
        <v>100</v>
      </c>
    </row>
    <row r="24" spans="1:28" x14ac:dyDescent="0.2">
      <c r="A24" s="206"/>
      <c r="B24" s="207"/>
      <c r="C24" s="226"/>
      <c r="D24" s="226"/>
      <c r="E24" s="226"/>
      <c r="F24" s="226"/>
      <c r="G24" s="207"/>
      <c r="H24" s="207"/>
      <c r="I24" s="207"/>
      <c r="J24" s="226"/>
      <c r="K24" s="207"/>
      <c r="L24" s="207"/>
      <c r="M24" s="207"/>
      <c r="N24" s="207"/>
      <c r="O24" s="207"/>
      <c r="P24" s="207"/>
      <c r="Q24" s="207"/>
      <c r="R24" s="207"/>
      <c r="S24" s="207"/>
      <c r="T24" s="207"/>
      <c r="U24" s="207"/>
      <c r="V24" s="207"/>
      <c r="W24" s="207"/>
      <c r="X24" s="207"/>
      <c r="Y24" s="226"/>
      <c r="Z24" s="226"/>
      <c r="AA24" s="226"/>
      <c r="AB24" s="207"/>
    </row>
    <row r="25" spans="1:28" ht="13.5" thickBot="1" x14ac:dyDescent="0.25">
      <c r="A25" s="206"/>
      <c r="B25" s="268" t="s">
        <v>16</v>
      </c>
      <c r="C25" s="268"/>
      <c r="D25" s="268"/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  <c r="AB25" s="268"/>
    </row>
    <row r="26" spans="1:28" ht="13.5" thickTop="1" x14ac:dyDescent="0.2">
      <c r="A26" s="206"/>
      <c r="B26" s="207"/>
      <c r="C26" s="226"/>
      <c r="D26" s="226"/>
      <c r="E26" s="226"/>
      <c r="F26" s="226"/>
      <c r="G26" s="207"/>
      <c r="H26" s="207"/>
      <c r="I26" s="207"/>
      <c r="J26" s="226"/>
      <c r="K26" s="207"/>
      <c r="L26" s="207"/>
      <c r="M26" s="207"/>
      <c r="N26" s="207"/>
      <c r="O26" s="207"/>
      <c r="P26" s="207"/>
      <c r="Q26" s="207"/>
      <c r="R26" s="207"/>
      <c r="S26" s="207"/>
      <c r="T26" s="207"/>
      <c r="U26" s="207"/>
      <c r="V26" s="207"/>
      <c r="W26" s="207"/>
      <c r="X26" s="207"/>
      <c r="Y26" s="226"/>
      <c r="Z26" s="226"/>
      <c r="AA26" s="226"/>
      <c r="AB26" s="207"/>
    </row>
    <row r="27" spans="1:28" x14ac:dyDescent="0.2">
      <c r="A27" s="206" t="s">
        <v>62</v>
      </c>
      <c r="B27" s="213" t="s">
        <v>12</v>
      </c>
      <c r="C27" s="209">
        <f t="shared" ref="C27:G27" si="20">IFERROR((C9/B9)*100-100,"--")</f>
        <v>45.632661939807662</v>
      </c>
      <c r="D27" s="209">
        <f t="shared" si="20"/>
        <v>-38.457407651081652</v>
      </c>
      <c r="E27" s="209">
        <f t="shared" si="20"/>
        <v>5.2863028818094051</v>
      </c>
      <c r="F27" s="209">
        <f t="shared" si="20"/>
        <v>-100</v>
      </c>
      <c r="G27" s="209" t="str">
        <f t="shared" si="20"/>
        <v>--</v>
      </c>
      <c r="H27" s="209" t="str">
        <f>IFERROR((H9/G9)*100-100,"--")</f>
        <v>--</v>
      </c>
      <c r="I27" s="209" t="str">
        <f t="shared" ref="I27:L27" si="21">IFERROR((I9/H9)*100-100,"--")</f>
        <v>--</v>
      </c>
      <c r="J27" s="209" t="str">
        <f t="shared" si="21"/>
        <v>--</v>
      </c>
      <c r="K27" s="209">
        <f t="shared" si="21"/>
        <v>52834.310850439877</v>
      </c>
      <c r="L27" s="209">
        <f t="shared" si="21"/>
        <v>662.09322681794504</v>
      </c>
      <c r="M27" s="209">
        <f t="shared" ref="M27:AA32" si="22">IFERROR((M9/L9)*100-100,"--")</f>
        <v>-51.694358342105112</v>
      </c>
      <c r="N27" s="209">
        <f t="shared" si="22"/>
        <v>-53.191252422859748</v>
      </c>
      <c r="O27" s="209">
        <f t="shared" si="22"/>
        <v>247.89966757328494</v>
      </c>
      <c r="P27" s="209">
        <f t="shared" si="22"/>
        <v>-89.530905770851504</v>
      </c>
      <c r="Q27" s="209">
        <f t="shared" si="22"/>
        <v>203.10268428532339</v>
      </c>
      <c r="R27" s="209">
        <f t="shared" si="22"/>
        <v>-91.780873779056563</v>
      </c>
      <c r="S27" s="209">
        <f t="shared" si="22"/>
        <v>-19.632923502108198</v>
      </c>
      <c r="T27" s="209">
        <f t="shared" si="22"/>
        <v>-22.493607265673234</v>
      </c>
      <c r="U27" s="209">
        <f t="shared" si="22"/>
        <v>265.58589306029586</v>
      </c>
      <c r="V27" s="209">
        <f t="shared" si="22"/>
        <v>-75.318188890617705</v>
      </c>
      <c r="W27" s="209">
        <f t="shared" si="22"/>
        <v>653.76662674147394</v>
      </c>
      <c r="X27" s="209">
        <f t="shared" si="22"/>
        <v>266.06255749770008</v>
      </c>
      <c r="Y27" s="209">
        <f t="shared" si="22"/>
        <v>-16.068046451801564</v>
      </c>
      <c r="Z27" s="209">
        <f t="shared" si="22"/>
        <v>69.088469149715138</v>
      </c>
      <c r="AA27" s="209">
        <f t="shared" si="22"/>
        <v>-19.551113844251773</v>
      </c>
      <c r="AB27" s="209">
        <f>POWER(AA9/B9,1/26)*100-100</f>
        <v>3.7252739974452282</v>
      </c>
    </row>
    <row r="28" spans="1:28" x14ac:dyDescent="0.2">
      <c r="A28" s="206" t="s">
        <v>45</v>
      </c>
      <c r="B28" s="213" t="s">
        <v>12</v>
      </c>
      <c r="C28" s="209">
        <f t="shared" ref="C28:H28" si="23">IFERROR((C10/B10)*100-100,"--")</f>
        <v>-69.032643600453909</v>
      </c>
      <c r="D28" s="209">
        <f t="shared" si="23"/>
        <v>-31.349043915560486</v>
      </c>
      <c r="E28" s="209">
        <f t="shared" si="23"/>
        <v>-67.353776263486651</v>
      </c>
      <c r="F28" s="209">
        <f t="shared" si="23"/>
        <v>588.30231344581659</v>
      </c>
      <c r="G28" s="209">
        <f t="shared" si="23"/>
        <v>-47.299124347683254</v>
      </c>
      <c r="H28" s="209">
        <f t="shared" si="23"/>
        <v>-17.91263067037498</v>
      </c>
      <c r="I28" s="209">
        <f t="shared" ref="I28:L28" si="24">IFERROR((I10/H10)*100-100,"--")</f>
        <v>-95.610012559511645</v>
      </c>
      <c r="J28" s="209">
        <f t="shared" si="24"/>
        <v>25341.117764471062</v>
      </c>
      <c r="K28" s="209">
        <f t="shared" si="24"/>
        <v>-55.262042993880435</v>
      </c>
      <c r="L28" s="209">
        <f t="shared" si="24"/>
        <v>33.823778709175826</v>
      </c>
      <c r="M28" s="209">
        <f t="shared" ref="M28:Z32" si="25">IFERROR((M10/L10)*100-100,"--")</f>
        <v>46.056672097706269</v>
      </c>
      <c r="N28" s="209">
        <f t="shared" si="25"/>
        <v>3.8882193026267231</v>
      </c>
      <c r="O28" s="209">
        <f t="shared" si="25"/>
        <v>-23.781846446152528</v>
      </c>
      <c r="P28" s="209">
        <f t="shared" si="25"/>
        <v>52.596890001850738</v>
      </c>
      <c r="Q28" s="209">
        <f t="shared" si="25"/>
        <v>-70.565623963526008</v>
      </c>
      <c r="R28" s="209">
        <f t="shared" si="25"/>
        <v>43.712106559927321</v>
      </c>
      <c r="S28" s="209">
        <f t="shared" si="25"/>
        <v>9.6049759802458965</v>
      </c>
      <c r="T28" s="209">
        <f t="shared" si="25"/>
        <v>-11.277200025625135</v>
      </c>
      <c r="U28" s="209">
        <f t="shared" si="25"/>
        <v>-5.6067680754789961</v>
      </c>
      <c r="V28" s="209">
        <f t="shared" si="25"/>
        <v>-56.345857184746997</v>
      </c>
      <c r="W28" s="209">
        <f t="shared" si="25"/>
        <v>243.69907420928132</v>
      </c>
      <c r="X28" s="209">
        <f t="shared" si="25"/>
        <v>-33.527352446340245</v>
      </c>
      <c r="Y28" s="209">
        <f t="shared" si="25"/>
        <v>221.52462641731319</v>
      </c>
      <c r="Z28" s="209">
        <f t="shared" si="25"/>
        <v>90.059457192213131</v>
      </c>
      <c r="AA28" s="209">
        <f t="shared" si="22"/>
        <v>-50.252066738068159</v>
      </c>
      <c r="AB28" s="209">
        <f t="shared" ref="AB28:AB32" si="26">POWER(AA10/B10,1/26)*100-100</f>
        <v>4.1398248430785145</v>
      </c>
    </row>
    <row r="29" spans="1:28" x14ac:dyDescent="0.2">
      <c r="A29" s="206" t="s">
        <v>32</v>
      </c>
      <c r="B29" s="213" t="s">
        <v>12</v>
      </c>
      <c r="C29" s="209">
        <f t="shared" ref="C29:H29" si="27">IFERROR((C11/B11)*100-100,"--")</f>
        <v>-98.827352554794999</v>
      </c>
      <c r="D29" s="209">
        <f t="shared" si="27"/>
        <v>122.89701257861637</v>
      </c>
      <c r="E29" s="209">
        <f t="shared" si="27"/>
        <v>-94.118684419363376</v>
      </c>
      <c r="F29" s="209">
        <f t="shared" si="27"/>
        <v>4444.5277361319331</v>
      </c>
      <c r="G29" s="209">
        <f t="shared" si="27"/>
        <v>963.09052520453952</v>
      </c>
      <c r="H29" s="209">
        <f t="shared" si="27"/>
        <v>184.48473827286159</v>
      </c>
      <c r="I29" s="209">
        <f t="shared" ref="I29:L29" si="28">IFERROR((I11/H11)*100-100,"--")</f>
        <v>200.29037835361362</v>
      </c>
      <c r="J29" s="209">
        <f t="shared" si="28"/>
        <v>-88.002180998936751</v>
      </c>
      <c r="K29" s="209">
        <f t="shared" si="28"/>
        <v>957.6849014787274</v>
      </c>
      <c r="L29" s="209">
        <f t="shared" si="28"/>
        <v>2.2823845439524604</v>
      </c>
      <c r="M29" s="209">
        <f t="shared" si="25"/>
        <v>-33.34130960936956</v>
      </c>
      <c r="N29" s="209">
        <f t="shared" si="25"/>
        <v>62.70938655517574</v>
      </c>
      <c r="O29" s="209">
        <f t="shared" si="25"/>
        <v>5.3126946584307433</v>
      </c>
      <c r="P29" s="209">
        <f t="shared" si="25"/>
        <v>90.209775645541242</v>
      </c>
      <c r="Q29" s="209">
        <f t="shared" si="25"/>
        <v>-12.886905969561894</v>
      </c>
      <c r="R29" s="209">
        <f t="shared" si="25"/>
        <v>52.198627767979531</v>
      </c>
      <c r="S29" s="209">
        <f t="shared" si="25"/>
        <v>14.353323704336034</v>
      </c>
      <c r="T29" s="209">
        <f t="shared" si="25"/>
        <v>49.339867887764996</v>
      </c>
      <c r="U29" s="209">
        <f t="shared" si="25"/>
        <v>36.742493698464472</v>
      </c>
      <c r="V29" s="209">
        <f t="shared" si="25"/>
        <v>17.418659383606212</v>
      </c>
      <c r="W29" s="209">
        <f t="shared" si="25"/>
        <v>-4.1607441187526888</v>
      </c>
      <c r="X29" s="209">
        <f t="shared" si="25"/>
        <v>0</v>
      </c>
      <c r="Y29" s="209">
        <f t="shared" si="25"/>
        <v>-19.653368729560242</v>
      </c>
      <c r="Z29" s="209">
        <f t="shared" si="25"/>
        <v>79.646459201325172</v>
      </c>
      <c r="AA29" s="209">
        <f t="shared" si="22"/>
        <v>-11.397305314518178</v>
      </c>
      <c r="AB29" s="209">
        <f t="shared" si="26"/>
        <v>18.341711869135537</v>
      </c>
    </row>
    <row r="30" spans="1:28" x14ac:dyDescent="0.2">
      <c r="A30" s="206" t="s">
        <v>26</v>
      </c>
      <c r="B30" s="213" t="s">
        <v>12</v>
      </c>
      <c r="C30" s="209">
        <f t="shared" ref="C30:H30" si="29">IFERROR((C12/B12)*100-100,"--")</f>
        <v>-100</v>
      </c>
      <c r="D30" s="209" t="str">
        <f t="shared" si="29"/>
        <v>--</v>
      </c>
      <c r="E30" s="209">
        <f t="shared" si="29"/>
        <v>-100</v>
      </c>
      <c r="F30" s="209" t="str">
        <f t="shared" si="29"/>
        <v>--</v>
      </c>
      <c r="G30" s="209">
        <f t="shared" si="29"/>
        <v>-87.150837988826822</v>
      </c>
      <c r="H30" s="209">
        <f t="shared" si="29"/>
        <v>369.56521739130432</v>
      </c>
      <c r="I30" s="209">
        <f t="shared" ref="I30:L30" si="30">IFERROR((I12/H12)*100-100,"--")</f>
        <v>18.518518518518505</v>
      </c>
      <c r="J30" s="209">
        <f t="shared" si="30"/>
        <v>948.4375</v>
      </c>
      <c r="K30" s="209">
        <f t="shared" si="30"/>
        <v>356.48286140089425</v>
      </c>
      <c r="L30" s="209">
        <f t="shared" si="30"/>
        <v>-79.154423767548153</v>
      </c>
      <c r="M30" s="209">
        <f t="shared" si="25"/>
        <v>7398.4338292873927</v>
      </c>
      <c r="N30" s="209">
        <f t="shared" si="25"/>
        <v>-85.212260456373031</v>
      </c>
      <c r="O30" s="209">
        <f t="shared" si="25"/>
        <v>32.224576271186436</v>
      </c>
      <c r="P30" s="209">
        <f t="shared" si="25"/>
        <v>30.251562249639505</v>
      </c>
      <c r="Q30" s="209">
        <f t="shared" si="25"/>
        <v>-66.568253577725841</v>
      </c>
      <c r="R30" s="209">
        <f t="shared" si="25"/>
        <v>231.60799705629825</v>
      </c>
      <c r="S30" s="209">
        <f t="shared" si="25"/>
        <v>107.27548453913306</v>
      </c>
      <c r="T30" s="209">
        <f t="shared" si="25"/>
        <v>32.422063205981544</v>
      </c>
      <c r="U30" s="209">
        <f t="shared" si="25"/>
        <v>-81.745903406640792</v>
      </c>
      <c r="V30" s="209">
        <f t="shared" si="25"/>
        <v>278.11161966632221</v>
      </c>
      <c r="W30" s="209">
        <f t="shared" si="25"/>
        <v>58.616919502528333</v>
      </c>
      <c r="X30" s="209">
        <f t="shared" si="25"/>
        <v>-51.595233992270003</v>
      </c>
      <c r="Y30" s="209">
        <f t="shared" si="25"/>
        <v>58.336935791481267</v>
      </c>
      <c r="Z30" s="209">
        <f t="shared" si="25"/>
        <v>26.007773102495719</v>
      </c>
      <c r="AA30" s="209">
        <f t="shared" si="22"/>
        <v>3118.2997705837374</v>
      </c>
      <c r="AB30" s="209">
        <f t="shared" si="26"/>
        <v>27.168350338460343</v>
      </c>
    </row>
    <row r="31" spans="1:28" x14ac:dyDescent="0.2">
      <c r="A31" s="206" t="s">
        <v>19</v>
      </c>
      <c r="B31" s="213" t="s">
        <v>12</v>
      </c>
      <c r="C31" s="209">
        <f t="shared" ref="C31:H31" si="31">IFERROR((C13/B13)*100-100,"--")</f>
        <v>-57.671227895510953</v>
      </c>
      <c r="D31" s="209">
        <f t="shared" si="31"/>
        <v>-34.819894543515602</v>
      </c>
      <c r="E31" s="209">
        <f t="shared" si="31"/>
        <v>-11.666780284954669</v>
      </c>
      <c r="F31" s="209">
        <f t="shared" si="31"/>
        <v>-43.594492807310004</v>
      </c>
      <c r="G31" s="209">
        <f t="shared" si="31"/>
        <v>231.99704465849385</v>
      </c>
      <c r="H31" s="209">
        <f t="shared" si="31"/>
        <v>161.30366096572573</v>
      </c>
      <c r="I31" s="209">
        <f t="shared" ref="I31:L31" si="32">IFERROR((I13/H13)*100-100,"--")</f>
        <v>189.61790806241328</v>
      </c>
      <c r="J31" s="209">
        <f t="shared" si="32"/>
        <v>-74.066163780115289</v>
      </c>
      <c r="K31" s="209">
        <f t="shared" si="32"/>
        <v>439.10284497590112</v>
      </c>
      <c r="L31" s="209">
        <f t="shared" si="32"/>
        <v>34.480409964516298</v>
      </c>
      <c r="M31" s="209">
        <f t="shared" si="25"/>
        <v>-32.874004040990698</v>
      </c>
      <c r="N31" s="209">
        <f t="shared" si="25"/>
        <v>30.823404739433556</v>
      </c>
      <c r="O31" s="209">
        <f t="shared" si="25"/>
        <v>19.765393405474157</v>
      </c>
      <c r="P31" s="209">
        <f t="shared" si="25"/>
        <v>52.466414228341961</v>
      </c>
      <c r="Q31" s="209">
        <f t="shared" si="25"/>
        <v>-12.904112211765579</v>
      </c>
      <c r="R31" s="209">
        <f t="shared" si="25"/>
        <v>45.426007114877308</v>
      </c>
      <c r="S31" s="209">
        <f t="shared" si="25"/>
        <v>14.423822300170315</v>
      </c>
      <c r="T31" s="209">
        <f t="shared" si="25"/>
        <v>48.182334516850347</v>
      </c>
      <c r="U31" s="209">
        <f t="shared" si="25"/>
        <v>36.080436017963535</v>
      </c>
      <c r="V31" s="209">
        <f t="shared" si="25"/>
        <v>16.841791598988792</v>
      </c>
      <c r="W31" s="209">
        <f t="shared" si="25"/>
        <v>-3.0807464026021023</v>
      </c>
      <c r="X31" s="209">
        <f t="shared" si="25"/>
        <v>0.71787514197410474</v>
      </c>
      <c r="Y31" s="209">
        <f t="shared" si="25"/>
        <v>-18.122708461790054</v>
      </c>
      <c r="Z31" s="209">
        <f t="shared" si="25"/>
        <v>79.559085229230021</v>
      </c>
      <c r="AA31" s="209">
        <f t="shared" si="22"/>
        <v>-6.4007369110963168</v>
      </c>
      <c r="AB31" s="209">
        <f t="shared" si="26"/>
        <v>16.03266524468421</v>
      </c>
    </row>
    <row r="32" spans="1:28" x14ac:dyDescent="0.2">
      <c r="A32" s="206" t="s">
        <v>11</v>
      </c>
      <c r="B32" s="213" t="s">
        <v>12</v>
      </c>
      <c r="C32" s="209">
        <f t="shared" ref="C32:H32" si="33">IFERROR((C14/B14)*100-100,"--")</f>
        <v>38.693652275038147</v>
      </c>
      <c r="D32" s="209">
        <f t="shared" si="33"/>
        <v>3.0882294134150641</v>
      </c>
      <c r="E32" s="209">
        <f t="shared" si="33"/>
        <v>-15.516905656957377</v>
      </c>
      <c r="F32" s="209">
        <f t="shared" si="33"/>
        <v>-2.6154377769947672</v>
      </c>
      <c r="G32" s="209">
        <f t="shared" si="33"/>
        <v>-0.46974729324719533</v>
      </c>
      <c r="H32" s="209">
        <f t="shared" si="33"/>
        <v>-1.25522923217396</v>
      </c>
      <c r="I32" s="209">
        <f t="shared" ref="I32:L32" si="34">IFERROR((I14/H14)*100-100,"--")</f>
        <v>8.6166632074935876</v>
      </c>
      <c r="J32" s="209">
        <f t="shared" si="34"/>
        <v>20.60974770173911</v>
      </c>
      <c r="K32" s="209">
        <f t="shared" si="34"/>
        <v>11.633093884463875</v>
      </c>
      <c r="L32" s="209">
        <f t="shared" si="34"/>
        <v>2.3492939150881966</v>
      </c>
      <c r="M32" s="209">
        <f t="shared" si="25"/>
        <v>12.796507780532878</v>
      </c>
      <c r="N32" s="209">
        <f t="shared" si="25"/>
        <v>-0.5681639427622116</v>
      </c>
      <c r="O32" s="209">
        <f t="shared" si="25"/>
        <v>8.1465078975776635</v>
      </c>
      <c r="P32" s="209">
        <f t="shared" si="25"/>
        <v>-11.109106878836101</v>
      </c>
      <c r="Q32" s="209">
        <f t="shared" si="25"/>
        <v>37.591269526735005</v>
      </c>
      <c r="R32" s="209">
        <f t="shared" si="25"/>
        <v>24.085326122309553</v>
      </c>
      <c r="S32" s="209">
        <f t="shared" si="25"/>
        <v>7.4628527287406996</v>
      </c>
      <c r="T32" s="209">
        <f t="shared" si="25"/>
        <v>-1.1455769281605797</v>
      </c>
      <c r="U32" s="209">
        <f t="shared" si="25"/>
        <v>-10.250652235045834</v>
      </c>
      <c r="V32" s="209">
        <f t="shared" si="25"/>
        <v>-2.0512956550310975</v>
      </c>
      <c r="W32" s="209">
        <f t="shared" si="25"/>
        <v>-10.553192208075913</v>
      </c>
      <c r="X32" s="209">
        <f t="shared" si="25"/>
        <v>9.0398821012631032</v>
      </c>
      <c r="Y32" s="209">
        <f t="shared" si="25"/>
        <v>-0.84292397746665415</v>
      </c>
      <c r="Z32" s="209">
        <f t="shared" si="25"/>
        <v>4.7510334944303594</v>
      </c>
      <c r="AA32" s="209">
        <f t="shared" si="22"/>
        <v>-7.6938284010316949</v>
      </c>
      <c r="AB32" s="209">
        <f t="shared" si="26"/>
        <v>4.0132112681378231</v>
      </c>
    </row>
    <row r="33" spans="1:28" ht="13.5" thickBot="1" x14ac:dyDescent="0.25">
      <c r="A33" s="202"/>
      <c r="B33" s="203"/>
      <c r="C33" s="221"/>
      <c r="D33" s="221"/>
      <c r="E33" s="221"/>
      <c r="F33" s="221"/>
      <c r="G33" s="203"/>
      <c r="H33" s="203"/>
      <c r="I33" s="203"/>
      <c r="J33" s="221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21"/>
      <c r="Z33" s="221"/>
      <c r="AA33" s="221"/>
      <c r="AB33" s="203"/>
    </row>
    <row r="34" spans="1:28" ht="13.5" thickTop="1" x14ac:dyDescent="0.2">
      <c r="A34" s="204" t="s">
        <v>1030</v>
      </c>
      <c r="B34" s="207"/>
      <c r="C34" s="226"/>
      <c r="D34" s="226"/>
      <c r="E34" s="226"/>
      <c r="F34" s="226"/>
      <c r="G34" s="207"/>
      <c r="H34" s="207"/>
      <c r="I34" s="207"/>
      <c r="J34" s="226"/>
      <c r="K34" s="207"/>
      <c r="L34" s="207"/>
      <c r="M34" s="207"/>
      <c r="N34" s="207"/>
      <c r="O34" s="207"/>
      <c r="P34" s="207"/>
      <c r="Q34" s="207"/>
      <c r="R34" s="207"/>
      <c r="S34" s="207"/>
      <c r="T34" s="207"/>
      <c r="U34" s="207"/>
      <c r="V34" s="207"/>
      <c r="W34" s="207"/>
      <c r="X34" s="207"/>
      <c r="Y34" s="226"/>
      <c r="Z34" s="226"/>
      <c r="AA34" s="226"/>
      <c r="AB34" s="207"/>
    </row>
  </sheetData>
  <mergeCells count="5">
    <mergeCell ref="A2:AB2"/>
    <mergeCell ref="A4:AB4"/>
    <mergeCell ref="B7:AB7"/>
    <mergeCell ref="B16:AB16"/>
    <mergeCell ref="B25:AB25"/>
  </mergeCells>
  <hyperlinks>
    <hyperlink ref="A1" location="ÍNDICE!A1" display="INDICE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7"/>
  <sheetViews>
    <sheetView topLeftCell="L1" zoomScaleNormal="100" workbookViewId="0"/>
  </sheetViews>
  <sheetFormatPr baseColWidth="10" defaultColWidth="11.42578125" defaultRowHeight="12.75" x14ac:dyDescent="0.2"/>
  <cols>
    <col min="1" max="27" width="11.42578125" style="223"/>
    <col min="28" max="28" width="13.140625" style="223" customWidth="1"/>
    <col min="29" max="16384" width="11.42578125" style="223"/>
  </cols>
  <sheetData>
    <row r="1" spans="1:28" x14ac:dyDescent="0.2">
      <c r="A1" s="214" t="s">
        <v>59</v>
      </c>
    </row>
    <row r="2" spans="1:28" x14ac:dyDescent="0.2">
      <c r="A2" s="267" t="s">
        <v>1022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7"/>
      <c r="U2" s="267"/>
      <c r="V2" s="267"/>
      <c r="W2" s="267"/>
      <c r="X2" s="267"/>
      <c r="Y2" s="267"/>
      <c r="Z2" s="267"/>
      <c r="AA2" s="267"/>
      <c r="AB2" s="267"/>
    </row>
    <row r="3" spans="1:28" x14ac:dyDescent="0.2">
      <c r="A3" s="228"/>
      <c r="B3" s="228"/>
      <c r="C3" s="260"/>
      <c r="D3" s="260"/>
      <c r="E3" s="260"/>
      <c r="F3" s="260"/>
      <c r="G3" s="228"/>
      <c r="H3" s="228"/>
      <c r="I3" s="228"/>
      <c r="J3" s="259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36"/>
      <c r="Z3" s="241"/>
      <c r="AA3" s="263"/>
      <c r="AB3" s="217"/>
    </row>
    <row r="4" spans="1:28" x14ac:dyDescent="0.2">
      <c r="A4" s="267" t="s">
        <v>1100</v>
      </c>
      <c r="B4" s="267"/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267"/>
      <c r="U4" s="267"/>
      <c r="V4" s="267"/>
      <c r="W4" s="267"/>
      <c r="X4" s="267"/>
      <c r="Y4" s="267"/>
      <c r="Z4" s="267"/>
      <c r="AA4" s="267"/>
      <c r="AB4" s="267"/>
    </row>
    <row r="5" spans="1:28" ht="13.5" thickBot="1" x14ac:dyDescent="0.25">
      <c r="A5" s="218"/>
      <c r="B5" s="219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</row>
    <row r="6" spans="1:28" ht="13.5" thickTop="1" x14ac:dyDescent="0.2">
      <c r="B6" s="215">
        <v>1995</v>
      </c>
      <c r="C6" s="215">
        <v>1996</v>
      </c>
      <c r="D6" s="215">
        <v>1997</v>
      </c>
      <c r="E6" s="215">
        <v>1998</v>
      </c>
      <c r="F6" s="215">
        <v>1999</v>
      </c>
      <c r="G6" s="215">
        <v>2000</v>
      </c>
      <c r="H6" s="215">
        <v>2001</v>
      </c>
      <c r="I6" s="215">
        <v>2002</v>
      </c>
      <c r="J6" s="215">
        <v>2003</v>
      </c>
      <c r="K6" s="215">
        <v>2004</v>
      </c>
      <c r="L6" s="215">
        <v>2005</v>
      </c>
      <c r="M6" s="215">
        <v>2006</v>
      </c>
      <c r="N6" s="215">
        <v>2007</v>
      </c>
      <c r="O6" s="215">
        <v>2008</v>
      </c>
      <c r="P6" s="215">
        <v>2009</v>
      </c>
      <c r="Q6" s="215">
        <v>2010</v>
      </c>
      <c r="R6" s="215">
        <v>2011</v>
      </c>
      <c r="S6" s="215">
        <v>2012</v>
      </c>
      <c r="T6" s="215">
        <v>2013</v>
      </c>
      <c r="U6" s="215">
        <v>2014</v>
      </c>
      <c r="V6" s="215">
        <v>2015</v>
      </c>
      <c r="W6" s="215">
        <v>2016</v>
      </c>
      <c r="X6" s="215">
        <v>2017</v>
      </c>
      <c r="Y6" s="215">
        <v>2018</v>
      </c>
      <c r="Z6" s="215">
        <v>2019</v>
      </c>
      <c r="AA6" s="215">
        <v>2020</v>
      </c>
      <c r="AB6" s="215" t="s">
        <v>1028</v>
      </c>
    </row>
    <row r="7" spans="1:28" ht="13.5" thickBot="1" x14ac:dyDescent="0.25">
      <c r="B7" s="268" t="s">
        <v>14</v>
      </c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  <c r="AB7" s="268"/>
    </row>
    <row r="8" spans="1:28" ht="13.5" thickTop="1" x14ac:dyDescent="0.2">
      <c r="B8" s="228"/>
      <c r="C8" s="260"/>
      <c r="D8" s="260"/>
      <c r="E8" s="260"/>
      <c r="F8" s="260"/>
      <c r="G8" s="228"/>
      <c r="H8" s="228"/>
      <c r="I8" s="228"/>
      <c r="J8" s="259"/>
      <c r="K8" s="217"/>
      <c r="L8" s="217"/>
      <c r="M8" s="217"/>
      <c r="N8" s="217"/>
      <c r="O8" s="217"/>
      <c r="P8" s="217"/>
      <c r="Q8" s="217"/>
      <c r="R8" s="217"/>
      <c r="S8" s="217"/>
      <c r="T8" s="217"/>
      <c r="U8" s="217"/>
      <c r="V8" s="217"/>
      <c r="W8" s="217"/>
      <c r="X8" s="217"/>
      <c r="Y8" s="217"/>
      <c r="Z8" s="217"/>
      <c r="AA8" s="217"/>
      <c r="AB8" s="217"/>
    </row>
    <row r="9" spans="1:28" x14ac:dyDescent="0.2">
      <c r="A9" s="224" t="s">
        <v>62</v>
      </c>
      <c r="B9" s="225">
        <f>'C33'!B9-'C34'!B9</f>
        <v>5.0687369999999996</v>
      </c>
      <c r="C9" s="225">
        <f>'C33'!C9-'C34'!C9</f>
        <v>4.7112519999999991</v>
      </c>
      <c r="D9" s="225">
        <f>'C33'!D9-'C34'!D9</f>
        <v>8.5799420000000008</v>
      </c>
      <c r="E9" s="225">
        <f>'C33'!E9-'C34'!E9</f>
        <v>8.691571999999999</v>
      </c>
      <c r="F9" s="225">
        <f>'C33'!F9-'C34'!F9</f>
        <v>8.7307569999999988</v>
      </c>
      <c r="G9" s="225">
        <f>'C33'!G9-'C34'!G9</f>
        <v>9.0184100000000011</v>
      </c>
      <c r="H9" s="225">
        <f>'C33'!H9-'C34'!H9</f>
        <v>10.737159999999999</v>
      </c>
      <c r="I9" s="225">
        <f>'C33'!I9-'C34'!I9</f>
        <v>8.1050810000000002</v>
      </c>
      <c r="J9" s="225">
        <f>'C33'!J9-'C34'!J9</f>
        <v>8.0204050000000002</v>
      </c>
      <c r="K9" s="225">
        <f>'C33'!K9-'C34'!K9</f>
        <v>11.495066000000001</v>
      </c>
      <c r="L9" s="225">
        <f>'C33'!L9-'C34'!L9</f>
        <v>13.288990999999999</v>
      </c>
      <c r="M9" s="225">
        <f>'C33'!M9-'C34'!M9</f>
        <v>24.692010000000003</v>
      </c>
      <c r="N9" s="225">
        <f>'C33'!N9-'C34'!N9</f>
        <v>57.019537000000007</v>
      </c>
      <c r="O9" s="225">
        <f>'C33'!O9-'C34'!O9</f>
        <v>43.532987000000006</v>
      </c>
      <c r="P9" s="225">
        <f>'C33'!P9-'C34'!P9</f>
        <v>30.071949999999998</v>
      </c>
      <c r="Q9" s="225">
        <f>'C33'!Q9-'C34'!Q9</f>
        <v>43.212293000000003</v>
      </c>
      <c r="R9" s="225">
        <f>'C33'!R9-'C34'!R9</f>
        <v>46.416778000000008</v>
      </c>
      <c r="S9" s="225">
        <f>'C33'!S9-'C34'!S9</f>
        <v>52.044546000000004</v>
      </c>
      <c r="T9" s="225">
        <f>'C33'!T9-'C34'!T9</f>
        <v>57.239882999999999</v>
      </c>
      <c r="U9" s="225">
        <f>'C33'!U9-'C34'!U9</f>
        <v>56.036063000000006</v>
      </c>
      <c r="V9" s="225">
        <f>'C33'!V9-'C34'!V9</f>
        <v>64.486124000000004</v>
      </c>
      <c r="W9" s="225">
        <f>'C33'!W9-'C34'!W9</f>
        <v>63.972249999999995</v>
      </c>
      <c r="X9" s="225">
        <f>'C33'!X9-'C34'!X9</f>
        <v>67.637902999999994</v>
      </c>
      <c r="Y9" s="225">
        <f>'C33'!Y9-'C34'!Y9</f>
        <v>97.375430999999992</v>
      </c>
      <c r="Z9" s="225">
        <f>'C33'!Z9-'C34'!Z9</f>
        <v>108.42452000000002</v>
      </c>
      <c r="AA9" s="225">
        <f>'C33'!AA9-'C34'!AA9</f>
        <v>78.307140999999987</v>
      </c>
      <c r="AB9" s="225">
        <f>'C33'!AB9-'C34'!AB9</f>
        <v>986.91678899999999</v>
      </c>
    </row>
    <row r="10" spans="1:28" x14ac:dyDescent="0.2">
      <c r="A10" s="224" t="s">
        <v>45</v>
      </c>
      <c r="B10" s="225">
        <f>'C33'!B10-'C34'!B10</f>
        <v>124.84029099999999</v>
      </c>
      <c r="C10" s="225">
        <f>'C33'!C10-'C34'!C10</f>
        <v>100.97854800000002</v>
      </c>
      <c r="D10" s="225">
        <f>'C33'!D10-'C34'!D10</f>
        <v>133.315597</v>
      </c>
      <c r="E10" s="225">
        <f>'C33'!E10-'C34'!E10</f>
        <v>159.56229000000002</v>
      </c>
      <c r="F10" s="225">
        <f>'C33'!F10-'C34'!F10</f>
        <v>162.99628999999996</v>
      </c>
      <c r="G10" s="225">
        <f>'C33'!G10-'C34'!G10</f>
        <v>218.57478399999999</v>
      </c>
      <c r="H10" s="225">
        <f>'C33'!H10-'C34'!H10</f>
        <v>235.58863600000001</v>
      </c>
      <c r="I10" s="225">
        <f>'C33'!I10-'C34'!I10</f>
        <v>322.59549800000002</v>
      </c>
      <c r="J10" s="225">
        <f>'C33'!J10-'C34'!J10</f>
        <v>334.19977799999998</v>
      </c>
      <c r="K10" s="225">
        <f>'C33'!K10-'C34'!K10</f>
        <v>492.12636099999997</v>
      </c>
      <c r="L10" s="225">
        <f>'C33'!L10-'C34'!L10</f>
        <v>461.80576199999996</v>
      </c>
      <c r="M10" s="225">
        <f>'C33'!M10-'C34'!M10</f>
        <v>538.33556099999987</v>
      </c>
      <c r="N10" s="225">
        <f>'C33'!N10-'C34'!N10</f>
        <v>699.01986299999999</v>
      </c>
      <c r="O10" s="225">
        <f>'C33'!O10-'C34'!O10</f>
        <v>672.31646799999999</v>
      </c>
      <c r="P10" s="225">
        <f>'C33'!P10-'C34'!P10</f>
        <v>464.760425</v>
      </c>
      <c r="Q10" s="225">
        <f>'C33'!Q10-'C34'!Q10</f>
        <v>672.52696500000002</v>
      </c>
      <c r="R10" s="225">
        <f>'C33'!R10-'C34'!R10</f>
        <v>928.81648000000007</v>
      </c>
      <c r="S10" s="225">
        <f>'C33'!S10-'C34'!S10</f>
        <v>891.93931900000007</v>
      </c>
      <c r="T10" s="225">
        <f>'C33'!T10-'C34'!T10</f>
        <v>866.02578999999992</v>
      </c>
      <c r="U10" s="225">
        <f>'C33'!U10-'C34'!U10</f>
        <v>894.75639999999999</v>
      </c>
      <c r="V10" s="225">
        <f>'C33'!V10-'C34'!V10</f>
        <v>901.3365</v>
      </c>
      <c r="W10" s="225">
        <f>'C33'!W10-'C34'!W10</f>
        <v>754.2586040000001</v>
      </c>
      <c r="X10" s="225">
        <f>'C33'!X10-'C34'!X10</f>
        <v>780.05176199999994</v>
      </c>
      <c r="Y10" s="225">
        <f>'C33'!Y10-'C34'!Y10</f>
        <v>796.13210499999991</v>
      </c>
      <c r="Z10" s="225">
        <f>'C33'!Z10-'C34'!Z10</f>
        <v>738.52737799999989</v>
      </c>
      <c r="AA10" s="225">
        <f>'C33'!AA10-'C34'!AA10</f>
        <v>531.54737199999988</v>
      </c>
      <c r="AB10" s="225">
        <f>'C33'!AB10-'C34'!AB10</f>
        <v>13876.934827000003</v>
      </c>
    </row>
    <row r="11" spans="1:28" x14ac:dyDescent="0.2">
      <c r="A11" s="224" t="s">
        <v>32</v>
      </c>
      <c r="B11" s="225">
        <f>'C33'!B11-'C34'!B11</f>
        <v>230.64687900000001</v>
      </c>
      <c r="C11" s="225">
        <f>'C33'!C11-'C34'!C11</f>
        <v>141.16294800000009</v>
      </c>
      <c r="D11" s="225">
        <f>'C33'!D11-'C34'!D11</f>
        <v>363.68952099999996</v>
      </c>
      <c r="E11" s="225">
        <f>'C33'!E11-'C34'!E11</f>
        <v>441.75809299999992</v>
      </c>
      <c r="F11" s="225">
        <f>'C33'!F11-'C34'!F11</f>
        <v>460.76803100000006</v>
      </c>
      <c r="G11" s="225">
        <f>'C33'!G11-'C34'!G11</f>
        <v>586.8426760000001</v>
      </c>
      <c r="H11" s="225">
        <f>'C33'!H11-'C34'!H11</f>
        <v>475.12999600000001</v>
      </c>
      <c r="I11" s="225">
        <f>'C33'!I11-'C34'!I11</f>
        <v>504.78733100000005</v>
      </c>
      <c r="J11" s="225">
        <f>'C33'!J11-'C34'!J11</f>
        <v>503.61386799999997</v>
      </c>
      <c r="K11" s="225">
        <f>'C33'!K11-'C34'!K11</f>
        <v>743.81778099999997</v>
      </c>
      <c r="L11" s="225">
        <f>'C33'!L11-'C34'!L11</f>
        <v>1086.6420079999998</v>
      </c>
      <c r="M11" s="225">
        <f>'C33'!M11-'C34'!M11</f>
        <v>1284.7773219999999</v>
      </c>
      <c r="N11" s="225">
        <f>'C33'!N11-'C34'!N11</f>
        <v>2239.6276239999997</v>
      </c>
      <c r="O11" s="225">
        <f>'C33'!O11-'C34'!O11</f>
        <v>1704.9978659999999</v>
      </c>
      <c r="P11" s="225">
        <f>'C33'!P11-'C34'!P11</f>
        <v>1181.4325679999999</v>
      </c>
      <c r="Q11" s="225">
        <f>'C33'!Q11-'C34'!Q11</f>
        <v>2307.8810280000002</v>
      </c>
      <c r="R11" s="225">
        <f>'C33'!R11-'C34'!R11</f>
        <v>2701.8182939999997</v>
      </c>
      <c r="S11" s="225">
        <f>'C33'!S11-'C34'!S11</f>
        <v>2722.0401000000002</v>
      </c>
      <c r="T11" s="225">
        <f>'C33'!T11-'C34'!T11</f>
        <v>1751.702213</v>
      </c>
      <c r="U11" s="225">
        <f>'C33'!U11-'C34'!U11</f>
        <v>1615.74521</v>
      </c>
      <c r="V11" s="225">
        <f>'C33'!V11-'C34'!V11</f>
        <v>1669.5863810000001</v>
      </c>
      <c r="W11" s="225">
        <f>'C33'!W11-'C34'!W11</f>
        <v>1222.5659450000001</v>
      </c>
      <c r="X11" s="225">
        <f>'C33'!X11-'C34'!X11</f>
        <v>1178.3554749999998</v>
      </c>
      <c r="Y11" s="225">
        <f>'C33'!Y11-'C34'!Y11</f>
        <v>1225.1624720000002</v>
      </c>
      <c r="Z11" s="225">
        <f>'C33'!Z11-'C34'!Z11</f>
        <v>1198.5434480000001</v>
      </c>
      <c r="AA11" s="225">
        <f>'C33'!AA11-'C34'!AA11</f>
        <v>800.51885799999968</v>
      </c>
      <c r="AB11" s="225">
        <f>'C33'!AB11-'C34'!AB11</f>
        <v>30343.613935999998</v>
      </c>
    </row>
    <row r="12" spans="1:28" x14ac:dyDescent="0.2">
      <c r="A12" s="224" t="s">
        <v>26</v>
      </c>
      <c r="B12" s="225">
        <f>'C33'!B12-'C34'!B12</f>
        <v>72.013155000000012</v>
      </c>
      <c r="C12" s="225">
        <f>'C33'!C12-'C34'!C12</f>
        <v>72.410351999999975</v>
      </c>
      <c r="D12" s="225">
        <f>'C33'!D12-'C34'!D12</f>
        <v>122.84656</v>
      </c>
      <c r="E12" s="225">
        <f>'C33'!E12-'C34'!E12</f>
        <v>99.396366</v>
      </c>
      <c r="F12" s="225">
        <f>'C33'!F12-'C34'!F12</f>
        <v>107.264483</v>
      </c>
      <c r="G12" s="225">
        <f>'C33'!G12-'C34'!G12</f>
        <v>126.92858100000001</v>
      </c>
      <c r="H12" s="225">
        <f>'C33'!H12-'C34'!H12</f>
        <v>172.62629899999999</v>
      </c>
      <c r="I12" s="225">
        <f>'C33'!I12-'C34'!I12</f>
        <v>144.375157</v>
      </c>
      <c r="J12" s="225">
        <f>'C33'!J12-'C34'!J12</f>
        <v>128.32692700000001</v>
      </c>
      <c r="K12" s="225">
        <f>'C33'!K12-'C34'!K12</f>
        <v>221.186736</v>
      </c>
      <c r="L12" s="225">
        <f>'C33'!L12-'C34'!L12</f>
        <v>246.300174</v>
      </c>
      <c r="M12" s="225">
        <f>'C33'!M12-'C34'!M12</f>
        <v>288.75022200000001</v>
      </c>
      <c r="N12" s="225">
        <f>'C33'!N12-'C34'!N12</f>
        <v>325.81512800000002</v>
      </c>
      <c r="O12" s="225">
        <f>'C33'!O12-'C34'!O12</f>
        <v>414.33230899999995</v>
      </c>
      <c r="P12" s="225">
        <f>'C33'!P12-'C34'!P12</f>
        <v>256.99775</v>
      </c>
      <c r="Q12" s="225">
        <f>'C33'!Q12-'C34'!Q12</f>
        <v>432.30540700000006</v>
      </c>
      <c r="R12" s="225">
        <f>'C33'!R12-'C34'!R12</f>
        <v>613.04754000000014</v>
      </c>
      <c r="S12" s="225">
        <f>'C33'!S12-'C34'!S12</f>
        <v>582.18846399999995</v>
      </c>
      <c r="T12" s="225">
        <f>'C33'!T12-'C34'!T12</f>
        <v>441.00391999999999</v>
      </c>
      <c r="U12" s="225">
        <f>'C33'!U12-'C34'!U12</f>
        <v>374.34616899999997</v>
      </c>
      <c r="V12" s="225">
        <f>'C33'!V12-'C34'!V12</f>
        <v>390.45003800000001</v>
      </c>
      <c r="W12" s="225">
        <f>'C33'!W12-'C34'!W12</f>
        <v>311.46775500000001</v>
      </c>
      <c r="X12" s="225">
        <f>'C33'!X12-'C34'!X12</f>
        <v>418.17740699999996</v>
      </c>
      <c r="Y12" s="225">
        <f>'C33'!Y12-'C34'!Y12</f>
        <v>374.32817099999994</v>
      </c>
      <c r="Z12" s="225">
        <f>'C33'!Z12-'C34'!Z12</f>
        <v>404.21852599999994</v>
      </c>
      <c r="AA12" s="225">
        <f>'C33'!AA12-'C34'!AA12</f>
        <v>604.18316199999992</v>
      </c>
      <c r="AB12" s="225">
        <f>'C33'!AB12-'C34'!AB12</f>
        <v>7745.2867579999993</v>
      </c>
    </row>
    <row r="13" spans="1:28" x14ac:dyDescent="0.2">
      <c r="A13" s="224" t="s">
        <v>19</v>
      </c>
      <c r="B13" s="225">
        <f>'C33'!B13-'C34'!B13</f>
        <v>432.56906199999997</v>
      </c>
      <c r="C13" s="225">
        <f>'C33'!C13-'C34'!C13</f>
        <v>319.26310000000007</v>
      </c>
      <c r="D13" s="225">
        <f>'C33'!D13-'C34'!D13</f>
        <v>628.43161999999995</v>
      </c>
      <c r="E13" s="225">
        <f>'C33'!E13-'C34'!E13</f>
        <v>709.40832099999989</v>
      </c>
      <c r="F13" s="225">
        <f>'C33'!F13-'C34'!F13</f>
        <v>739.75956099999996</v>
      </c>
      <c r="G13" s="225">
        <f>'C33'!G13-'C34'!G13</f>
        <v>941.36445100000014</v>
      </c>
      <c r="H13" s="225">
        <f>'C33'!H13-'C34'!H13</f>
        <v>894.08209099999999</v>
      </c>
      <c r="I13" s="225">
        <f>'C33'!I13-'C34'!I13</f>
        <v>979.863067</v>
      </c>
      <c r="J13" s="225">
        <f>'C33'!J13-'C34'!J13</f>
        <v>974.16097799999989</v>
      </c>
      <c r="K13" s="225">
        <f>'C33'!K13-'C34'!K13</f>
        <v>1468.6259439999997</v>
      </c>
      <c r="L13" s="225">
        <f>'C33'!L13-'C34'!L13</f>
        <v>1808.0369349999999</v>
      </c>
      <c r="M13" s="225">
        <f>'C33'!M13-'C34'!M13</f>
        <v>2136.5551149999997</v>
      </c>
      <c r="N13" s="225">
        <f>'C33'!N13-'C34'!N13</f>
        <v>3321.4821519999996</v>
      </c>
      <c r="O13" s="225">
        <f>'C33'!O13-'C34'!O13</f>
        <v>2835.1796299999996</v>
      </c>
      <c r="P13" s="225">
        <f>'C33'!P13-'C34'!P13</f>
        <v>1933.2626929999999</v>
      </c>
      <c r="Q13" s="225">
        <f>'C33'!Q13-'C34'!Q13</f>
        <v>3455.9256930000001</v>
      </c>
      <c r="R13" s="225">
        <f>'C33'!R13-'C34'!R13</f>
        <v>4290.0990920000004</v>
      </c>
      <c r="S13" s="225">
        <f>'C33'!S13-'C34'!S13</f>
        <v>4248.2124290000002</v>
      </c>
      <c r="T13" s="225">
        <f>'C33'!T13-'C34'!T13</f>
        <v>3115.9718060000005</v>
      </c>
      <c r="U13" s="225">
        <f>'C33'!U13-'C34'!U13</f>
        <v>2940.8838420000002</v>
      </c>
      <c r="V13" s="225">
        <f>'C33'!V13-'C34'!V13</f>
        <v>3025.8590429999999</v>
      </c>
      <c r="W13" s="225">
        <f>'C33'!W13-'C34'!W13</f>
        <v>2352.2645539999999</v>
      </c>
      <c r="X13" s="225">
        <f>'C33'!X13-'C34'!X13</f>
        <v>2444.2225469999998</v>
      </c>
      <c r="Y13" s="225">
        <f>'C33'!Y13-'C34'!Y13</f>
        <v>2492.9981790000002</v>
      </c>
      <c r="Z13" s="225">
        <f>'C33'!Z13-'C34'!Z13</f>
        <v>2449.7138720000003</v>
      </c>
      <c r="AA13" s="225">
        <f>'C33'!AA13-'C34'!AA13</f>
        <v>2014.5565329999993</v>
      </c>
      <c r="AB13" s="225">
        <f>'C33'!AB13-'C34'!AB13</f>
        <v>52952.752310000003</v>
      </c>
    </row>
    <row r="14" spans="1:28" x14ac:dyDescent="0.2">
      <c r="A14" s="224" t="s">
        <v>11</v>
      </c>
      <c r="B14" s="225">
        <f>'C33'!B14-'C34'!B14</f>
        <v>22811.879620999967</v>
      </c>
      <c r="C14" s="225">
        <f>'C33'!C14-'C34'!C14</f>
        <v>20393.491100999989</v>
      </c>
      <c r="D14" s="225">
        <f>'C33'!D14-'C34'!D14</f>
        <v>28581.166782000008</v>
      </c>
      <c r="E14" s="225">
        <f>'C33'!E14-'C34'!E14</f>
        <v>28848.401386999994</v>
      </c>
      <c r="F14" s="225">
        <f>'C33'!F14-'C34'!F14</f>
        <v>30502.315370999993</v>
      </c>
      <c r="G14" s="225">
        <f>'C33'!G14-'C34'!G14</f>
        <v>159063.11236899998</v>
      </c>
      <c r="H14" s="225">
        <f>'C33'!H14-'C34'!H14</f>
        <v>35295.146788000035</v>
      </c>
      <c r="I14" s="225">
        <f>'C33'!I14-'C34'!I14</f>
        <v>46926.928926999994</v>
      </c>
      <c r="J14" s="225">
        <f>'C33'!J14-'C34'!J14</f>
        <v>55928.253922000054</v>
      </c>
      <c r="K14" s="225">
        <f>'C33'!K14-'C34'!K14</f>
        <v>67133.179754000113</v>
      </c>
      <c r="L14" s="225">
        <f>'C33'!L14-'C34'!L14</f>
        <v>85398.697547999938</v>
      </c>
      <c r="M14" s="225">
        <f>'C33'!M14-'C34'!M14</f>
        <v>110973.40846800002</v>
      </c>
      <c r="N14" s="225">
        <f>'C33'!N14-'C34'!N14</f>
        <v>140707.30877999996</v>
      </c>
      <c r="O14" s="225">
        <f>'C33'!O14-'C34'!O14</f>
        <v>173847.95483599999</v>
      </c>
      <c r="P14" s="225">
        <f>'C33'!P14-'C34'!P14</f>
        <v>157012.672949</v>
      </c>
      <c r="Q14" s="225">
        <f>'C33'!Q14-'C34'!Q14</f>
        <v>175290.678063</v>
      </c>
      <c r="R14" s="225">
        <f>'C33'!R14-'C34'!R14</f>
        <v>234368.11681800004</v>
      </c>
      <c r="S14" s="225">
        <f>'C33'!S14-'C34'!S14</f>
        <v>236251.79258099999</v>
      </c>
      <c r="T14" s="225">
        <f>'C33'!T14-'C34'!T14</f>
        <v>266673.70377399999</v>
      </c>
      <c r="U14" s="225">
        <f>'C33'!U14-'C34'!U14</f>
        <v>284128.57400400011</v>
      </c>
      <c r="V14" s="225">
        <f>'C33'!V14-'C34'!V14</f>
        <v>279691.47489399998</v>
      </c>
      <c r="W14" s="225">
        <f>'C33'!W14-'C34'!W14</f>
        <v>265649.69325000007</v>
      </c>
      <c r="X14" s="225">
        <f>'C33'!X14-'C34'!X14</f>
        <v>272922.08014500001</v>
      </c>
      <c r="Y14" s="225">
        <f>'C33'!Y14-'C34'!Y14</f>
        <v>275780.44220100006</v>
      </c>
      <c r="Z14" s="225">
        <f>'C33'!Z14-'C34'!Z14</f>
        <v>269042.25988400006</v>
      </c>
      <c r="AA14" s="225">
        <f>'C33'!AA14-'C34'!AA14</f>
        <v>285511.97210699989</v>
      </c>
      <c r="AB14" s="225">
        <f>'C33'!AB14-'C34'!AB14</f>
        <v>4008734.7063239999</v>
      </c>
    </row>
    <row r="15" spans="1:28" x14ac:dyDescent="0.2">
      <c r="A15" s="224"/>
      <c r="B15" s="226"/>
      <c r="C15" s="226"/>
      <c r="D15" s="226"/>
      <c r="E15" s="226"/>
      <c r="F15" s="226"/>
      <c r="G15" s="226"/>
      <c r="H15" s="226"/>
      <c r="I15" s="226"/>
      <c r="J15" s="226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</row>
    <row r="16" spans="1:28" ht="13.5" thickBot="1" x14ac:dyDescent="0.25">
      <c r="A16" s="220"/>
      <c r="B16" s="221"/>
      <c r="C16" s="221"/>
      <c r="D16" s="221"/>
      <c r="E16" s="221"/>
      <c r="F16" s="221"/>
      <c r="G16" s="221"/>
      <c r="H16" s="221"/>
      <c r="I16" s="221"/>
      <c r="J16" s="221"/>
      <c r="K16" s="221"/>
      <c r="L16" s="221"/>
      <c r="M16" s="221"/>
      <c r="N16" s="221"/>
      <c r="O16" s="221"/>
      <c r="P16" s="221"/>
      <c r="Q16" s="221"/>
      <c r="R16" s="221"/>
      <c r="S16" s="221"/>
      <c r="T16" s="221"/>
      <c r="U16" s="221"/>
      <c r="V16" s="221"/>
      <c r="W16" s="221"/>
      <c r="X16" s="221"/>
      <c r="Y16" s="221"/>
      <c r="Z16" s="221"/>
      <c r="AA16" s="221"/>
      <c r="AB16" s="221"/>
    </row>
    <row r="17" spans="1:28" ht="13.5" thickTop="1" x14ac:dyDescent="0.2">
      <c r="A17" s="222" t="s">
        <v>1030</v>
      </c>
      <c r="B17" s="226"/>
      <c r="C17" s="226"/>
      <c r="D17" s="226"/>
      <c r="E17" s="226"/>
      <c r="F17" s="226"/>
      <c r="G17" s="226"/>
      <c r="H17" s="226"/>
      <c r="I17" s="226"/>
      <c r="J17" s="226"/>
      <c r="K17" s="226"/>
      <c r="L17" s="226"/>
      <c r="M17" s="226"/>
      <c r="N17" s="226"/>
      <c r="O17" s="226"/>
      <c r="P17" s="226"/>
      <c r="Q17" s="226"/>
      <c r="R17" s="226"/>
      <c r="S17" s="226"/>
      <c r="T17" s="226"/>
      <c r="U17" s="226"/>
      <c r="V17" s="226"/>
      <c r="W17" s="226"/>
      <c r="X17" s="226"/>
      <c r="Y17" s="226"/>
      <c r="Z17" s="226"/>
      <c r="AA17" s="226"/>
      <c r="AB17" s="226"/>
    </row>
  </sheetData>
  <mergeCells count="3">
    <mergeCell ref="A2:AB2"/>
    <mergeCell ref="A4:AB4"/>
    <mergeCell ref="B7:AB7"/>
  </mergeCells>
  <hyperlinks>
    <hyperlink ref="A1" location="ÍNDICE!A1" display="INDICE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66"/>
  <sheetViews>
    <sheetView zoomScaleNormal="100" workbookViewId="0"/>
  </sheetViews>
  <sheetFormatPr baseColWidth="10" defaultColWidth="11.42578125" defaultRowHeight="12.75" x14ac:dyDescent="0.2"/>
  <cols>
    <col min="1" max="1" width="9.85546875" style="37" customWidth="1"/>
    <col min="2" max="2" width="27.140625" style="37" customWidth="1"/>
    <col min="3" max="4" width="34.42578125" style="37" customWidth="1"/>
    <col min="5" max="16384" width="11.42578125" style="38"/>
  </cols>
  <sheetData>
    <row r="1" spans="1:4" s="39" customFormat="1" x14ac:dyDescent="0.2">
      <c r="A1" s="84" t="s">
        <v>30</v>
      </c>
      <c r="B1" s="84"/>
      <c r="C1" s="84"/>
    </row>
    <row r="2" spans="1:4" s="39" customFormat="1" ht="13.5" x14ac:dyDescent="0.25">
      <c r="A2" s="266" t="s">
        <v>31</v>
      </c>
      <c r="B2" s="266"/>
      <c r="C2" s="266"/>
      <c r="D2" s="266"/>
    </row>
    <row r="5" spans="1:4" x14ac:dyDescent="0.2">
      <c r="A5" s="37" t="s">
        <v>985</v>
      </c>
      <c r="B5" s="37" t="s">
        <v>986</v>
      </c>
      <c r="C5" s="37" t="s">
        <v>987</v>
      </c>
      <c r="D5" s="37" t="s">
        <v>988</v>
      </c>
    </row>
    <row r="6" spans="1:4" x14ac:dyDescent="0.2">
      <c r="A6" s="37">
        <v>1</v>
      </c>
      <c r="B6" s="37">
        <v>610110</v>
      </c>
      <c r="C6" s="37" t="s">
        <v>620</v>
      </c>
      <c r="D6" s="37" t="s">
        <v>32</v>
      </c>
    </row>
    <row r="7" spans="1:4" x14ac:dyDescent="0.2">
      <c r="A7" s="37">
        <v>2</v>
      </c>
      <c r="B7" s="37">
        <v>610120</v>
      </c>
      <c r="C7" s="37" t="s">
        <v>621</v>
      </c>
      <c r="D7" s="37" t="s">
        <v>32</v>
      </c>
    </row>
    <row r="8" spans="1:4" x14ac:dyDescent="0.2">
      <c r="A8" s="37">
        <v>3</v>
      </c>
      <c r="B8" s="37">
        <v>610130</v>
      </c>
      <c r="C8" s="37" t="s">
        <v>622</v>
      </c>
      <c r="D8" s="37" t="s">
        <v>32</v>
      </c>
    </row>
    <row r="9" spans="1:4" x14ac:dyDescent="0.2">
      <c r="A9" s="37">
        <v>4</v>
      </c>
      <c r="B9" s="37">
        <v>610190</v>
      </c>
      <c r="C9" s="37" t="s">
        <v>623</v>
      </c>
      <c r="D9" s="37" t="s">
        <v>32</v>
      </c>
    </row>
    <row r="10" spans="1:4" x14ac:dyDescent="0.2">
      <c r="A10" s="37">
        <v>5</v>
      </c>
      <c r="B10" s="37">
        <v>610210</v>
      </c>
      <c r="C10" s="37" t="s">
        <v>624</v>
      </c>
      <c r="D10" s="37" t="s">
        <v>32</v>
      </c>
    </row>
    <row r="11" spans="1:4" x14ac:dyDescent="0.2">
      <c r="A11" s="37">
        <v>6</v>
      </c>
      <c r="B11" s="37">
        <v>610220</v>
      </c>
      <c r="C11" s="37" t="s">
        <v>625</v>
      </c>
      <c r="D11" s="37" t="s">
        <v>32</v>
      </c>
    </row>
    <row r="12" spans="1:4" x14ac:dyDescent="0.2">
      <c r="A12" s="37">
        <v>7</v>
      </c>
      <c r="B12" s="37">
        <v>610230</v>
      </c>
      <c r="C12" s="37" t="s">
        <v>626</v>
      </c>
      <c r="D12" s="37" t="s">
        <v>32</v>
      </c>
    </row>
    <row r="13" spans="1:4" x14ac:dyDescent="0.2">
      <c r="A13" s="37">
        <v>8</v>
      </c>
      <c r="B13" s="37">
        <v>610290</v>
      </c>
      <c r="C13" s="37" t="s">
        <v>627</v>
      </c>
      <c r="D13" s="37" t="s">
        <v>32</v>
      </c>
    </row>
    <row r="14" spans="1:4" x14ac:dyDescent="0.2">
      <c r="A14" s="37">
        <v>9</v>
      </c>
      <c r="B14" s="37">
        <v>610310</v>
      </c>
      <c r="C14" s="37" t="s">
        <v>628</v>
      </c>
      <c r="D14" s="37" t="s">
        <v>32</v>
      </c>
    </row>
    <row r="15" spans="1:4" x14ac:dyDescent="0.2">
      <c r="B15" s="37">
        <v>610311</v>
      </c>
      <c r="C15" s="37" t="s">
        <v>629</v>
      </c>
      <c r="D15" s="37" t="s">
        <v>32</v>
      </c>
    </row>
    <row r="16" spans="1:4" x14ac:dyDescent="0.2">
      <c r="A16" s="37">
        <v>11</v>
      </c>
      <c r="B16" s="37">
        <v>610312</v>
      </c>
      <c r="C16" s="37" t="s">
        <v>630</v>
      </c>
      <c r="D16" s="37" t="s">
        <v>32</v>
      </c>
    </row>
    <row r="17" spans="1:4" x14ac:dyDescent="0.2">
      <c r="A17" s="37">
        <v>12</v>
      </c>
      <c r="B17" s="37">
        <v>610319</v>
      </c>
      <c r="C17" s="37" t="s">
        <v>631</v>
      </c>
      <c r="D17" s="37" t="s">
        <v>32</v>
      </c>
    </row>
    <row r="18" spans="1:4" x14ac:dyDescent="0.2">
      <c r="A18" s="37">
        <v>13</v>
      </c>
      <c r="B18" s="37">
        <v>610321</v>
      </c>
      <c r="C18" s="37" t="s">
        <v>632</v>
      </c>
      <c r="D18" s="37" t="s">
        <v>32</v>
      </c>
    </row>
    <row r="19" spans="1:4" x14ac:dyDescent="0.2">
      <c r="A19" s="37">
        <v>14</v>
      </c>
      <c r="B19" s="37">
        <v>610322</v>
      </c>
      <c r="C19" s="37" t="s">
        <v>633</v>
      </c>
      <c r="D19" s="37" t="s">
        <v>32</v>
      </c>
    </row>
    <row r="20" spans="1:4" x14ac:dyDescent="0.2">
      <c r="A20" s="37">
        <v>15</v>
      </c>
      <c r="B20" s="37">
        <v>610323</v>
      </c>
      <c r="C20" s="37" t="s">
        <v>634</v>
      </c>
      <c r="D20" s="37" t="s">
        <v>32</v>
      </c>
    </row>
    <row r="21" spans="1:4" x14ac:dyDescent="0.2">
      <c r="A21" s="37">
        <v>16</v>
      </c>
      <c r="B21" s="37">
        <v>610329</v>
      </c>
      <c r="C21" s="37" t="s">
        <v>635</v>
      </c>
      <c r="D21" s="37" t="s">
        <v>32</v>
      </c>
    </row>
    <row r="22" spans="1:4" x14ac:dyDescent="0.2">
      <c r="A22" s="37">
        <v>17</v>
      </c>
      <c r="B22" s="37">
        <v>610331</v>
      </c>
      <c r="C22" s="37" t="s">
        <v>636</v>
      </c>
      <c r="D22" s="37" t="s">
        <v>32</v>
      </c>
    </row>
    <row r="23" spans="1:4" x14ac:dyDescent="0.2">
      <c r="A23" s="37">
        <v>18</v>
      </c>
      <c r="B23" s="37">
        <v>610332</v>
      </c>
      <c r="C23" s="37" t="s">
        <v>637</v>
      </c>
      <c r="D23" s="37" t="s">
        <v>32</v>
      </c>
    </row>
    <row r="24" spans="1:4" x14ac:dyDescent="0.2">
      <c r="A24" s="37">
        <v>19</v>
      </c>
      <c r="B24" s="37">
        <v>610333</v>
      </c>
      <c r="C24" s="37" t="s">
        <v>638</v>
      </c>
      <c r="D24" s="37" t="s">
        <v>32</v>
      </c>
    </row>
    <row r="25" spans="1:4" x14ac:dyDescent="0.2">
      <c r="A25" s="37">
        <v>20</v>
      </c>
      <c r="B25" s="37">
        <v>610339</v>
      </c>
      <c r="C25" s="37" t="s">
        <v>639</v>
      </c>
      <c r="D25" s="37" t="s">
        <v>32</v>
      </c>
    </row>
    <row r="26" spans="1:4" x14ac:dyDescent="0.2">
      <c r="A26" s="37">
        <v>21</v>
      </c>
      <c r="B26" s="37">
        <v>610341</v>
      </c>
      <c r="C26" s="37" t="s">
        <v>640</v>
      </c>
      <c r="D26" s="37" t="s">
        <v>32</v>
      </c>
    </row>
    <row r="27" spans="1:4" x14ac:dyDescent="0.2">
      <c r="A27" s="37">
        <v>22</v>
      </c>
      <c r="B27" s="37">
        <v>610342</v>
      </c>
      <c r="C27" s="37" t="s">
        <v>641</v>
      </c>
      <c r="D27" s="37" t="s">
        <v>32</v>
      </c>
    </row>
    <row r="28" spans="1:4" x14ac:dyDescent="0.2">
      <c r="A28" s="37">
        <v>23</v>
      </c>
      <c r="B28" s="37">
        <v>610343</v>
      </c>
      <c r="C28" s="37" t="s">
        <v>642</v>
      </c>
      <c r="D28" s="37" t="s">
        <v>32</v>
      </c>
    </row>
    <row r="29" spans="1:4" x14ac:dyDescent="0.2">
      <c r="A29" s="37">
        <v>24</v>
      </c>
      <c r="B29" s="37">
        <v>610349</v>
      </c>
      <c r="C29" s="37" t="s">
        <v>643</v>
      </c>
      <c r="D29" s="37" t="s">
        <v>32</v>
      </c>
    </row>
    <row r="30" spans="1:4" x14ac:dyDescent="0.2">
      <c r="A30" s="37">
        <v>25</v>
      </c>
      <c r="B30" s="37">
        <v>610411</v>
      </c>
      <c r="C30" s="37" t="s">
        <v>644</v>
      </c>
      <c r="D30" s="37" t="s">
        <v>32</v>
      </c>
    </row>
    <row r="31" spans="1:4" x14ac:dyDescent="0.2">
      <c r="A31" s="37">
        <v>26</v>
      </c>
      <c r="B31" s="37">
        <v>610412</v>
      </c>
      <c r="C31" s="37" t="s">
        <v>645</v>
      </c>
      <c r="D31" s="37" t="s">
        <v>32</v>
      </c>
    </row>
    <row r="32" spans="1:4" x14ac:dyDescent="0.2">
      <c r="A32" s="37">
        <v>27</v>
      </c>
      <c r="B32" s="37">
        <v>610413</v>
      </c>
      <c r="C32" s="37" t="s">
        <v>646</v>
      </c>
      <c r="D32" s="37" t="s">
        <v>32</v>
      </c>
    </row>
    <row r="33" spans="1:4" x14ac:dyDescent="0.2">
      <c r="A33" s="37">
        <v>28</v>
      </c>
      <c r="B33" s="37">
        <v>610419</v>
      </c>
      <c r="C33" s="37" t="s">
        <v>647</v>
      </c>
      <c r="D33" s="37" t="s">
        <v>32</v>
      </c>
    </row>
    <row r="34" spans="1:4" x14ac:dyDescent="0.2">
      <c r="A34" s="37">
        <v>29</v>
      </c>
      <c r="B34" s="37">
        <v>610421</v>
      </c>
      <c r="C34" s="37" t="s">
        <v>648</v>
      </c>
      <c r="D34" s="37" t="s">
        <v>32</v>
      </c>
    </row>
    <row r="35" spans="1:4" x14ac:dyDescent="0.2">
      <c r="A35" s="37">
        <v>30</v>
      </c>
      <c r="B35" s="37">
        <v>610422</v>
      </c>
      <c r="C35" s="37" t="s">
        <v>649</v>
      </c>
      <c r="D35" s="37" t="s">
        <v>32</v>
      </c>
    </row>
    <row r="36" spans="1:4" x14ac:dyDescent="0.2">
      <c r="A36" s="37">
        <v>31</v>
      </c>
      <c r="B36" s="37">
        <v>610423</v>
      </c>
      <c r="C36" s="37" t="s">
        <v>650</v>
      </c>
      <c r="D36" s="37" t="s">
        <v>32</v>
      </c>
    </row>
    <row r="37" spans="1:4" x14ac:dyDescent="0.2">
      <c r="A37" s="37">
        <v>32</v>
      </c>
      <c r="B37" s="37">
        <v>610429</v>
      </c>
      <c r="C37" s="37" t="s">
        <v>651</v>
      </c>
      <c r="D37" s="37" t="s">
        <v>32</v>
      </c>
    </row>
    <row r="38" spans="1:4" x14ac:dyDescent="0.2">
      <c r="A38" s="37">
        <v>33</v>
      </c>
      <c r="B38" s="37">
        <v>610431</v>
      </c>
      <c r="C38" s="37" t="s">
        <v>652</v>
      </c>
      <c r="D38" s="37" t="s">
        <v>32</v>
      </c>
    </row>
    <row r="39" spans="1:4" x14ac:dyDescent="0.2">
      <c r="A39" s="37">
        <v>34</v>
      </c>
      <c r="B39" s="37">
        <v>610432</v>
      </c>
      <c r="C39" s="37" t="s">
        <v>653</v>
      </c>
      <c r="D39" s="37" t="s">
        <v>32</v>
      </c>
    </row>
    <row r="40" spans="1:4" x14ac:dyDescent="0.2">
      <c r="A40" s="37">
        <v>35</v>
      </c>
      <c r="B40" s="37">
        <v>610433</v>
      </c>
      <c r="C40" s="37" t="s">
        <v>654</v>
      </c>
      <c r="D40" s="37" t="s">
        <v>32</v>
      </c>
    </row>
    <row r="41" spans="1:4" x14ac:dyDescent="0.2">
      <c r="A41" s="37">
        <v>36</v>
      </c>
      <c r="B41" s="37">
        <v>610439</v>
      </c>
      <c r="C41" s="37" t="s">
        <v>655</v>
      </c>
      <c r="D41" s="37" t="s">
        <v>32</v>
      </c>
    </row>
    <row r="42" spans="1:4" x14ac:dyDescent="0.2">
      <c r="A42" s="37">
        <v>37</v>
      </c>
      <c r="B42" s="37">
        <v>610441</v>
      </c>
      <c r="C42" s="37" t="s">
        <v>656</v>
      </c>
      <c r="D42" s="37" t="s">
        <v>32</v>
      </c>
    </row>
    <row r="43" spans="1:4" x14ac:dyDescent="0.2">
      <c r="A43" s="37">
        <v>38</v>
      </c>
      <c r="B43" s="37">
        <v>610442</v>
      </c>
      <c r="C43" s="37" t="s">
        <v>657</v>
      </c>
      <c r="D43" s="37" t="s">
        <v>32</v>
      </c>
    </row>
    <row r="44" spans="1:4" x14ac:dyDescent="0.2">
      <c r="A44" s="37">
        <v>39</v>
      </c>
      <c r="B44" s="37">
        <v>610443</v>
      </c>
      <c r="C44" s="37" t="s">
        <v>658</v>
      </c>
      <c r="D44" s="37" t="s">
        <v>32</v>
      </c>
    </row>
    <row r="45" spans="1:4" x14ac:dyDescent="0.2">
      <c r="A45" s="37">
        <v>40</v>
      </c>
      <c r="B45" s="37">
        <v>610444</v>
      </c>
      <c r="C45" s="37" t="s">
        <v>659</v>
      </c>
      <c r="D45" s="37" t="s">
        <v>32</v>
      </c>
    </row>
    <row r="46" spans="1:4" x14ac:dyDescent="0.2">
      <c r="A46" s="37">
        <v>41</v>
      </c>
      <c r="B46" s="37">
        <v>610449</v>
      </c>
      <c r="C46" s="37" t="s">
        <v>660</v>
      </c>
      <c r="D46" s="37" t="s">
        <v>32</v>
      </c>
    </row>
    <row r="47" spans="1:4" x14ac:dyDescent="0.2">
      <c r="A47" s="37">
        <v>42</v>
      </c>
      <c r="B47" s="37">
        <v>610451</v>
      </c>
      <c r="C47" s="37" t="s">
        <v>661</v>
      </c>
      <c r="D47" s="37" t="s">
        <v>32</v>
      </c>
    </row>
    <row r="48" spans="1:4" x14ac:dyDescent="0.2">
      <c r="A48" s="37">
        <v>43</v>
      </c>
      <c r="B48" s="37">
        <v>610452</v>
      </c>
      <c r="C48" s="37" t="s">
        <v>662</v>
      </c>
      <c r="D48" s="37" t="s">
        <v>32</v>
      </c>
    </row>
    <row r="49" spans="1:4" x14ac:dyDescent="0.2">
      <c r="A49" s="37">
        <v>44</v>
      </c>
      <c r="B49" s="37">
        <v>610453</v>
      </c>
      <c r="C49" s="37" t="s">
        <v>663</v>
      </c>
      <c r="D49" s="37" t="s">
        <v>32</v>
      </c>
    </row>
    <row r="50" spans="1:4" x14ac:dyDescent="0.2">
      <c r="A50" s="37">
        <v>45</v>
      </c>
      <c r="B50" s="37">
        <v>610459</v>
      </c>
      <c r="C50" s="37" t="s">
        <v>664</v>
      </c>
      <c r="D50" s="37" t="s">
        <v>32</v>
      </c>
    </row>
    <row r="51" spans="1:4" x14ac:dyDescent="0.2">
      <c r="A51" s="37">
        <v>46</v>
      </c>
      <c r="B51" s="37">
        <v>610461</v>
      </c>
      <c r="C51" s="37" t="s">
        <v>665</v>
      </c>
      <c r="D51" s="37" t="s">
        <v>32</v>
      </c>
    </row>
    <row r="52" spans="1:4" x14ac:dyDescent="0.2">
      <c r="A52" s="37">
        <v>47</v>
      </c>
      <c r="B52" s="37">
        <v>610462</v>
      </c>
      <c r="C52" s="37" t="s">
        <v>666</v>
      </c>
      <c r="D52" s="37" t="s">
        <v>32</v>
      </c>
    </row>
    <row r="53" spans="1:4" x14ac:dyDescent="0.2">
      <c r="A53" s="37">
        <v>48</v>
      </c>
      <c r="B53" s="37">
        <v>610463</v>
      </c>
      <c r="C53" s="37" t="s">
        <v>667</v>
      </c>
      <c r="D53" s="37" t="s">
        <v>32</v>
      </c>
    </row>
    <row r="54" spans="1:4" x14ac:dyDescent="0.2">
      <c r="A54" s="37">
        <v>49</v>
      </c>
      <c r="B54" s="37">
        <v>610469</v>
      </c>
      <c r="C54" s="37" t="s">
        <v>668</v>
      </c>
      <c r="D54" s="37" t="s">
        <v>32</v>
      </c>
    </row>
    <row r="55" spans="1:4" x14ac:dyDescent="0.2">
      <c r="A55" s="37">
        <v>50</v>
      </c>
      <c r="B55" s="37">
        <v>610510</v>
      </c>
      <c r="C55" s="37" t="s">
        <v>669</v>
      </c>
      <c r="D55" s="37" t="s">
        <v>32</v>
      </c>
    </row>
    <row r="56" spans="1:4" x14ac:dyDescent="0.2">
      <c r="A56" s="37">
        <v>51</v>
      </c>
      <c r="B56" s="37">
        <v>610520</v>
      </c>
      <c r="C56" s="37" t="s">
        <v>670</v>
      </c>
      <c r="D56" s="37" t="s">
        <v>32</v>
      </c>
    </row>
    <row r="57" spans="1:4" x14ac:dyDescent="0.2">
      <c r="A57" s="37">
        <v>52</v>
      </c>
      <c r="B57" s="37">
        <v>610590</v>
      </c>
      <c r="C57" s="37" t="s">
        <v>671</v>
      </c>
      <c r="D57" s="37" t="s">
        <v>32</v>
      </c>
    </row>
    <row r="58" spans="1:4" x14ac:dyDescent="0.2">
      <c r="A58" s="37">
        <v>53</v>
      </c>
      <c r="B58" s="37">
        <v>610610</v>
      </c>
      <c r="C58" s="37" t="s">
        <v>672</v>
      </c>
      <c r="D58" s="37" t="s">
        <v>32</v>
      </c>
    </row>
    <row r="59" spans="1:4" x14ac:dyDescent="0.2">
      <c r="A59" s="37">
        <v>54</v>
      </c>
      <c r="B59" s="37">
        <v>610620</v>
      </c>
      <c r="C59" s="37" t="s">
        <v>673</v>
      </c>
      <c r="D59" s="37" t="s">
        <v>32</v>
      </c>
    </row>
    <row r="60" spans="1:4" x14ac:dyDescent="0.2">
      <c r="A60" s="37">
        <v>55</v>
      </c>
      <c r="B60" s="37">
        <v>610690</v>
      </c>
      <c r="C60" s="37" t="s">
        <v>674</v>
      </c>
      <c r="D60" s="37" t="s">
        <v>32</v>
      </c>
    </row>
    <row r="61" spans="1:4" x14ac:dyDescent="0.2">
      <c r="A61" s="37">
        <v>56</v>
      </c>
      <c r="B61" s="37">
        <v>610711</v>
      </c>
      <c r="C61" s="37" t="s">
        <v>675</v>
      </c>
      <c r="D61" s="37" t="s">
        <v>32</v>
      </c>
    </row>
    <row r="62" spans="1:4" x14ac:dyDescent="0.2">
      <c r="A62" s="37">
        <v>57</v>
      </c>
      <c r="B62" s="37">
        <v>610712</v>
      </c>
      <c r="C62" s="37" t="s">
        <v>676</v>
      </c>
      <c r="D62" s="37" t="s">
        <v>32</v>
      </c>
    </row>
    <row r="63" spans="1:4" x14ac:dyDescent="0.2">
      <c r="A63" s="37">
        <v>58</v>
      </c>
      <c r="B63" s="37">
        <v>610719</v>
      </c>
      <c r="C63" s="37" t="s">
        <v>677</v>
      </c>
      <c r="D63" s="37" t="s">
        <v>32</v>
      </c>
    </row>
    <row r="64" spans="1:4" x14ac:dyDescent="0.2">
      <c r="A64" s="37">
        <v>59</v>
      </c>
      <c r="B64" s="37">
        <v>610721</v>
      </c>
      <c r="C64" s="37" t="s">
        <v>678</v>
      </c>
      <c r="D64" s="37" t="s">
        <v>32</v>
      </c>
    </row>
    <row r="65" spans="1:4" x14ac:dyDescent="0.2">
      <c r="A65" s="37">
        <v>60</v>
      </c>
      <c r="B65" s="37">
        <v>610722</v>
      </c>
      <c r="C65" s="37" t="s">
        <v>679</v>
      </c>
      <c r="D65" s="37" t="s">
        <v>32</v>
      </c>
    </row>
    <row r="66" spans="1:4" x14ac:dyDescent="0.2">
      <c r="A66" s="37">
        <v>61</v>
      </c>
      <c r="B66" s="37">
        <v>610729</v>
      </c>
      <c r="C66" s="37" t="s">
        <v>680</v>
      </c>
      <c r="D66" s="37" t="s">
        <v>32</v>
      </c>
    </row>
    <row r="67" spans="1:4" x14ac:dyDescent="0.2">
      <c r="A67" s="37">
        <v>62</v>
      </c>
      <c r="B67" s="37">
        <v>610791</v>
      </c>
      <c r="C67" s="37" t="s">
        <v>681</v>
      </c>
      <c r="D67" s="37" t="s">
        <v>32</v>
      </c>
    </row>
    <row r="68" spans="1:4" x14ac:dyDescent="0.2">
      <c r="A68" s="37">
        <v>63</v>
      </c>
      <c r="B68" s="37">
        <v>610792</v>
      </c>
      <c r="C68" s="37" t="s">
        <v>682</v>
      </c>
      <c r="D68" s="37" t="s">
        <v>32</v>
      </c>
    </row>
    <row r="69" spans="1:4" x14ac:dyDescent="0.2">
      <c r="A69" s="37">
        <v>64</v>
      </c>
      <c r="B69" s="37">
        <v>610799</v>
      </c>
      <c r="C69" s="37" t="s">
        <v>683</v>
      </c>
      <c r="D69" s="37" t="s">
        <v>32</v>
      </c>
    </row>
    <row r="70" spans="1:4" x14ac:dyDescent="0.2">
      <c r="A70" s="37">
        <v>65</v>
      </c>
      <c r="B70" s="37">
        <v>610811</v>
      </c>
      <c r="C70" s="37" t="s">
        <v>684</v>
      </c>
      <c r="D70" s="37" t="s">
        <v>32</v>
      </c>
    </row>
    <row r="71" spans="1:4" x14ac:dyDescent="0.2">
      <c r="A71" s="37">
        <v>66</v>
      </c>
      <c r="B71" s="37">
        <v>610819</v>
      </c>
      <c r="C71" s="37" t="s">
        <v>685</v>
      </c>
      <c r="D71" s="37" t="s">
        <v>32</v>
      </c>
    </row>
    <row r="72" spans="1:4" x14ac:dyDescent="0.2">
      <c r="A72" s="37">
        <v>67</v>
      </c>
      <c r="B72" s="37">
        <v>610821</v>
      </c>
      <c r="C72" s="37" t="s">
        <v>686</v>
      </c>
      <c r="D72" s="37" t="s">
        <v>32</v>
      </c>
    </row>
    <row r="73" spans="1:4" x14ac:dyDescent="0.2">
      <c r="A73" s="37">
        <v>68</v>
      </c>
      <c r="B73" s="37">
        <v>610822</v>
      </c>
      <c r="C73" s="37" t="s">
        <v>687</v>
      </c>
      <c r="D73" s="37" t="s">
        <v>32</v>
      </c>
    </row>
    <row r="74" spans="1:4" x14ac:dyDescent="0.2">
      <c r="A74" s="37">
        <v>69</v>
      </c>
      <c r="B74" s="37">
        <v>610829</v>
      </c>
      <c r="C74" s="37" t="s">
        <v>688</v>
      </c>
      <c r="D74" s="37" t="s">
        <v>32</v>
      </c>
    </row>
    <row r="75" spans="1:4" x14ac:dyDescent="0.2">
      <c r="A75" s="37">
        <v>70</v>
      </c>
      <c r="B75" s="37">
        <v>610831</v>
      </c>
      <c r="C75" s="37" t="s">
        <v>689</v>
      </c>
      <c r="D75" s="37" t="s">
        <v>32</v>
      </c>
    </row>
    <row r="76" spans="1:4" x14ac:dyDescent="0.2">
      <c r="A76" s="37">
        <v>71</v>
      </c>
      <c r="B76" s="37">
        <v>610832</v>
      </c>
      <c r="C76" s="37" t="s">
        <v>690</v>
      </c>
      <c r="D76" s="37" t="s">
        <v>32</v>
      </c>
    </row>
    <row r="77" spans="1:4" x14ac:dyDescent="0.2">
      <c r="A77" s="37">
        <v>72</v>
      </c>
      <c r="B77" s="37">
        <v>610839</v>
      </c>
      <c r="C77" s="37" t="s">
        <v>691</v>
      </c>
      <c r="D77" s="37" t="s">
        <v>32</v>
      </c>
    </row>
    <row r="78" spans="1:4" x14ac:dyDescent="0.2">
      <c r="A78" s="37">
        <v>73</v>
      </c>
      <c r="B78" s="37">
        <v>610891</v>
      </c>
      <c r="C78" s="37" t="s">
        <v>692</v>
      </c>
      <c r="D78" s="37" t="s">
        <v>32</v>
      </c>
    </row>
    <row r="79" spans="1:4" x14ac:dyDescent="0.2">
      <c r="A79" s="37">
        <v>74</v>
      </c>
      <c r="B79" s="37">
        <v>610892</v>
      </c>
      <c r="C79" s="37" t="s">
        <v>693</v>
      </c>
      <c r="D79" s="37" t="s">
        <v>32</v>
      </c>
    </row>
    <row r="80" spans="1:4" x14ac:dyDescent="0.2">
      <c r="A80" s="37">
        <v>75</v>
      </c>
      <c r="B80" s="37">
        <v>610899</v>
      </c>
      <c r="C80" s="37" t="s">
        <v>694</v>
      </c>
      <c r="D80" s="37" t="s">
        <v>32</v>
      </c>
    </row>
    <row r="81" spans="1:4" x14ac:dyDescent="0.2">
      <c r="A81" s="37">
        <v>76</v>
      </c>
      <c r="B81" s="37">
        <v>610910</v>
      </c>
      <c r="C81" s="37" t="s">
        <v>695</v>
      </c>
      <c r="D81" s="37" t="s">
        <v>32</v>
      </c>
    </row>
    <row r="82" spans="1:4" x14ac:dyDescent="0.2">
      <c r="A82" s="37">
        <v>77</v>
      </c>
      <c r="B82" s="37">
        <v>610990</v>
      </c>
      <c r="C82" s="37" t="s">
        <v>696</v>
      </c>
      <c r="D82" s="37" t="s">
        <v>32</v>
      </c>
    </row>
    <row r="83" spans="1:4" x14ac:dyDescent="0.2">
      <c r="A83" s="37">
        <v>78</v>
      </c>
      <c r="B83" s="37">
        <v>611010</v>
      </c>
      <c r="C83" s="37" t="s">
        <v>697</v>
      </c>
      <c r="D83" s="37" t="s">
        <v>32</v>
      </c>
    </row>
    <row r="84" spans="1:4" x14ac:dyDescent="0.2">
      <c r="A84" s="37">
        <v>79</v>
      </c>
      <c r="B84" s="37">
        <v>611011</v>
      </c>
      <c r="C84" s="37" t="s">
        <v>698</v>
      </c>
      <c r="D84" s="37" t="s">
        <v>32</v>
      </c>
    </row>
    <row r="85" spans="1:4" x14ac:dyDescent="0.2">
      <c r="A85" s="37">
        <v>80</v>
      </c>
      <c r="B85" s="37">
        <v>611012</v>
      </c>
      <c r="C85" s="37" t="s">
        <v>699</v>
      </c>
      <c r="D85" s="37" t="s">
        <v>32</v>
      </c>
    </row>
    <row r="86" spans="1:4" x14ac:dyDescent="0.2">
      <c r="A86" s="37">
        <v>81</v>
      </c>
      <c r="B86" s="37">
        <v>611019</v>
      </c>
      <c r="C86" s="37" t="s">
        <v>700</v>
      </c>
      <c r="D86" s="37" t="s">
        <v>32</v>
      </c>
    </row>
    <row r="87" spans="1:4" x14ac:dyDescent="0.2">
      <c r="A87" s="37">
        <v>82</v>
      </c>
      <c r="B87" s="37">
        <v>611020</v>
      </c>
      <c r="C87" s="37" t="s">
        <v>701</v>
      </c>
      <c r="D87" s="37" t="s">
        <v>32</v>
      </c>
    </row>
    <row r="88" spans="1:4" x14ac:dyDescent="0.2">
      <c r="A88" s="37">
        <v>83</v>
      </c>
      <c r="B88" s="37">
        <v>611030</v>
      </c>
      <c r="C88" s="37" t="s">
        <v>702</v>
      </c>
      <c r="D88" s="37" t="s">
        <v>32</v>
      </c>
    </row>
    <row r="89" spans="1:4" x14ac:dyDescent="0.2">
      <c r="A89" s="37">
        <v>84</v>
      </c>
      <c r="B89" s="37">
        <v>611090</v>
      </c>
      <c r="C89" s="37" t="s">
        <v>703</v>
      </c>
      <c r="D89" s="37" t="s">
        <v>32</v>
      </c>
    </row>
    <row r="90" spans="1:4" x14ac:dyDescent="0.2">
      <c r="A90" s="37">
        <v>85</v>
      </c>
      <c r="B90" s="37">
        <v>611110</v>
      </c>
      <c r="C90" s="37" t="s">
        <v>704</v>
      </c>
      <c r="D90" s="37" t="s">
        <v>32</v>
      </c>
    </row>
    <row r="91" spans="1:4" x14ac:dyDescent="0.2">
      <c r="A91" s="37">
        <v>86</v>
      </c>
      <c r="B91" s="37">
        <v>611120</v>
      </c>
      <c r="C91" s="37" t="s">
        <v>705</v>
      </c>
      <c r="D91" s="37" t="s">
        <v>32</v>
      </c>
    </row>
    <row r="92" spans="1:4" x14ac:dyDescent="0.2">
      <c r="A92" s="37">
        <v>87</v>
      </c>
      <c r="B92" s="37">
        <v>611130</v>
      </c>
      <c r="C92" s="37" t="s">
        <v>706</v>
      </c>
      <c r="D92" s="37" t="s">
        <v>32</v>
      </c>
    </row>
    <row r="93" spans="1:4" x14ac:dyDescent="0.2">
      <c r="A93" s="37">
        <v>88</v>
      </c>
      <c r="B93" s="37">
        <v>611190</v>
      </c>
      <c r="C93" s="37" t="s">
        <v>707</v>
      </c>
      <c r="D93" s="37" t="s">
        <v>32</v>
      </c>
    </row>
    <row r="94" spans="1:4" x14ac:dyDescent="0.2">
      <c r="A94" s="37">
        <v>89</v>
      </c>
      <c r="B94" s="37">
        <v>611211</v>
      </c>
      <c r="C94" s="37" t="s">
        <v>708</v>
      </c>
      <c r="D94" s="37" t="s">
        <v>32</v>
      </c>
    </row>
    <row r="95" spans="1:4" x14ac:dyDescent="0.2">
      <c r="A95" s="37">
        <v>90</v>
      </c>
      <c r="B95" s="37">
        <v>611212</v>
      </c>
      <c r="C95" s="37" t="s">
        <v>709</v>
      </c>
      <c r="D95" s="37" t="s">
        <v>32</v>
      </c>
    </row>
    <row r="96" spans="1:4" x14ac:dyDescent="0.2">
      <c r="A96" s="37">
        <v>91</v>
      </c>
      <c r="B96" s="37">
        <v>611219</v>
      </c>
      <c r="C96" s="37" t="s">
        <v>710</v>
      </c>
      <c r="D96" s="37" t="s">
        <v>32</v>
      </c>
    </row>
    <row r="97" spans="1:4" x14ac:dyDescent="0.2">
      <c r="A97" s="37">
        <v>92</v>
      </c>
      <c r="B97" s="37">
        <v>611220</v>
      </c>
      <c r="C97" s="37" t="s">
        <v>711</v>
      </c>
      <c r="D97" s="37" t="s">
        <v>32</v>
      </c>
    </row>
    <row r="98" spans="1:4" x14ac:dyDescent="0.2">
      <c r="A98" s="37">
        <v>93</v>
      </c>
      <c r="B98" s="37">
        <v>611231</v>
      </c>
      <c r="C98" s="37" t="s">
        <v>712</v>
      </c>
      <c r="D98" s="37" t="s">
        <v>32</v>
      </c>
    </row>
    <row r="99" spans="1:4" x14ac:dyDescent="0.2">
      <c r="A99" s="37">
        <v>94</v>
      </c>
      <c r="B99" s="37">
        <v>611239</v>
      </c>
      <c r="C99" s="37" t="s">
        <v>713</v>
      </c>
      <c r="D99" s="37" t="s">
        <v>32</v>
      </c>
    </row>
    <row r="100" spans="1:4" x14ac:dyDescent="0.2">
      <c r="A100" s="37">
        <v>95</v>
      </c>
      <c r="B100" s="37">
        <v>611241</v>
      </c>
      <c r="C100" s="37" t="s">
        <v>714</v>
      </c>
      <c r="D100" s="37" t="s">
        <v>32</v>
      </c>
    </row>
    <row r="101" spans="1:4" x14ac:dyDescent="0.2">
      <c r="A101" s="37">
        <v>96</v>
      </c>
      <c r="B101" s="37">
        <v>611249</v>
      </c>
      <c r="C101" s="37" t="s">
        <v>715</v>
      </c>
      <c r="D101" s="37" t="s">
        <v>32</v>
      </c>
    </row>
    <row r="102" spans="1:4" x14ac:dyDescent="0.2">
      <c r="A102" s="37">
        <v>97</v>
      </c>
      <c r="B102" s="37">
        <v>611300</v>
      </c>
      <c r="C102" s="37" t="s">
        <v>716</v>
      </c>
      <c r="D102" s="37" t="s">
        <v>32</v>
      </c>
    </row>
    <row r="103" spans="1:4" x14ac:dyDescent="0.2">
      <c r="A103" s="37">
        <v>98</v>
      </c>
      <c r="B103" s="37">
        <v>611410</v>
      </c>
      <c r="C103" s="37" t="s">
        <v>717</v>
      </c>
      <c r="D103" s="37" t="s">
        <v>32</v>
      </c>
    </row>
    <row r="104" spans="1:4" x14ac:dyDescent="0.2">
      <c r="A104" s="37">
        <v>99</v>
      </c>
      <c r="B104" s="37">
        <v>611420</v>
      </c>
      <c r="C104" s="37" t="s">
        <v>718</v>
      </c>
      <c r="D104" s="37" t="s">
        <v>32</v>
      </c>
    </row>
    <row r="105" spans="1:4" x14ac:dyDescent="0.2">
      <c r="A105" s="37">
        <v>100</v>
      </c>
      <c r="B105" s="37">
        <v>611430</v>
      </c>
      <c r="C105" s="37" t="s">
        <v>719</v>
      </c>
      <c r="D105" s="37" t="s">
        <v>32</v>
      </c>
    </row>
    <row r="106" spans="1:4" x14ac:dyDescent="0.2">
      <c r="A106" s="37">
        <v>101</v>
      </c>
      <c r="B106" s="37">
        <v>611490</v>
      </c>
      <c r="C106" s="37" t="s">
        <v>720</v>
      </c>
      <c r="D106" s="37" t="s">
        <v>32</v>
      </c>
    </row>
    <row r="107" spans="1:4" x14ac:dyDescent="0.2">
      <c r="A107" s="37">
        <v>102</v>
      </c>
      <c r="B107" s="37">
        <v>611510</v>
      </c>
      <c r="C107" s="37" t="s">
        <v>213</v>
      </c>
      <c r="D107" s="37" t="s">
        <v>32</v>
      </c>
    </row>
    <row r="108" spans="1:4" x14ac:dyDescent="0.2">
      <c r="A108" s="37">
        <v>103</v>
      </c>
      <c r="B108" s="37">
        <v>611511</v>
      </c>
      <c r="C108" s="37" t="s">
        <v>721</v>
      </c>
      <c r="D108" s="37" t="s">
        <v>32</v>
      </c>
    </row>
    <row r="109" spans="1:4" x14ac:dyDescent="0.2">
      <c r="A109" s="37">
        <v>104</v>
      </c>
      <c r="B109" s="37">
        <v>611512</v>
      </c>
      <c r="C109" s="37" t="s">
        <v>722</v>
      </c>
      <c r="D109" s="37" t="s">
        <v>32</v>
      </c>
    </row>
    <row r="110" spans="1:4" x14ac:dyDescent="0.2">
      <c r="A110" s="37">
        <v>105</v>
      </c>
      <c r="B110" s="37">
        <v>611519</v>
      </c>
      <c r="C110" s="37" t="s">
        <v>723</v>
      </c>
      <c r="D110" s="37" t="s">
        <v>32</v>
      </c>
    </row>
    <row r="111" spans="1:4" x14ac:dyDescent="0.2">
      <c r="A111" s="37">
        <v>106</v>
      </c>
      <c r="B111" s="37">
        <v>611520</v>
      </c>
      <c r="C111" s="37" t="s">
        <v>724</v>
      </c>
      <c r="D111" s="37" t="s">
        <v>32</v>
      </c>
    </row>
    <row r="112" spans="1:4" x14ac:dyDescent="0.2">
      <c r="A112" s="37">
        <v>107</v>
      </c>
      <c r="B112" s="37">
        <v>611521</v>
      </c>
      <c r="C112" s="37" t="s">
        <v>725</v>
      </c>
      <c r="D112" s="37" t="s">
        <v>32</v>
      </c>
    </row>
    <row r="113" spans="1:4" x14ac:dyDescent="0.2">
      <c r="A113" s="37">
        <v>108</v>
      </c>
      <c r="B113" s="37">
        <v>611522</v>
      </c>
      <c r="C113" s="37" t="s">
        <v>726</v>
      </c>
      <c r="D113" s="37" t="s">
        <v>32</v>
      </c>
    </row>
    <row r="114" spans="1:4" x14ac:dyDescent="0.2">
      <c r="A114" s="37">
        <v>109</v>
      </c>
      <c r="B114" s="37">
        <v>611529</v>
      </c>
      <c r="C114" s="37" t="s">
        <v>727</v>
      </c>
      <c r="D114" s="37" t="s">
        <v>32</v>
      </c>
    </row>
    <row r="115" spans="1:4" x14ac:dyDescent="0.2">
      <c r="A115" s="37">
        <v>110</v>
      </c>
      <c r="B115" s="37">
        <v>611530</v>
      </c>
      <c r="C115" s="37" t="s">
        <v>728</v>
      </c>
      <c r="D115" s="37" t="s">
        <v>32</v>
      </c>
    </row>
    <row r="116" spans="1:4" x14ac:dyDescent="0.2">
      <c r="A116" s="37">
        <v>111</v>
      </c>
      <c r="B116" s="37">
        <v>611591</v>
      </c>
      <c r="C116" s="37" t="s">
        <v>729</v>
      </c>
      <c r="D116" s="37" t="s">
        <v>32</v>
      </c>
    </row>
    <row r="117" spans="1:4" x14ac:dyDescent="0.2">
      <c r="A117" s="37">
        <v>112</v>
      </c>
      <c r="B117" s="37">
        <v>611592</v>
      </c>
      <c r="C117" s="37" t="s">
        <v>730</v>
      </c>
      <c r="D117" s="37" t="s">
        <v>32</v>
      </c>
    </row>
    <row r="118" spans="1:4" x14ac:dyDescent="0.2">
      <c r="A118" s="37">
        <v>113</v>
      </c>
      <c r="B118" s="37">
        <v>611593</v>
      </c>
      <c r="C118" s="37" t="s">
        <v>731</v>
      </c>
      <c r="D118" s="37" t="s">
        <v>32</v>
      </c>
    </row>
    <row r="119" spans="1:4" x14ac:dyDescent="0.2">
      <c r="A119" s="37">
        <v>114</v>
      </c>
      <c r="B119" s="37">
        <v>611594</v>
      </c>
      <c r="C119" s="37" t="s">
        <v>732</v>
      </c>
      <c r="D119" s="37" t="s">
        <v>32</v>
      </c>
    </row>
    <row r="120" spans="1:4" x14ac:dyDescent="0.2">
      <c r="A120" s="37">
        <v>115</v>
      </c>
      <c r="B120" s="37">
        <v>611595</v>
      </c>
      <c r="C120" s="37" t="s">
        <v>733</v>
      </c>
      <c r="D120" s="37" t="s">
        <v>32</v>
      </c>
    </row>
    <row r="121" spans="1:4" x14ac:dyDescent="0.2">
      <c r="A121" s="37">
        <v>116</v>
      </c>
      <c r="B121" s="37">
        <v>611596</v>
      </c>
      <c r="C121" s="37" t="s">
        <v>731</v>
      </c>
      <c r="D121" s="37" t="s">
        <v>32</v>
      </c>
    </row>
    <row r="122" spans="1:4" x14ac:dyDescent="0.2">
      <c r="A122" s="37">
        <v>117</v>
      </c>
      <c r="B122" s="37">
        <v>611599</v>
      </c>
      <c r="C122" s="37" t="s">
        <v>734</v>
      </c>
      <c r="D122" s="37" t="s">
        <v>32</v>
      </c>
    </row>
    <row r="123" spans="1:4" x14ac:dyDescent="0.2">
      <c r="A123" s="37">
        <v>118</v>
      </c>
      <c r="B123" s="37">
        <v>611610</v>
      </c>
      <c r="C123" s="37" t="s">
        <v>735</v>
      </c>
      <c r="D123" s="37" t="s">
        <v>32</v>
      </c>
    </row>
    <row r="124" spans="1:4" x14ac:dyDescent="0.2">
      <c r="A124" s="37">
        <v>119</v>
      </c>
      <c r="B124" s="37">
        <v>611691</v>
      </c>
      <c r="C124" s="37" t="s">
        <v>736</v>
      </c>
      <c r="D124" s="37" t="s">
        <v>32</v>
      </c>
    </row>
    <row r="125" spans="1:4" x14ac:dyDescent="0.2">
      <c r="A125" s="37">
        <v>120</v>
      </c>
      <c r="B125" s="37">
        <v>611692</v>
      </c>
      <c r="C125" s="37" t="s">
        <v>737</v>
      </c>
      <c r="D125" s="37" t="s">
        <v>32</v>
      </c>
    </row>
    <row r="126" spans="1:4" x14ac:dyDescent="0.2">
      <c r="A126" s="37">
        <v>121</v>
      </c>
      <c r="B126" s="37">
        <v>611693</v>
      </c>
      <c r="C126" s="37" t="s">
        <v>738</v>
      </c>
      <c r="D126" s="37" t="s">
        <v>32</v>
      </c>
    </row>
    <row r="127" spans="1:4" x14ac:dyDescent="0.2">
      <c r="A127" s="37">
        <v>122</v>
      </c>
      <c r="B127" s="37">
        <v>611699</v>
      </c>
      <c r="C127" s="37" t="s">
        <v>739</v>
      </c>
      <c r="D127" s="37" t="s">
        <v>32</v>
      </c>
    </row>
    <row r="128" spans="1:4" x14ac:dyDescent="0.2">
      <c r="A128" s="37">
        <v>123</v>
      </c>
      <c r="B128" s="37">
        <v>611710</v>
      </c>
      <c r="C128" s="37" t="s">
        <v>740</v>
      </c>
      <c r="D128" s="37" t="s">
        <v>32</v>
      </c>
    </row>
    <row r="129" spans="1:4" x14ac:dyDescent="0.2">
      <c r="A129" s="37">
        <v>124</v>
      </c>
      <c r="B129" s="37">
        <v>611720</v>
      </c>
      <c r="C129" s="37" t="s">
        <v>741</v>
      </c>
      <c r="D129" s="37" t="s">
        <v>32</v>
      </c>
    </row>
    <row r="130" spans="1:4" x14ac:dyDescent="0.2">
      <c r="A130" s="37">
        <v>125</v>
      </c>
      <c r="B130" s="37">
        <v>611780</v>
      </c>
      <c r="C130" s="37" t="s">
        <v>742</v>
      </c>
      <c r="D130" s="37" t="s">
        <v>32</v>
      </c>
    </row>
    <row r="131" spans="1:4" x14ac:dyDescent="0.2">
      <c r="A131" s="37">
        <v>126</v>
      </c>
      <c r="B131" s="37">
        <v>611790</v>
      </c>
      <c r="C131" s="37" t="s">
        <v>743</v>
      </c>
      <c r="D131" s="37" t="s">
        <v>32</v>
      </c>
    </row>
    <row r="132" spans="1:4" x14ac:dyDescent="0.2">
      <c r="A132" s="37">
        <v>127</v>
      </c>
      <c r="B132" s="37">
        <v>620111</v>
      </c>
      <c r="C132" s="37" t="s">
        <v>744</v>
      </c>
      <c r="D132" s="37" t="s">
        <v>32</v>
      </c>
    </row>
    <row r="133" spans="1:4" x14ac:dyDescent="0.2">
      <c r="A133" s="37">
        <v>128</v>
      </c>
      <c r="B133" s="37">
        <v>620112</v>
      </c>
      <c r="C133" s="37" t="s">
        <v>745</v>
      </c>
      <c r="D133" s="37" t="s">
        <v>32</v>
      </c>
    </row>
    <row r="134" spans="1:4" x14ac:dyDescent="0.2">
      <c r="A134" s="37">
        <v>129</v>
      </c>
      <c r="B134" s="37">
        <v>620113</v>
      </c>
      <c r="C134" s="37" t="s">
        <v>746</v>
      </c>
      <c r="D134" s="37" t="s">
        <v>32</v>
      </c>
    </row>
    <row r="135" spans="1:4" x14ac:dyDescent="0.2">
      <c r="A135" s="37">
        <v>130</v>
      </c>
      <c r="B135" s="37">
        <v>620119</v>
      </c>
      <c r="C135" s="37" t="s">
        <v>747</v>
      </c>
      <c r="D135" s="37" t="s">
        <v>32</v>
      </c>
    </row>
    <row r="136" spans="1:4" x14ac:dyDescent="0.2">
      <c r="A136" s="37">
        <v>131</v>
      </c>
      <c r="B136" s="37">
        <v>620191</v>
      </c>
      <c r="C136" s="37" t="s">
        <v>748</v>
      </c>
      <c r="D136" s="37" t="s">
        <v>32</v>
      </c>
    </row>
    <row r="137" spans="1:4" x14ac:dyDescent="0.2">
      <c r="A137" s="37">
        <v>132</v>
      </c>
      <c r="B137" s="37">
        <v>620192</v>
      </c>
      <c r="C137" s="37" t="s">
        <v>749</v>
      </c>
      <c r="D137" s="37" t="s">
        <v>32</v>
      </c>
    </row>
    <row r="138" spans="1:4" x14ac:dyDescent="0.2">
      <c r="A138" s="37">
        <v>133</v>
      </c>
      <c r="B138" s="37">
        <v>620193</v>
      </c>
      <c r="C138" s="37" t="s">
        <v>750</v>
      </c>
      <c r="D138" s="37" t="s">
        <v>32</v>
      </c>
    </row>
    <row r="139" spans="1:4" x14ac:dyDescent="0.2">
      <c r="A139" s="37">
        <v>134</v>
      </c>
      <c r="B139" s="37">
        <v>620199</v>
      </c>
      <c r="C139" s="37" t="s">
        <v>751</v>
      </c>
      <c r="D139" s="37" t="s">
        <v>32</v>
      </c>
    </row>
    <row r="140" spans="1:4" x14ac:dyDescent="0.2">
      <c r="A140" s="37">
        <v>135</v>
      </c>
      <c r="B140" s="37">
        <v>620211</v>
      </c>
      <c r="C140" s="37" t="s">
        <v>752</v>
      </c>
      <c r="D140" s="37" t="s">
        <v>32</v>
      </c>
    </row>
    <row r="141" spans="1:4" x14ac:dyDescent="0.2">
      <c r="A141" s="37">
        <v>136</v>
      </c>
      <c r="B141" s="37">
        <v>620212</v>
      </c>
      <c r="C141" s="37" t="s">
        <v>753</v>
      </c>
      <c r="D141" s="37" t="s">
        <v>32</v>
      </c>
    </row>
    <row r="142" spans="1:4" x14ac:dyDescent="0.2">
      <c r="A142" s="37">
        <v>137</v>
      </c>
      <c r="B142" s="37">
        <v>620213</v>
      </c>
      <c r="C142" s="37" t="s">
        <v>754</v>
      </c>
      <c r="D142" s="37" t="s">
        <v>32</v>
      </c>
    </row>
    <row r="143" spans="1:4" x14ac:dyDescent="0.2">
      <c r="A143" s="37">
        <v>138</v>
      </c>
      <c r="B143" s="37">
        <v>620219</v>
      </c>
      <c r="C143" s="37" t="s">
        <v>755</v>
      </c>
      <c r="D143" s="37" t="s">
        <v>32</v>
      </c>
    </row>
    <row r="144" spans="1:4" x14ac:dyDescent="0.2">
      <c r="A144" s="37">
        <v>139</v>
      </c>
      <c r="B144" s="37">
        <v>620291</v>
      </c>
      <c r="C144" s="37" t="s">
        <v>756</v>
      </c>
      <c r="D144" s="37" t="s">
        <v>32</v>
      </c>
    </row>
    <row r="145" spans="1:4" x14ac:dyDescent="0.2">
      <c r="A145" s="37">
        <v>140</v>
      </c>
      <c r="B145" s="37">
        <v>620292</v>
      </c>
      <c r="C145" s="37" t="s">
        <v>757</v>
      </c>
      <c r="D145" s="37" t="s">
        <v>32</v>
      </c>
    </row>
    <row r="146" spans="1:4" x14ac:dyDescent="0.2">
      <c r="A146" s="37">
        <v>141</v>
      </c>
      <c r="B146" s="37">
        <v>620293</v>
      </c>
      <c r="C146" s="37" t="s">
        <v>758</v>
      </c>
      <c r="D146" s="37" t="s">
        <v>32</v>
      </c>
    </row>
    <row r="147" spans="1:4" x14ac:dyDescent="0.2">
      <c r="A147" s="37">
        <v>142</v>
      </c>
      <c r="B147" s="37">
        <v>620299</v>
      </c>
      <c r="C147" s="37" t="s">
        <v>759</v>
      </c>
      <c r="D147" s="37" t="s">
        <v>32</v>
      </c>
    </row>
    <row r="148" spans="1:4" x14ac:dyDescent="0.2">
      <c r="A148" s="37">
        <v>143</v>
      </c>
      <c r="B148" s="37">
        <v>620311</v>
      </c>
      <c r="C148" s="37" t="s">
        <v>760</v>
      </c>
      <c r="D148" s="37" t="s">
        <v>32</v>
      </c>
    </row>
    <row r="149" spans="1:4" x14ac:dyDescent="0.2">
      <c r="A149" s="37">
        <v>144</v>
      </c>
      <c r="B149" s="37">
        <v>620312</v>
      </c>
      <c r="C149" s="37" t="s">
        <v>761</v>
      </c>
      <c r="D149" s="37" t="s">
        <v>32</v>
      </c>
    </row>
    <row r="150" spans="1:4" x14ac:dyDescent="0.2">
      <c r="A150" s="37">
        <v>145</v>
      </c>
      <c r="B150" s="37">
        <v>620319</v>
      </c>
      <c r="C150" s="37" t="s">
        <v>762</v>
      </c>
      <c r="D150" s="37" t="s">
        <v>32</v>
      </c>
    </row>
    <row r="151" spans="1:4" x14ac:dyDescent="0.2">
      <c r="A151" s="37">
        <v>146</v>
      </c>
      <c r="B151" s="37">
        <v>620321</v>
      </c>
      <c r="C151" s="37" t="s">
        <v>763</v>
      </c>
      <c r="D151" s="37" t="s">
        <v>32</v>
      </c>
    </row>
    <row r="152" spans="1:4" x14ac:dyDescent="0.2">
      <c r="A152" s="37">
        <v>147</v>
      </c>
      <c r="B152" s="37">
        <v>620322</v>
      </c>
      <c r="C152" s="37" t="s">
        <v>764</v>
      </c>
      <c r="D152" s="37" t="s">
        <v>32</v>
      </c>
    </row>
    <row r="153" spans="1:4" x14ac:dyDescent="0.2">
      <c r="A153" s="37">
        <v>148</v>
      </c>
      <c r="B153" s="37">
        <v>620323</v>
      </c>
      <c r="C153" s="37" t="s">
        <v>765</v>
      </c>
      <c r="D153" s="37" t="s">
        <v>32</v>
      </c>
    </row>
    <row r="154" spans="1:4" x14ac:dyDescent="0.2">
      <c r="A154" s="37">
        <v>149</v>
      </c>
      <c r="B154" s="37">
        <v>620329</v>
      </c>
      <c r="C154" s="37" t="s">
        <v>766</v>
      </c>
      <c r="D154" s="37" t="s">
        <v>32</v>
      </c>
    </row>
    <row r="155" spans="1:4" x14ac:dyDescent="0.2">
      <c r="A155" s="37">
        <v>150</v>
      </c>
      <c r="B155" s="37">
        <v>620331</v>
      </c>
      <c r="C155" s="37" t="s">
        <v>767</v>
      </c>
      <c r="D155" s="37" t="s">
        <v>32</v>
      </c>
    </row>
    <row r="156" spans="1:4" x14ac:dyDescent="0.2">
      <c r="A156" s="37">
        <v>151</v>
      </c>
      <c r="B156" s="37">
        <v>620332</v>
      </c>
      <c r="C156" s="37" t="s">
        <v>768</v>
      </c>
      <c r="D156" s="37" t="s">
        <v>32</v>
      </c>
    </row>
    <row r="157" spans="1:4" x14ac:dyDescent="0.2">
      <c r="A157" s="37">
        <v>152</v>
      </c>
      <c r="B157" s="37">
        <v>620333</v>
      </c>
      <c r="C157" s="37" t="s">
        <v>769</v>
      </c>
      <c r="D157" s="37" t="s">
        <v>32</v>
      </c>
    </row>
    <row r="158" spans="1:4" x14ac:dyDescent="0.2">
      <c r="A158" s="37">
        <v>153</v>
      </c>
      <c r="B158" s="37">
        <v>620339</v>
      </c>
      <c r="C158" s="37" t="s">
        <v>770</v>
      </c>
      <c r="D158" s="37" t="s">
        <v>32</v>
      </c>
    </row>
    <row r="159" spans="1:4" x14ac:dyDescent="0.2">
      <c r="A159" s="37">
        <v>154</v>
      </c>
      <c r="B159" s="37">
        <v>620341</v>
      </c>
      <c r="C159" s="37" t="s">
        <v>771</v>
      </c>
      <c r="D159" s="37" t="s">
        <v>32</v>
      </c>
    </row>
    <row r="160" spans="1:4" x14ac:dyDescent="0.2">
      <c r="A160" s="37">
        <v>155</v>
      </c>
      <c r="B160" s="37">
        <v>620342</v>
      </c>
      <c r="C160" s="37" t="s">
        <v>772</v>
      </c>
      <c r="D160" s="37" t="s">
        <v>32</v>
      </c>
    </row>
    <row r="161" spans="1:4" x14ac:dyDescent="0.2">
      <c r="A161" s="37">
        <v>156</v>
      </c>
      <c r="B161" s="37">
        <v>620343</v>
      </c>
      <c r="C161" s="37" t="s">
        <v>773</v>
      </c>
      <c r="D161" s="37" t="s">
        <v>32</v>
      </c>
    </row>
    <row r="162" spans="1:4" x14ac:dyDescent="0.2">
      <c r="A162" s="37">
        <v>157</v>
      </c>
      <c r="B162" s="37">
        <v>620349</v>
      </c>
      <c r="C162" s="37" t="s">
        <v>774</v>
      </c>
      <c r="D162" s="37" t="s">
        <v>32</v>
      </c>
    </row>
    <row r="163" spans="1:4" x14ac:dyDescent="0.2">
      <c r="A163" s="37">
        <v>158</v>
      </c>
      <c r="B163" s="37">
        <v>620411</v>
      </c>
      <c r="C163" s="37" t="s">
        <v>775</v>
      </c>
      <c r="D163" s="37" t="s">
        <v>32</v>
      </c>
    </row>
    <row r="164" spans="1:4" x14ac:dyDescent="0.2">
      <c r="A164" s="37">
        <v>159</v>
      </c>
      <c r="B164" s="37">
        <v>620412</v>
      </c>
      <c r="C164" s="37" t="s">
        <v>776</v>
      </c>
      <c r="D164" s="37" t="s">
        <v>32</v>
      </c>
    </row>
    <row r="165" spans="1:4" x14ac:dyDescent="0.2">
      <c r="A165" s="37">
        <v>160</v>
      </c>
      <c r="B165" s="37">
        <v>620413</v>
      </c>
      <c r="C165" s="37" t="s">
        <v>777</v>
      </c>
      <c r="D165" s="37" t="s">
        <v>32</v>
      </c>
    </row>
    <row r="166" spans="1:4" x14ac:dyDescent="0.2">
      <c r="A166" s="37">
        <v>161</v>
      </c>
      <c r="B166" s="37">
        <v>620419</v>
      </c>
      <c r="C166" s="37" t="s">
        <v>778</v>
      </c>
      <c r="D166" s="37" t="s">
        <v>32</v>
      </c>
    </row>
    <row r="167" spans="1:4" x14ac:dyDescent="0.2">
      <c r="A167" s="37">
        <v>162</v>
      </c>
      <c r="B167" s="37">
        <v>620421</v>
      </c>
      <c r="C167" s="37" t="s">
        <v>779</v>
      </c>
      <c r="D167" s="37" t="s">
        <v>32</v>
      </c>
    </row>
    <row r="168" spans="1:4" x14ac:dyDescent="0.2">
      <c r="A168" s="37">
        <v>163</v>
      </c>
      <c r="B168" s="37">
        <v>620422</v>
      </c>
      <c r="C168" s="37" t="s">
        <v>780</v>
      </c>
      <c r="D168" s="37" t="s">
        <v>32</v>
      </c>
    </row>
    <row r="169" spans="1:4" x14ac:dyDescent="0.2">
      <c r="A169" s="37">
        <v>164</v>
      </c>
      <c r="B169" s="37">
        <v>620423</v>
      </c>
      <c r="C169" s="37" t="s">
        <v>781</v>
      </c>
      <c r="D169" s="37" t="s">
        <v>32</v>
      </c>
    </row>
    <row r="170" spans="1:4" x14ac:dyDescent="0.2">
      <c r="A170" s="37">
        <v>165</v>
      </c>
      <c r="B170" s="37">
        <v>620429</v>
      </c>
      <c r="C170" s="37" t="s">
        <v>782</v>
      </c>
      <c r="D170" s="37" t="s">
        <v>32</v>
      </c>
    </row>
    <row r="171" spans="1:4" x14ac:dyDescent="0.2">
      <c r="A171" s="37">
        <v>166</v>
      </c>
      <c r="B171" s="37">
        <v>620431</v>
      </c>
      <c r="C171" s="37" t="s">
        <v>783</v>
      </c>
      <c r="D171" s="37" t="s">
        <v>32</v>
      </c>
    </row>
    <row r="172" spans="1:4" x14ac:dyDescent="0.2">
      <c r="A172" s="37">
        <v>167</v>
      </c>
      <c r="B172" s="37">
        <v>620432</v>
      </c>
      <c r="C172" s="37" t="s">
        <v>784</v>
      </c>
      <c r="D172" s="37" t="s">
        <v>32</v>
      </c>
    </row>
    <row r="173" spans="1:4" x14ac:dyDescent="0.2">
      <c r="A173" s="37">
        <v>168</v>
      </c>
      <c r="B173" s="37">
        <v>620433</v>
      </c>
      <c r="C173" s="37" t="s">
        <v>785</v>
      </c>
      <c r="D173" s="37" t="s">
        <v>32</v>
      </c>
    </row>
    <row r="174" spans="1:4" x14ac:dyDescent="0.2">
      <c r="A174" s="37">
        <v>169</v>
      </c>
      <c r="B174" s="37">
        <v>620439</v>
      </c>
      <c r="C174" s="37" t="s">
        <v>786</v>
      </c>
      <c r="D174" s="37" t="s">
        <v>32</v>
      </c>
    </row>
    <row r="175" spans="1:4" x14ac:dyDescent="0.2">
      <c r="A175" s="37">
        <v>170</v>
      </c>
      <c r="B175" s="37">
        <v>620441</v>
      </c>
      <c r="C175" s="37" t="s">
        <v>787</v>
      </c>
      <c r="D175" s="37" t="s">
        <v>32</v>
      </c>
    </row>
    <row r="176" spans="1:4" x14ac:dyDescent="0.2">
      <c r="A176" s="37">
        <v>171</v>
      </c>
      <c r="B176" s="37">
        <v>620442</v>
      </c>
      <c r="C176" s="37" t="s">
        <v>788</v>
      </c>
      <c r="D176" s="37" t="s">
        <v>32</v>
      </c>
    </row>
    <row r="177" spans="1:4" x14ac:dyDescent="0.2">
      <c r="A177" s="37">
        <v>172</v>
      </c>
      <c r="B177" s="37">
        <v>620443</v>
      </c>
      <c r="C177" s="37" t="s">
        <v>789</v>
      </c>
      <c r="D177" s="37" t="s">
        <v>32</v>
      </c>
    </row>
    <row r="178" spans="1:4" x14ac:dyDescent="0.2">
      <c r="A178" s="37">
        <v>173</v>
      </c>
      <c r="B178" s="37">
        <v>620444</v>
      </c>
      <c r="C178" s="37" t="s">
        <v>790</v>
      </c>
      <c r="D178" s="37" t="s">
        <v>32</v>
      </c>
    </row>
    <row r="179" spans="1:4" x14ac:dyDescent="0.2">
      <c r="A179" s="37">
        <v>174</v>
      </c>
      <c r="B179" s="37">
        <v>620449</v>
      </c>
      <c r="C179" s="37" t="s">
        <v>791</v>
      </c>
      <c r="D179" s="37" t="s">
        <v>32</v>
      </c>
    </row>
    <row r="180" spans="1:4" x14ac:dyDescent="0.2">
      <c r="A180" s="37">
        <v>175</v>
      </c>
      <c r="B180" s="37">
        <v>620451</v>
      </c>
      <c r="C180" s="37" t="s">
        <v>792</v>
      </c>
      <c r="D180" s="37" t="s">
        <v>32</v>
      </c>
    </row>
    <row r="181" spans="1:4" x14ac:dyDescent="0.2">
      <c r="A181" s="37">
        <v>176</v>
      </c>
      <c r="B181" s="37">
        <v>620452</v>
      </c>
      <c r="C181" s="37" t="s">
        <v>793</v>
      </c>
      <c r="D181" s="37" t="s">
        <v>32</v>
      </c>
    </row>
    <row r="182" spans="1:4" x14ac:dyDescent="0.2">
      <c r="A182" s="37">
        <v>177</v>
      </c>
      <c r="B182" s="37">
        <v>620453</v>
      </c>
      <c r="C182" s="37" t="s">
        <v>794</v>
      </c>
      <c r="D182" s="37" t="s">
        <v>32</v>
      </c>
    </row>
    <row r="183" spans="1:4" x14ac:dyDescent="0.2">
      <c r="A183" s="37">
        <v>178</v>
      </c>
      <c r="B183" s="37">
        <v>620459</v>
      </c>
      <c r="C183" s="37" t="s">
        <v>795</v>
      </c>
      <c r="D183" s="37" t="s">
        <v>32</v>
      </c>
    </row>
    <row r="184" spans="1:4" x14ac:dyDescent="0.2">
      <c r="A184" s="37">
        <v>179</v>
      </c>
      <c r="B184" s="37">
        <v>620461</v>
      </c>
      <c r="C184" s="37" t="s">
        <v>796</v>
      </c>
      <c r="D184" s="37" t="s">
        <v>32</v>
      </c>
    </row>
    <row r="185" spans="1:4" x14ac:dyDescent="0.2">
      <c r="A185" s="37">
        <v>180</v>
      </c>
      <c r="B185" s="37">
        <v>620462</v>
      </c>
      <c r="C185" s="37" t="s">
        <v>797</v>
      </c>
      <c r="D185" s="37" t="s">
        <v>32</v>
      </c>
    </row>
    <row r="186" spans="1:4" x14ac:dyDescent="0.2">
      <c r="A186" s="37">
        <v>181</v>
      </c>
      <c r="B186" s="37">
        <v>620463</v>
      </c>
      <c r="C186" s="37" t="s">
        <v>798</v>
      </c>
      <c r="D186" s="37" t="s">
        <v>32</v>
      </c>
    </row>
    <row r="187" spans="1:4" x14ac:dyDescent="0.2">
      <c r="A187" s="37">
        <v>182</v>
      </c>
      <c r="B187" s="37">
        <v>620469</v>
      </c>
      <c r="C187" s="37" t="s">
        <v>799</v>
      </c>
      <c r="D187" s="37" t="s">
        <v>32</v>
      </c>
    </row>
    <row r="188" spans="1:4" x14ac:dyDescent="0.2">
      <c r="A188" s="37">
        <v>183</v>
      </c>
      <c r="B188" s="37">
        <v>620510</v>
      </c>
      <c r="C188" s="37" t="s">
        <v>800</v>
      </c>
      <c r="D188" s="37" t="s">
        <v>32</v>
      </c>
    </row>
    <row r="189" spans="1:4" x14ac:dyDescent="0.2">
      <c r="A189" s="37">
        <v>184</v>
      </c>
      <c r="B189" s="37">
        <v>620520</v>
      </c>
      <c r="C189" s="37" t="s">
        <v>801</v>
      </c>
      <c r="D189" s="37" t="s">
        <v>32</v>
      </c>
    </row>
    <row r="190" spans="1:4" x14ac:dyDescent="0.2">
      <c r="A190" s="37">
        <v>185</v>
      </c>
      <c r="B190" s="37">
        <v>620530</v>
      </c>
      <c r="C190" s="37" t="s">
        <v>802</v>
      </c>
      <c r="D190" s="37" t="s">
        <v>32</v>
      </c>
    </row>
    <row r="191" spans="1:4" x14ac:dyDescent="0.2">
      <c r="A191" s="37">
        <v>186</v>
      </c>
      <c r="B191" s="37">
        <v>620590</v>
      </c>
      <c r="C191" s="37" t="s">
        <v>803</v>
      </c>
      <c r="D191" s="37" t="s">
        <v>32</v>
      </c>
    </row>
    <row r="192" spans="1:4" x14ac:dyDescent="0.2">
      <c r="A192" s="37">
        <v>187</v>
      </c>
      <c r="B192" s="37">
        <v>620610</v>
      </c>
      <c r="C192" s="37" t="s">
        <v>804</v>
      </c>
      <c r="D192" s="37" t="s">
        <v>32</v>
      </c>
    </row>
    <row r="193" spans="1:4" x14ac:dyDescent="0.2">
      <c r="A193" s="37">
        <v>188</v>
      </c>
      <c r="B193" s="37">
        <v>620620</v>
      </c>
      <c r="C193" s="37" t="s">
        <v>805</v>
      </c>
      <c r="D193" s="37" t="s">
        <v>32</v>
      </c>
    </row>
    <row r="194" spans="1:4" x14ac:dyDescent="0.2">
      <c r="A194" s="37">
        <v>189</v>
      </c>
      <c r="B194" s="37">
        <v>620630</v>
      </c>
      <c r="C194" s="37" t="s">
        <v>806</v>
      </c>
      <c r="D194" s="37" t="s">
        <v>32</v>
      </c>
    </row>
    <row r="195" spans="1:4" x14ac:dyDescent="0.2">
      <c r="A195" s="37">
        <v>190</v>
      </c>
      <c r="B195" s="37">
        <v>620640</v>
      </c>
      <c r="C195" s="37" t="s">
        <v>807</v>
      </c>
      <c r="D195" s="37" t="s">
        <v>32</v>
      </c>
    </row>
    <row r="196" spans="1:4" x14ac:dyDescent="0.2">
      <c r="A196" s="37">
        <v>191</v>
      </c>
      <c r="B196" s="37">
        <v>620690</v>
      </c>
      <c r="C196" s="37" t="s">
        <v>808</v>
      </c>
      <c r="D196" s="37" t="s">
        <v>32</v>
      </c>
    </row>
    <row r="197" spans="1:4" x14ac:dyDescent="0.2">
      <c r="A197" s="37">
        <v>192</v>
      </c>
      <c r="B197" s="37">
        <v>620711</v>
      </c>
      <c r="C197" s="37" t="s">
        <v>809</v>
      </c>
      <c r="D197" s="37" t="s">
        <v>32</v>
      </c>
    </row>
    <row r="198" spans="1:4" x14ac:dyDescent="0.2">
      <c r="A198" s="37">
        <v>193</v>
      </c>
      <c r="B198" s="37">
        <v>620719</v>
      </c>
      <c r="C198" s="37" t="s">
        <v>810</v>
      </c>
      <c r="D198" s="37" t="s">
        <v>32</v>
      </c>
    </row>
    <row r="199" spans="1:4" x14ac:dyDescent="0.2">
      <c r="A199" s="37">
        <v>194</v>
      </c>
      <c r="B199" s="37">
        <v>620721</v>
      </c>
      <c r="C199" s="37" t="s">
        <v>811</v>
      </c>
      <c r="D199" s="37" t="s">
        <v>32</v>
      </c>
    </row>
    <row r="200" spans="1:4" x14ac:dyDescent="0.2">
      <c r="A200" s="37">
        <v>195</v>
      </c>
      <c r="B200" s="37">
        <v>620722</v>
      </c>
      <c r="C200" s="37" t="s">
        <v>812</v>
      </c>
      <c r="D200" s="37" t="s">
        <v>32</v>
      </c>
    </row>
    <row r="201" spans="1:4" x14ac:dyDescent="0.2">
      <c r="A201" s="37">
        <v>196</v>
      </c>
      <c r="B201" s="37">
        <v>620729</v>
      </c>
      <c r="C201" s="37" t="s">
        <v>813</v>
      </c>
      <c r="D201" s="37" t="s">
        <v>32</v>
      </c>
    </row>
    <row r="202" spans="1:4" x14ac:dyDescent="0.2">
      <c r="A202" s="37">
        <v>197</v>
      </c>
      <c r="B202" s="37">
        <v>620791</v>
      </c>
      <c r="C202" s="37" t="s">
        <v>814</v>
      </c>
      <c r="D202" s="37" t="s">
        <v>32</v>
      </c>
    </row>
    <row r="203" spans="1:4" x14ac:dyDescent="0.2">
      <c r="A203" s="37">
        <v>198</v>
      </c>
      <c r="B203" s="37">
        <v>620792</v>
      </c>
      <c r="C203" s="37" t="s">
        <v>815</v>
      </c>
      <c r="D203" s="37" t="s">
        <v>32</v>
      </c>
    </row>
    <row r="204" spans="1:4" x14ac:dyDescent="0.2">
      <c r="A204" s="37">
        <v>199</v>
      </c>
      <c r="B204" s="37">
        <v>620799</v>
      </c>
      <c r="C204" s="37" t="s">
        <v>816</v>
      </c>
      <c r="D204" s="37" t="s">
        <v>32</v>
      </c>
    </row>
    <row r="205" spans="1:4" x14ac:dyDescent="0.2">
      <c r="A205" s="37">
        <v>200</v>
      </c>
      <c r="B205" s="37">
        <v>620811</v>
      </c>
      <c r="C205" s="37" t="s">
        <v>817</v>
      </c>
      <c r="D205" s="37" t="s">
        <v>32</v>
      </c>
    </row>
    <row r="206" spans="1:4" x14ac:dyDescent="0.2">
      <c r="A206" s="37">
        <v>201</v>
      </c>
      <c r="B206" s="37">
        <v>620819</v>
      </c>
      <c r="C206" s="37" t="s">
        <v>818</v>
      </c>
      <c r="D206" s="37" t="s">
        <v>32</v>
      </c>
    </row>
    <row r="207" spans="1:4" x14ac:dyDescent="0.2">
      <c r="A207" s="37">
        <v>202</v>
      </c>
      <c r="B207" s="37">
        <v>620821</v>
      </c>
      <c r="C207" s="37" t="s">
        <v>819</v>
      </c>
      <c r="D207" s="37" t="s">
        <v>32</v>
      </c>
    </row>
    <row r="208" spans="1:4" x14ac:dyDescent="0.2">
      <c r="A208" s="37">
        <v>203</v>
      </c>
      <c r="B208" s="37">
        <v>620822</v>
      </c>
      <c r="C208" s="37" t="s">
        <v>820</v>
      </c>
      <c r="D208" s="37" t="s">
        <v>32</v>
      </c>
    </row>
    <row r="209" spans="1:4" x14ac:dyDescent="0.2">
      <c r="A209" s="37">
        <v>204</v>
      </c>
      <c r="B209" s="37">
        <v>620829</v>
      </c>
      <c r="C209" s="37" t="s">
        <v>821</v>
      </c>
      <c r="D209" s="37" t="s">
        <v>32</v>
      </c>
    </row>
    <row r="210" spans="1:4" x14ac:dyDescent="0.2">
      <c r="A210" s="37">
        <v>205</v>
      </c>
      <c r="B210" s="37">
        <v>620891</v>
      </c>
      <c r="C210" s="37" t="s">
        <v>822</v>
      </c>
      <c r="D210" s="37" t="s">
        <v>32</v>
      </c>
    </row>
    <row r="211" spans="1:4" x14ac:dyDescent="0.2">
      <c r="A211" s="37">
        <v>206</v>
      </c>
      <c r="B211" s="37">
        <v>620892</v>
      </c>
      <c r="C211" s="37" t="s">
        <v>823</v>
      </c>
      <c r="D211" s="37" t="s">
        <v>32</v>
      </c>
    </row>
    <row r="212" spans="1:4" x14ac:dyDescent="0.2">
      <c r="A212" s="37">
        <v>207</v>
      </c>
      <c r="B212" s="37">
        <v>620899</v>
      </c>
      <c r="C212" s="37" t="s">
        <v>824</v>
      </c>
      <c r="D212" s="37" t="s">
        <v>32</v>
      </c>
    </row>
    <row r="213" spans="1:4" x14ac:dyDescent="0.2">
      <c r="A213" s="37">
        <v>208</v>
      </c>
      <c r="B213" s="37">
        <v>620910</v>
      </c>
      <c r="C213" s="37" t="s">
        <v>825</v>
      </c>
      <c r="D213" s="37" t="s">
        <v>32</v>
      </c>
    </row>
    <row r="214" spans="1:4" x14ac:dyDescent="0.2">
      <c r="A214" s="37">
        <v>209</v>
      </c>
      <c r="B214" s="37">
        <v>620920</v>
      </c>
      <c r="C214" s="37" t="s">
        <v>826</v>
      </c>
      <c r="D214" s="37" t="s">
        <v>32</v>
      </c>
    </row>
    <row r="215" spans="1:4" x14ac:dyDescent="0.2">
      <c r="A215" s="37">
        <v>210</v>
      </c>
      <c r="B215" s="37">
        <v>620930</v>
      </c>
      <c r="C215" s="37" t="s">
        <v>827</v>
      </c>
      <c r="D215" s="37" t="s">
        <v>32</v>
      </c>
    </row>
    <row r="216" spans="1:4" x14ac:dyDescent="0.2">
      <c r="A216" s="37">
        <v>211</v>
      </c>
      <c r="B216" s="37">
        <v>620990</v>
      </c>
      <c r="C216" s="37" t="s">
        <v>828</v>
      </c>
      <c r="D216" s="37" t="s">
        <v>32</v>
      </c>
    </row>
    <row r="217" spans="1:4" x14ac:dyDescent="0.2">
      <c r="A217" s="37">
        <v>212</v>
      </c>
      <c r="B217" s="37">
        <v>621010</v>
      </c>
      <c r="C217" s="37" t="s">
        <v>829</v>
      </c>
      <c r="D217" s="37" t="s">
        <v>32</v>
      </c>
    </row>
    <row r="218" spans="1:4" x14ac:dyDescent="0.2">
      <c r="A218" s="37">
        <v>213</v>
      </c>
      <c r="B218" s="37">
        <v>621020</v>
      </c>
      <c r="C218" s="37" t="s">
        <v>830</v>
      </c>
      <c r="D218" s="37" t="s">
        <v>32</v>
      </c>
    </row>
    <row r="219" spans="1:4" x14ac:dyDescent="0.2">
      <c r="A219" s="37">
        <v>214</v>
      </c>
      <c r="B219" s="37">
        <v>621030</v>
      </c>
      <c r="C219" s="37" t="s">
        <v>831</v>
      </c>
      <c r="D219" s="37" t="s">
        <v>32</v>
      </c>
    </row>
    <row r="220" spans="1:4" x14ac:dyDescent="0.2">
      <c r="A220" s="37">
        <v>215</v>
      </c>
      <c r="B220" s="37">
        <v>621040</v>
      </c>
      <c r="C220" s="37" t="s">
        <v>832</v>
      </c>
      <c r="D220" s="37" t="s">
        <v>32</v>
      </c>
    </row>
    <row r="221" spans="1:4" x14ac:dyDescent="0.2">
      <c r="A221" s="37">
        <v>216</v>
      </c>
      <c r="B221" s="37">
        <v>621050</v>
      </c>
      <c r="C221" s="37" t="s">
        <v>833</v>
      </c>
      <c r="D221" s="37" t="s">
        <v>32</v>
      </c>
    </row>
    <row r="222" spans="1:4" x14ac:dyDescent="0.2">
      <c r="A222" s="37">
        <v>217</v>
      </c>
      <c r="B222" s="37">
        <v>621111</v>
      </c>
      <c r="C222" s="37" t="s">
        <v>834</v>
      </c>
      <c r="D222" s="37" t="s">
        <v>32</v>
      </c>
    </row>
    <row r="223" spans="1:4" x14ac:dyDescent="0.2">
      <c r="A223" s="37">
        <v>218</v>
      </c>
      <c r="B223" s="37">
        <v>621112</v>
      </c>
      <c r="C223" s="37" t="s">
        <v>835</v>
      </c>
      <c r="D223" s="37" t="s">
        <v>32</v>
      </c>
    </row>
    <row r="224" spans="1:4" x14ac:dyDescent="0.2">
      <c r="A224" s="37">
        <v>219</v>
      </c>
      <c r="B224" s="37">
        <v>621120</v>
      </c>
      <c r="C224" s="37" t="s">
        <v>836</v>
      </c>
      <c r="D224" s="37" t="s">
        <v>32</v>
      </c>
    </row>
    <row r="225" spans="1:4" x14ac:dyDescent="0.2">
      <c r="A225" s="37">
        <v>220</v>
      </c>
      <c r="B225" s="37">
        <v>621131</v>
      </c>
      <c r="C225" s="37" t="s">
        <v>837</v>
      </c>
      <c r="D225" s="37" t="s">
        <v>32</v>
      </c>
    </row>
    <row r="226" spans="1:4" x14ac:dyDescent="0.2">
      <c r="A226" s="37">
        <v>221</v>
      </c>
      <c r="B226" s="37">
        <v>621132</v>
      </c>
      <c r="C226" s="37" t="s">
        <v>838</v>
      </c>
      <c r="D226" s="37" t="s">
        <v>32</v>
      </c>
    </row>
    <row r="227" spans="1:4" x14ac:dyDescent="0.2">
      <c r="A227" s="37">
        <v>222</v>
      </c>
      <c r="B227" s="37">
        <v>621133</v>
      </c>
      <c r="C227" s="37" t="s">
        <v>839</v>
      </c>
      <c r="D227" s="37" t="s">
        <v>32</v>
      </c>
    </row>
    <row r="228" spans="1:4" x14ac:dyDescent="0.2">
      <c r="A228" s="37">
        <v>223</v>
      </c>
      <c r="B228" s="37">
        <v>621139</v>
      </c>
      <c r="C228" s="37" t="s">
        <v>840</v>
      </c>
      <c r="D228" s="37" t="s">
        <v>32</v>
      </c>
    </row>
    <row r="229" spans="1:4" x14ac:dyDescent="0.2">
      <c r="A229" s="37">
        <v>224</v>
      </c>
      <c r="B229" s="37">
        <v>621141</v>
      </c>
      <c r="C229" s="37" t="s">
        <v>841</v>
      </c>
      <c r="D229" s="37" t="s">
        <v>32</v>
      </c>
    </row>
    <row r="230" spans="1:4" x14ac:dyDescent="0.2">
      <c r="A230" s="37">
        <v>225</v>
      </c>
      <c r="B230" s="37">
        <v>621142</v>
      </c>
      <c r="C230" s="37" t="s">
        <v>842</v>
      </c>
      <c r="D230" s="37" t="s">
        <v>32</v>
      </c>
    </row>
    <row r="231" spans="1:4" x14ac:dyDescent="0.2">
      <c r="A231" s="37">
        <v>226</v>
      </c>
      <c r="B231" s="37">
        <v>621143</v>
      </c>
      <c r="C231" s="37" t="s">
        <v>843</v>
      </c>
      <c r="D231" s="37" t="s">
        <v>32</v>
      </c>
    </row>
    <row r="232" spans="1:4" x14ac:dyDescent="0.2">
      <c r="A232" s="37">
        <v>227</v>
      </c>
      <c r="B232" s="37">
        <v>621149</v>
      </c>
      <c r="C232" s="37" t="s">
        <v>844</v>
      </c>
      <c r="D232" s="37" t="s">
        <v>32</v>
      </c>
    </row>
    <row r="233" spans="1:4" x14ac:dyDescent="0.2">
      <c r="A233" s="37">
        <v>228</v>
      </c>
      <c r="B233" s="37">
        <v>621210</v>
      </c>
      <c r="C233" s="37" t="s">
        <v>845</v>
      </c>
      <c r="D233" s="37" t="s">
        <v>32</v>
      </c>
    </row>
    <row r="234" spans="1:4" x14ac:dyDescent="0.2">
      <c r="A234" s="37">
        <v>229</v>
      </c>
      <c r="B234" s="37">
        <v>621220</v>
      </c>
      <c r="C234" s="37" t="s">
        <v>846</v>
      </c>
      <c r="D234" s="37" t="s">
        <v>32</v>
      </c>
    </row>
    <row r="235" spans="1:4" x14ac:dyDescent="0.2">
      <c r="A235" s="37">
        <v>230</v>
      </c>
      <c r="B235" s="37">
        <v>621230</v>
      </c>
      <c r="C235" s="37" t="s">
        <v>847</v>
      </c>
      <c r="D235" s="37" t="s">
        <v>32</v>
      </c>
    </row>
    <row r="236" spans="1:4" x14ac:dyDescent="0.2">
      <c r="A236" s="37">
        <v>231</v>
      </c>
      <c r="B236" s="37">
        <v>621290</v>
      </c>
      <c r="C236" s="37" t="s">
        <v>848</v>
      </c>
      <c r="D236" s="37" t="s">
        <v>32</v>
      </c>
    </row>
    <row r="237" spans="1:4" x14ac:dyDescent="0.2">
      <c r="A237" s="37">
        <v>232</v>
      </c>
      <c r="B237" s="37">
        <v>621310</v>
      </c>
      <c r="C237" s="37" t="s">
        <v>849</v>
      </c>
      <c r="D237" s="37" t="s">
        <v>32</v>
      </c>
    </row>
    <row r="238" spans="1:4" x14ac:dyDescent="0.2">
      <c r="A238" s="37">
        <v>233</v>
      </c>
      <c r="B238" s="37">
        <v>621320</v>
      </c>
      <c r="C238" s="37" t="s">
        <v>850</v>
      </c>
      <c r="D238" s="37" t="s">
        <v>32</v>
      </c>
    </row>
    <row r="239" spans="1:4" x14ac:dyDescent="0.2">
      <c r="A239" s="37">
        <v>234</v>
      </c>
      <c r="B239" s="37">
        <v>621390</v>
      </c>
      <c r="C239" s="37" t="s">
        <v>851</v>
      </c>
      <c r="D239" s="37" t="s">
        <v>32</v>
      </c>
    </row>
    <row r="240" spans="1:4" x14ac:dyDescent="0.2">
      <c r="A240" s="37">
        <v>235</v>
      </c>
      <c r="B240" s="37">
        <v>621410</v>
      </c>
      <c r="C240" s="37" t="s">
        <v>852</v>
      </c>
      <c r="D240" s="37" t="s">
        <v>32</v>
      </c>
    </row>
    <row r="241" spans="1:4" x14ac:dyDescent="0.2">
      <c r="A241" s="37">
        <v>236</v>
      </c>
      <c r="B241" s="37">
        <v>621420</v>
      </c>
      <c r="C241" s="37" t="s">
        <v>853</v>
      </c>
      <c r="D241" s="37" t="s">
        <v>32</v>
      </c>
    </row>
    <row r="242" spans="1:4" x14ac:dyDescent="0.2">
      <c r="A242" s="37">
        <v>237</v>
      </c>
      <c r="B242" s="37">
        <v>621430</v>
      </c>
      <c r="C242" s="37" t="s">
        <v>854</v>
      </c>
      <c r="D242" s="37" t="s">
        <v>32</v>
      </c>
    </row>
    <row r="243" spans="1:4" x14ac:dyDescent="0.2">
      <c r="A243" s="37">
        <v>238</v>
      </c>
      <c r="B243" s="37">
        <v>621440</v>
      </c>
      <c r="C243" s="37" t="s">
        <v>855</v>
      </c>
      <c r="D243" s="37" t="s">
        <v>32</v>
      </c>
    </row>
    <row r="244" spans="1:4" x14ac:dyDescent="0.2">
      <c r="A244" s="37">
        <v>239</v>
      </c>
      <c r="B244" s="37">
        <v>621490</v>
      </c>
      <c r="C244" s="37" t="s">
        <v>856</v>
      </c>
      <c r="D244" s="37" t="s">
        <v>32</v>
      </c>
    </row>
    <row r="245" spans="1:4" x14ac:dyDescent="0.2">
      <c r="A245" s="37">
        <v>240</v>
      </c>
      <c r="B245" s="37">
        <v>621510</v>
      </c>
      <c r="C245" s="37" t="s">
        <v>857</v>
      </c>
      <c r="D245" s="37" t="s">
        <v>32</v>
      </c>
    </row>
    <row r="246" spans="1:4" x14ac:dyDescent="0.2">
      <c r="A246" s="37">
        <v>241</v>
      </c>
      <c r="B246" s="37">
        <v>621520</v>
      </c>
      <c r="C246" s="37" t="s">
        <v>858</v>
      </c>
      <c r="D246" s="37" t="s">
        <v>32</v>
      </c>
    </row>
    <row r="247" spans="1:4" x14ac:dyDescent="0.2">
      <c r="A247" s="37">
        <v>242</v>
      </c>
      <c r="B247" s="37">
        <v>621590</v>
      </c>
      <c r="C247" s="37" t="s">
        <v>859</v>
      </c>
      <c r="D247" s="37" t="s">
        <v>32</v>
      </c>
    </row>
    <row r="248" spans="1:4" x14ac:dyDescent="0.2">
      <c r="A248" s="37">
        <v>243</v>
      </c>
      <c r="B248" s="37">
        <v>621600</v>
      </c>
      <c r="C248" s="37" t="s">
        <v>860</v>
      </c>
      <c r="D248" s="37" t="s">
        <v>32</v>
      </c>
    </row>
    <row r="249" spans="1:4" x14ac:dyDescent="0.2">
      <c r="A249" s="37">
        <v>244</v>
      </c>
      <c r="B249" s="37">
        <v>621710</v>
      </c>
      <c r="C249" s="37" t="s">
        <v>861</v>
      </c>
      <c r="D249" s="37" t="s">
        <v>32</v>
      </c>
    </row>
    <row r="250" spans="1:4" x14ac:dyDescent="0.2">
      <c r="A250" s="37">
        <v>245</v>
      </c>
      <c r="B250" s="37">
        <v>621790</v>
      </c>
      <c r="C250" s="37" t="s">
        <v>862</v>
      </c>
      <c r="D250" s="37" t="s">
        <v>32</v>
      </c>
    </row>
    <row r="251" spans="1:4" x14ac:dyDescent="0.2">
      <c r="A251" s="37">
        <v>246</v>
      </c>
      <c r="B251" s="37">
        <v>630292</v>
      </c>
      <c r="D251" s="37" t="s">
        <v>32</v>
      </c>
    </row>
    <row r="252" spans="1:4" x14ac:dyDescent="0.2">
      <c r="A252" s="37">
        <v>247</v>
      </c>
      <c r="B252" s="37">
        <v>630299</v>
      </c>
      <c r="D252" s="37" t="s">
        <v>32</v>
      </c>
    </row>
    <row r="253" spans="1:4" x14ac:dyDescent="0.2">
      <c r="A253" s="37">
        <v>248</v>
      </c>
      <c r="B253" s="37">
        <v>630710</v>
      </c>
      <c r="D253" s="37" t="s">
        <v>32</v>
      </c>
    </row>
    <row r="254" spans="1:4" x14ac:dyDescent="0.2">
      <c r="A254" s="37">
        <v>249</v>
      </c>
      <c r="B254" s="37">
        <v>640520</v>
      </c>
      <c r="C254" s="37" t="s">
        <v>863</v>
      </c>
      <c r="D254" s="37" t="s">
        <v>32</v>
      </c>
    </row>
    <row r="255" spans="1:4" x14ac:dyDescent="0.2">
      <c r="A255" s="37">
        <v>250</v>
      </c>
      <c r="B255" s="37">
        <v>640690</v>
      </c>
      <c r="D255" s="37" t="s">
        <v>32</v>
      </c>
    </row>
    <row r="256" spans="1:4" x14ac:dyDescent="0.2">
      <c r="A256" s="37">
        <v>251</v>
      </c>
      <c r="B256" s="37">
        <v>640699</v>
      </c>
      <c r="C256" s="37" t="s">
        <v>864</v>
      </c>
      <c r="D256" s="37" t="s">
        <v>32</v>
      </c>
    </row>
    <row r="257" spans="1:4" x14ac:dyDescent="0.2">
      <c r="A257" s="37">
        <v>252</v>
      </c>
      <c r="B257" s="37">
        <v>650100</v>
      </c>
      <c r="C257" s="37" t="s">
        <v>213</v>
      </c>
      <c r="D257" s="37" t="s">
        <v>32</v>
      </c>
    </row>
    <row r="258" spans="1:4" x14ac:dyDescent="0.2">
      <c r="A258" s="37">
        <v>253</v>
      </c>
      <c r="B258" s="37">
        <v>650200</v>
      </c>
      <c r="C258" s="37" t="s">
        <v>213</v>
      </c>
      <c r="D258" s="37" t="s">
        <v>32</v>
      </c>
    </row>
    <row r="259" spans="1:4" x14ac:dyDescent="0.2">
      <c r="A259" s="37">
        <v>254</v>
      </c>
      <c r="B259" s="37">
        <v>650300</v>
      </c>
      <c r="C259" s="37" t="s">
        <v>213</v>
      </c>
      <c r="D259" s="37" t="s">
        <v>32</v>
      </c>
    </row>
    <row r="260" spans="1:4" x14ac:dyDescent="0.2">
      <c r="A260" s="37">
        <v>255</v>
      </c>
      <c r="B260" s="37">
        <v>650400</v>
      </c>
      <c r="C260" s="37" t="s">
        <v>213</v>
      </c>
      <c r="D260" s="37" t="s">
        <v>32</v>
      </c>
    </row>
    <row r="261" spans="1:4" x14ac:dyDescent="0.2">
      <c r="A261" s="37">
        <v>256</v>
      </c>
      <c r="B261" s="37">
        <v>650500</v>
      </c>
      <c r="D261" s="37" t="s">
        <v>32</v>
      </c>
    </row>
    <row r="262" spans="1:4" x14ac:dyDescent="0.2">
      <c r="A262" s="37">
        <v>257</v>
      </c>
      <c r="B262" s="37">
        <v>650510</v>
      </c>
      <c r="C262" s="37" t="s">
        <v>213</v>
      </c>
      <c r="D262" s="37" t="s">
        <v>32</v>
      </c>
    </row>
    <row r="263" spans="1:4" x14ac:dyDescent="0.2">
      <c r="A263" s="37">
        <v>258</v>
      </c>
      <c r="B263" s="37">
        <v>650590</v>
      </c>
      <c r="C263" s="37" t="s">
        <v>213</v>
      </c>
      <c r="D263" s="37" t="s">
        <v>32</v>
      </c>
    </row>
    <row r="264" spans="1:4" x14ac:dyDescent="0.2">
      <c r="A264" s="37">
        <v>259</v>
      </c>
      <c r="B264" s="37">
        <v>650610</v>
      </c>
      <c r="C264" s="37" t="s">
        <v>213</v>
      </c>
      <c r="D264" s="37" t="s">
        <v>32</v>
      </c>
    </row>
    <row r="265" spans="1:4" x14ac:dyDescent="0.2">
      <c r="A265" s="37">
        <v>260</v>
      </c>
      <c r="B265" s="37">
        <v>650700</v>
      </c>
      <c r="C265" s="37" t="s">
        <v>213</v>
      </c>
      <c r="D265" s="37" t="s">
        <v>32</v>
      </c>
    </row>
    <row r="266" spans="1:4" x14ac:dyDescent="0.2">
      <c r="A266" s="37">
        <v>261</v>
      </c>
      <c r="B266" s="37">
        <v>961900</v>
      </c>
      <c r="D266" s="37" t="s">
        <v>32</v>
      </c>
    </row>
  </sheetData>
  <mergeCells count="1">
    <mergeCell ref="A2:D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8"/>
  <sheetViews>
    <sheetView workbookViewId="0"/>
  </sheetViews>
  <sheetFormatPr baseColWidth="10" defaultColWidth="7" defaultRowHeight="12.75" x14ac:dyDescent="0.2"/>
  <cols>
    <col min="1" max="2" width="7" style="37"/>
    <col min="3" max="3" width="90.42578125" style="37" bestFit="1" customWidth="1"/>
    <col min="4" max="4" width="10.42578125" style="37" bestFit="1" customWidth="1"/>
    <col min="5" max="16384" width="7" style="38"/>
  </cols>
  <sheetData>
    <row r="1" spans="1:4" s="39" customFormat="1" x14ac:dyDescent="0.2">
      <c r="A1" s="84" t="s">
        <v>989</v>
      </c>
      <c r="B1" s="84"/>
      <c r="C1" s="84"/>
    </row>
    <row r="2" spans="1:4" s="39" customFormat="1" ht="13.5" x14ac:dyDescent="0.25">
      <c r="A2" s="266" t="s">
        <v>25</v>
      </c>
      <c r="B2" s="266"/>
      <c r="C2" s="266"/>
      <c r="D2" s="266"/>
    </row>
    <row r="4" spans="1:4" x14ac:dyDescent="0.2">
      <c r="A4" s="37" t="s">
        <v>985</v>
      </c>
      <c r="B4" s="37" t="s">
        <v>986</v>
      </c>
      <c r="C4" s="37" t="s">
        <v>987</v>
      </c>
      <c r="D4" s="37" t="s">
        <v>988</v>
      </c>
    </row>
    <row r="5" spans="1:4" x14ac:dyDescent="0.2">
      <c r="A5" s="37">
        <v>1</v>
      </c>
      <c r="B5" s="37">
        <v>420212</v>
      </c>
      <c r="C5" s="37" t="s">
        <v>865</v>
      </c>
      <c r="D5" s="37" t="s">
        <v>26</v>
      </c>
    </row>
    <row r="6" spans="1:4" x14ac:dyDescent="0.2">
      <c r="A6" s="37">
        <v>2</v>
      </c>
      <c r="B6" s="37">
        <v>420222</v>
      </c>
      <c r="C6" s="37" t="s">
        <v>866</v>
      </c>
      <c r="D6" s="37" t="s">
        <v>26</v>
      </c>
    </row>
    <row r="7" spans="1:4" x14ac:dyDescent="0.2">
      <c r="A7" s="37">
        <v>3</v>
      </c>
      <c r="B7" s="37">
        <v>420232</v>
      </c>
      <c r="C7" s="37" t="s">
        <v>867</v>
      </c>
      <c r="D7" s="37" t="s">
        <v>26</v>
      </c>
    </row>
    <row r="8" spans="1:4" x14ac:dyDescent="0.2">
      <c r="A8" s="37">
        <v>4</v>
      </c>
      <c r="B8" s="37">
        <v>420292</v>
      </c>
      <c r="C8" s="37" t="s">
        <v>868</v>
      </c>
      <c r="D8" s="37" t="s">
        <v>26</v>
      </c>
    </row>
    <row r="9" spans="1:4" x14ac:dyDescent="0.2">
      <c r="A9" s="37">
        <v>5</v>
      </c>
      <c r="B9" s="37">
        <v>560110</v>
      </c>
      <c r="C9" s="37" t="s">
        <v>869</v>
      </c>
      <c r="D9" s="37" t="s">
        <v>26</v>
      </c>
    </row>
    <row r="10" spans="1:4" x14ac:dyDescent="0.2">
      <c r="A10" s="37">
        <v>6</v>
      </c>
      <c r="B10" s="37">
        <v>560121</v>
      </c>
      <c r="C10" s="37" t="s">
        <v>496</v>
      </c>
      <c r="D10" s="37" t="s">
        <v>26</v>
      </c>
    </row>
    <row r="11" spans="1:4" x14ac:dyDescent="0.2">
      <c r="A11" s="37">
        <v>7</v>
      </c>
      <c r="B11" s="37">
        <v>560122</v>
      </c>
      <c r="C11" s="37" t="s">
        <v>497</v>
      </c>
      <c r="D11" s="37" t="s">
        <v>26</v>
      </c>
    </row>
    <row r="12" spans="1:4" x14ac:dyDescent="0.2">
      <c r="A12" s="37">
        <v>8</v>
      </c>
      <c r="B12" s="37">
        <v>560129</v>
      </c>
      <c r="C12" s="37" t="s">
        <v>870</v>
      </c>
      <c r="D12" s="37" t="s">
        <v>26</v>
      </c>
    </row>
    <row r="13" spans="1:4" x14ac:dyDescent="0.2">
      <c r="A13" s="37">
        <v>9</v>
      </c>
      <c r="B13" s="37">
        <v>560300</v>
      </c>
      <c r="C13" s="37" t="s">
        <v>502</v>
      </c>
      <c r="D13" s="37" t="s">
        <v>26</v>
      </c>
    </row>
    <row r="14" spans="1:4" x14ac:dyDescent="0.2">
      <c r="A14" s="37">
        <v>10</v>
      </c>
      <c r="B14" s="37">
        <v>560394</v>
      </c>
      <c r="C14" s="37" t="s">
        <v>510</v>
      </c>
      <c r="D14" s="37" t="s">
        <v>26</v>
      </c>
    </row>
    <row r="15" spans="1:4" x14ac:dyDescent="0.2">
      <c r="B15" s="37">
        <v>560749</v>
      </c>
      <c r="C15" s="37" t="s">
        <v>298</v>
      </c>
      <c r="D15" s="37" t="s">
        <v>26</v>
      </c>
    </row>
    <row r="16" spans="1:4" x14ac:dyDescent="0.2">
      <c r="A16" s="37">
        <v>12</v>
      </c>
      <c r="B16" s="37">
        <v>560750</v>
      </c>
      <c r="C16" s="37" t="s">
        <v>299</v>
      </c>
      <c r="D16" s="37" t="s">
        <v>26</v>
      </c>
    </row>
    <row r="17" spans="1:4" x14ac:dyDescent="0.2">
      <c r="A17" s="37">
        <v>13</v>
      </c>
      <c r="B17" s="37">
        <v>570110</v>
      </c>
      <c r="C17" s="37" t="s">
        <v>871</v>
      </c>
      <c r="D17" s="37" t="s">
        <v>26</v>
      </c>
    </row>
    <row r="18" spans="1:4" x14ac:dyDescent="0.2">
      <c r="A18" s="37">
        <v>14</v>
      </c>
      <c r="B18" s="37">
        <v>570190</v>
      </c>
      <c r="C18" s="37" t="s">
        <v>872</v>
      </c>
      <c r="D18" s="37" t="s">
        <v>26</v>
      </c>
    </row>
    <row r="19" spans="1:4" x14ac:dyDescent="0.2">
      <c r="A19" s="37">
        <v>15</v>
      </c>
      <c r="B19" s="37">
        <v>570210</v>
      </c>
      <c r="C19" s="37" t="s">
        <v>873</v>
      </c>
      <c r="D19" s="37" t="s">
        <v>26</v>
      </c>
    </row>
    <row r="20" spans="1:4" x14ac:dyDescent="0.2">
      <c r="A20" s="37">
        <v>16</v>
      </c>
      <c r="B20" s="37">
        <v>570231</v>
      </c>
      <c r="C20" s="37" t="s">
        <v>874</v>
      </c>
      <c r="D20" s="37" t="s">
        <v>26</v>
      </c>
    </row>
    <row r="21" spans="1:4" x14ac:dyDescent="0.2">
      <c r="A21" s="37">
        <v>17</v>
      </c>
      <c r="B21" s="37">
        <v>570232</v>
      </c>
      <c r="C21" s="37" t="s">
        <v>875</v>
      </c>
      <c r="D21" s="37" t="s">
        <v>26</v>
      </c>
    </row>
    <row r="22" spans="1:4" x14ac:dyDescent="0.2">
      <c r="A22" s="37">
        <v>18</v>
      </c>
      <c r="B22" s="37">
        <v>570239</v>
      </c>
      <c r="C22" s="37" t="s">
        <v>876</v>
      </c>
      <c r="D22" s="37" t="s">
        <v>26</v>
      </c>
    </row>
    <row r="23" spans="1:4" x14ac:dyDescent="0.2">
      <c r="A23" s="37">
        <v>19</v>
      </c>
      <c r="B23" s="37">
        <v>570241</v>
      </c>
      <c r="C23" s="37" t="s">
        <v>877</v>
      </c>
      <c r="D23" s="37" t="s">
        <v>26</v>
      </c>
    </row>
    <row r="24" spans="1:4" x14ac:dyDescent="0.2">
      <c r="A24" s="37">
        <v>20</v>
      </c>
      <c r="B24" s="37">
        <v>570242</v>
      </c>
      <c r="C24" s="37" t="s">
        <v>878</v>
      </c>
      <c r="D24" s="37" t="s">
        <v>26</v>
      </c>
    </row>
    <row r="25" spans="1:4" x14ac:dyDescent="0.2">
      <c r="A25" s="37">
        <v>21</v>
      </c>
      <c r="B25" s="37">
        <v>570249</v>
      </c>
      <c r="C25" s="37" t="s">
        <v>879</v>
      </c>
      <c r="D25" s="37" t="s">
        <v>26</v>
      </c>
    </row>
    <row r="26" spans="1:4" x14ac:dyDescent="0.2">
      <c r="A26" s="37">
        <v>22</v>
      </c>
      <c r="B26" s="37">
        <v>570250</v>
      </c>
      <c r="C26" s="37" t="s">
        <v>880</v>
      </c>
      <c r="D26" s="37" t="s">
        <v>26</v>
      </c>
    </row>
    <row r="27" spans="1:4" x14ac:dyDescent="0.2">
      <c r="A27" s="37">
        <v>23</v>
      </c>
      <c r="B27" s="37">
        <v>570251</v>
      </c>
      <c r="C27" s="37" t="s">
        <v>881</v>
      </c>
      <c r="D27" s="37" t="s">
        <v>26</v>
      </c>
    </row>
    <row r="28" spans="1:4" x14ac:dyDescent="0.2">
      <c r="A28" s="37">
        <v>24</v>
      </c>
      <c r="B28" s="37">
        <v>570252</v>
      </c>
      <c r="C28" s="37" t="s">
        <v>882</v>
      </c>
      <c r="D28" s="37" t="s">
        <v>26</v>
      </c>
    </row>
    <row r="29" spans="1:4" x14ac:dyDescent="0.2">
      <c r="A29" s="37">
        <v>25</v>
      </c>
      <c r="B29" s="37">
        <v>570259</v>
      </c>
      <c r="C29" s="37" t="s">
        <v>883</v>
      </c>
      <c r="D29" s="37" t="s">
        <v>26</v>
      </c>
    </row>
    <row r="30" spans="1:4" x14ac:dyDescent="0.2">
      <c r="A30" s="37">
        <v>26</v>
      </c>
      <c r="B30" s="37">
        <v>570291</v>
      </c>
      <c r="C30" s="37" t="s">
        <v>884</v>
      </c>
      <c r="D30" s="37" t="s">
        <v>26</v>
      </c>
    </row>
    <row r="31" spans="1:4" x14ac:dyDescent="0.2">
      <c r="A31" s="37">
        <v>27</v>
      </c>
      <c r="B31" s="37">
        <v>570292</v>
      </c>
      <c r="C31" s="37" t="s">
        <v>885</v>
      </c>
      <c r="D31" s="37" t="s">
        <v>26</v>
      </c>
    </row>
    <row r="32" spans="1:4" x14ac:dyDescent="0.2">
      <c r="A32" s="37">
        <v>28</v>
      </c>
      <c r="B32" s="37">
        <v>570299</v>
      </c>
      <c r="C32" s="37" t="s">
        <v>886</v>
      </c>
      <c r="D32" s="37" t="s">
        <v>26</v>
      </c>
    </row>
    <row r="33" spans="1:4" x14ac:dyDescent="0.2">
      <c r="A33" s="37">
        <v>29</v>
      </c>
      <c r="B33" s="37">
        <v>570310</v>
      </c>
      <c r="C33" s="37" t="s">
        <v>887</v>
      </c>
      <c r="D33" s="37" t="s">
        <v>26</v>
      </c>
    </row>
    <row r="34" spans="1:4" x14ac:dyDescent="0.2">
      <c r="A34" s="37">
        <v>30</v>
      </c>
      <c r="B34" s="37">
        <v>570320</v>
      </c>
      <c r="C34" s="37" t="s">
        <v>888</v>
      </c>
      <c r="D34" s="37" t="s">
        <v>26</v>
      </c>
    </row>
    <row r="35" spans="1:4" x14ac:dyDescent="0.2">
      <c r="A35" s="37">
        <v>31</v>
      </c>
      <c r="B35" s="37">
        <v>570330</v>
      </c>
      <c r="C35" s="37" t="s">
        <v>889</v>
      </c>
      <c r="D35" s="37" t="s">
        <v>26</v>
      </c>
    </row>
    <row r="36" spans="1:4" x14ac:dyDescent="0.2">
      <c r="A36" s="37">
        <v>32</v>
      </c>
      <c r="B36" s="37">
        <v>570410</v>
      </c>
      <c r="C36" s="37" t="s">
        <v>890</v>
      </c>
      <c r="D36" s="37" t="s">
        <v>26</v>
      </c>
    </row>
    <row r="37" spans="1:4" x14ac:dyDescent="0.2">
      <c r="A37" s="37">
        <v>33</v>
      </c>
      <c r="B37" s="37">
        <v>570420</v>
      </c>
      <c r="C37" s="37" t="e">
        <v>#N/A</v>
      </c>
      <c r="D37" s="37" t="s">
        <v>26</v>
      </c>
    </row>
    <row r="38" spans="1:4" x14ac:dyDescent="0.2">
      <c r="A38" s="37">
        <v>34</v>
      </c>
      <c r="B38" s="37">
        <v>570490</v>
      </c>
      <c r="C38" s="37" t="s">
        <v>891</v>
      </c>
      <c r="D38" s="37" t="s">
        <v>26</v>
      </c>
    </row>
    <row r="39" spans="1:4" x14ac:dyDescent="0.2">
      <c r="A39" s="37">
        <v>35</v>
      </c>
      <c r="B39" s="37">
        <v>570500</v>
      </c>
      <c r="C39" s="37" t="s">
        <v>892</v>
      </c>
      <c r="D39" s="37" t="s">
        <v>26</v>
      </c>
    </row>
    <row r="40" spans="1:4" x14ac:dyDescent="0.2">
      <c r="A40" s="37">
        <v>36</v>
      </c>
      <c r="B40" s="37">
        <v>580410</v>
      </c>
      <c r="C40" s="37" t="s">
        <v>535</v>
      </c>
      <c r="D40" s="37" t="s">
        <v>26</v>
      </c>
    </row>
    <row r="41" spans="1:4" x14ac:dyDescent="0.2">
      <c r="A41" s="37">
        <v>37</v>
      </c>
      <c r="B41" s="37">
        <v>580429</v>
      </c>
      <c r="C41" s="37" t="s">
        <v>537</v>
      </c>
      <c r="D41" s="37" t="s">
        <v>26</v>
      </c>
    </row>
    <row r="42" spans="1:4" x14ac:dyDescent="0.2">
      <c r="A42" s="37">
        <v>38</v>
      </c>
      <c r="B42" s="37">
        <v>580430</v>
      </c>
      <c r="C42" s="37" t="s">
        <v>538</v>
      </c>
      <c r="D42" s="37" t="s">
        <v>26</v>
      </c>
    </row>
    <row r="43" spans="1:4" x14ac:dyDescent="0.2">
      <c r="A43" s="37">
        <v>39</v>
      </c>
      <c r="B43" s="37">
        <v>580500</v>
      </c>
      <c r="C43" s="37" t="s">
        <v>539</v>
      </c>
      <c r="D43" s="37" t="s">
        <v>26</v>
      </c>
    </row>
    <row r="44" spans="1:4" x14ac:dyDescent="0.2">
      <c r="A44" s="37">
        <v>40</v>
      </c>
      <c r="B44" s="37">
        <v>580610</v>
      </c>
      <c r="C44" s="37" t="s">
        <v>540</v>
      </c>
      <c r="D44" s="37" t="s">
        <v>26</v>
      </c>
    </row>
    <row r="45" spans="1:4" x14ac:dyDescent="0.2">
      <c r="A45" s="37">
        <v>41</v>
      </c>
      <c r="B45" s="37">
        <v>580639</v>
      </c>
      <c r="C45" s="37" t="s">
        <v>544</v>
      </c>
      <c r="D45" s="37" t="s">
        <v>26</v>
      </c>
    </row>
    <row r="46" spans="1:4" x14ac:dyDescent="0.2">
      <c r="A46" s="37">
        <v>42</v>
      </c>
      <c r="B46" s="37">
        <v>580710</v>
      </c>
      <c r="C46" s="37" t="s">
        <v>893</v>
      </c>
      <c r="D46" s="37" t="s">
        <v>26</v>
      </c>
    </row>
    <row r="47" spans="1:4" x14ac:dyDescent="0.2">
      <c r="A47" s="37">
        <v>43</v>
      </c>
      <c r="B47" s="37">
        <v>580790</v>
      </c>
      <c r="C47" s="37" t="s">
        <v>894</v>
      </c>
      <c r="D47" s="37" t="s">
        <v>26</v>
      </c>
    </row>
    <row r="48" spans="1:4" x14ac:dyDescent="0.2">
      <c r="A48" s="37">
        <v>44</v>
      </c>
      <c r="B48" s="37">
        <v>580810</v>
      </c>
      <c r="C48" s="37" t="s">
        <v>545</v>
      </c>
      <c r="D48" s="37" t="s">
        <v>26</v>
      </c>
    </row>
    <row r="49" spans="1:4" x14ac:dyDescent="0.2">
      <c r="A49" s="37">
        <v>45</v>
      </c>
      <c r="B49" s="37">
        <v>581010</v>
      </c>
      <c r="C49" s="37" t="s">
        <v>548</v>
      </c>
      <c r="D49" s="37" t="s">
        <v>26</v>
      </c>
    </row>
    <row r="50" spans="1:4" x14ac:dyDescent="0.2">
      <c r="A50" s="37">
        <v>46</v>
      </c>
      <c r="B50" s="37">
        <v>581092</v>
      </c>
      <c r="C50" s="37" t="s">
        <v>550</v>
      </c>
      <c r="D50" s="37" t="s">
        <v>26</v>
      </c>
    </row>
    <row r="51" spans="1:4" x14ac:dyDescent="0.2">
      <c r="A51" s="37">
        <v>47</v>
      </c>
      <c r="B51" s="37">
        <v>600220</v>
      </c>
      <c r="C51" s="37" t="s">
        <v>574</v>
      </c>
      <c r="D51" s="37" t="s">
        <v>26</v>
      </c>
    </row>
    <row r="52" spans="1:4" x14ac:dyDescent="0.2">
      <c r="A52" s="37">
        <v>48</v>
      </c>
      <c r="B52" s="37">
        <v>600249</v>
      </c>
      <c r="C52" s="37" t="s">
        <v>895</v>
      </c>
      <c r="D52" s="37" t="s">
        <v>26</v>
      </c>
    </row>
    <row r="53" spans="1:4" x14ac:dyDescent="0.2">
      <c r="A53" s="37">
        <v>49</v>
      </c>
      <c r="B53" s="37">
        <v>600299</v>
      </c>
      <c r="C53" s="37" t="s">
        <v>896</v>
      </c>
      <c r="D53" s="37" t="s">
        <v>26</v>
      </c>
    </row>
    <row r="54" spans="1:4" x14ac:dyDescent="0.2">
      <c r="A54" s="37">
        <v>50</v>
      </c>
      <c r="B54" s="37">
        <v>600310</v>
      </c>
      <c r="C54" s="37" t="s">
        <v>584</v>
      </c>
      <c r="D54" s="37" t="s">
        <v>26</v>
      </c>
    </row>
    <row r="55" spans="1:4" x14ac:dyDescent="0.2">
      <c r="A55" s="37">
        <v>51</v>
      </c>
      <c r="B55" s="37">
        <v>600390</v>
      </c>
      <c r="C55" s="37" t="s">
        <v>588</v>
      </c>
      <c r="D55" s="37" t="s">
        <v>26</v>
      </c>
    </row>
    <row r="56" spans="1:4" x14ac:dyDescent="0.2">
      <c r="A56" s="37">
        <v>52</v>
      </c>
      <c r="B56" s="37">
        <v>600590</v>
      </c>
      <c r="C56" s="37" t="s">
        <v>604</v>
      </c>
      <c r="D56" s="37" t="s">
        <v>26</v>
      </c>
    </row>
    <row r="57" spans="1:4" x14ac:dyDescent="0.2">
      <c r="A57" s="37">
        <v>53</v>
      </c>
      <c r="B57" s="37">
        <v>600690</v>
      </c>
      <c r="C57" s="37" t="s">
        <v>897</v>
      </c>
      <c r="D57" s="37" t="s">
        <v>26</v>
      </c>
    </row>
    <row r="58" spans="1:4" x14ac:dyDescent="0.2">
      <c r="A58" s="37">
        <v>54</v>
      </c>
      <c r="B58" s="37">
        <v>630110</v>
      </c>
      <c r="C58" s="37" t="s">
        <v>898</v>
      </c>
      <c r="D58" s="37" t="s">
        <v>26</v>
      </c>
    </row>
    <row r="59" spans="1:4" x14ac:dyDescent="0.2">
      <c r="A59" s="37">
        <v>55</v>
      </c>
      <c r="B59" s="37">
        <v>630120</v>
      </c>
      <c r="C59" s="37" t="s">
        <v>618</v>
      </c>
      <c r="D59" s="37" t="s">
        <v>26</v>
      </c>
    </row>
    <row r="60" spans="1:4" x14ac:dyDescent="0.2">
      <c r="A60" s="37">
        <v>56</v>
      </c>
      <c r="B60" s="37">
        <v>630130</v>
      </c>
      <c r="C60" s="37" t="s">
        <v>899</v>
      </c>
      <c r="D60" s="37" t="s">
        <v>26</v>
      </c>
    </row>
    <row r="61" spans="1:4" x14ac:dyDescent="0.2">
      <c r="A61" s="37">
        <v>57</v>
      </c>
      <c r="B61" s="37">
        <v>630140</v>
      </c>
      <c r="C61" s="37" t="s">
        <v>900</v>
      </c>
      <c r="D61" s="37" t="s">
        <v>26</v>
      </c>
    </row>
    <row r="62" spans="1:4" x14ac:dyDescent="0.2">
      <c r="A62" s="37">
        <v>58</v>
      </c>
      <c r="B62" s="37">
        <v>630190</v>
      </c>
      <c r="C62" s="37" t="s">
        <v>901</v>
      </c>
      <c r="D62" s="37" t="s">
        <v>26</v>
      </c>
    </row>
    <row r="63" spans="1:4" x14ac:dyDescent="0.2">
      <c r="A63" s="37">
        <v>59</v>
      </c>
      <c r="B63" s="37">
        <v>630210</v>
      </c>
      <c r="C63" s="37" t="s">
        <v>902</v>
      </c>
      <c r="D63" s="37" t="s">
        <v>26</v>
      </c>
    </row>
    <row r="64" spans="1:4" x14ac:dyDescent="0.2">
      <c r="A64" s="37">
        <v>60</v>
      </c>
      <c r="B64" s="37">
        <v>630221</v>
      </c>
      <c r="C64" s="37" t="s">
        <v>903</v>
      </c>
      <c r="D64" s="37" t="s">
        <v>26</v>
      </c>
    </row>
    <row r="65" spans="1:4" x14ac:dyDescent="0.2">
      <c r="A65" s="37">
        <v>61</v>
      </c>
      <c r="B65" s="37">
        <v>630222</v>
      </c>
      <c r="C65" s="37" t="s">
        <v>904</v>
      </c>
      <c r="D65" s="37" t="s">
        <v>26</v>
      </c>
    </row>
    <row r="66" spans="1:4" x14ac:dyDescent="0.2">
      <c r="A66" s="37">
        <v>62</v>
      </c>
      <c r="B66" s="37">
        <v>630229</v>
      </c>
      <c r="C66" s="37" t="s">
        <v>905</v>
      </c>
      <c r="D66" s="37" t="s">
        <v>26</v>
      </c>
    </row>
    <row r="67" spans="1:4" x14ac:dyDescent="0.2">
      <c r="A67" s="37">
        <v>63</v>
      </c>
      <c r="B67" s="37">
        <v>630231</v>
      </c>
      <c r="C67" s="37" t="s">
        <v>906</v>
      </c>
      <c r="D67" s="37" t="s">
        <v>26</v>
      </c>
    </row>
    <row r="68" spans="1:4" x14ac:dyDescent="0.2">
      <c r="A68" s="37">
        <v>64</v>
      </c>
      <c r="B68" s="37">
        <v>630232</v>
      </c>
      <c r="C68" s="37" t="s">
        <v>907</v>
      </c>
      <c r="D68" s="37" t="s">
        <v>26</v>
      </c>
    </row>
    <row r="69" spans="1:4" x14ac:dyDescent="0.2">
      <c r="A69" s="37">
        <v>65</v>
      </c>
      <c r="B69" s="37">
        <v>630239</v>
      </c>
      <c r="C69" s="37" t="s">
        <v>908</v>
      </c>
      <c r="D69" s="37" t="s">
        <v>26</v>
      </c>
    </row>
    <row r="70" spans="1:4" x14ac:dyDescent="0.2">
      <c r="A70" s="37">
        <v>66</v>
      </c>
      <c r="B70" s="37">
        <v>630240</v>
      </c>
      <c r="C70" s="37" t="s">
        <v>909</v>
      </c>
      <c r="D70" s="37" t="s">
        <v>26</v>
      </c>
    </row>
    <row r="71" spans="1:4" x14ac:dyDescent="0.2">
      <c r="A71" s="37">
        <v>67</v>
      </c>
      <c r="B71" s="37">
        <v>630251</v>
      </c>
      <c r="C71" s="37" t="s">
        <v>910</v>
      </c>
      <c r="D71" s="37" t="s">
        <v>26</v>
      </c>
    </row>
    <row r="72" spans="1:4" x14ac:dyDescent="0.2">
      <c r="A72" s="37">
        <v>68</v>
      </c>
      <c r="B72" s="37">
        <v>630252</v>
      </c>
      <c r="C72" s="37" t="s">
        <v>911</v>
      </c>
      <c r="D72" s="37" t="s">
        <v>26</v>
      </c>
    </row>
    <row r="73" spans="1:4" x14ac:dyDescent="0.2">
      <c r="A73" s="37">
        <v>69</v>
      </c>
      <c r="B73" s="37">
        <v>630253</v>
      </c>
      <c r="C73" s="37" t="s">
        <v>912</v>
      </c>
      <c r="D73" s="37" t="s">
        <v>26</v>
      </c>
    </row>
    <row r="74" spans="1:4" x14ac:dyDescent="0.2">
      <c r="A74" s="37">
        <v>70</v>
      </c>
      <c r="B74" s="37">
        <v>630259</v>
      </c>
      <c r="C74" s="37" t="s">
        <v>913</v>
      </c>
      <c r="D74" s="37" t="s">
        <v>26</v>
      </c>
    </row>
    <row r="75" spans="1:4" x14ac:dyDescent="0.2">
      <c r="A75" s="37">
        <v>71</v>
      </c>
      <c r="B75" s="37">
        <v>630260</v>
      </c>
      <c r="C75" s="37" t="s">
        <v>914</v>
      </c>
      <c r="D75" s="37" t="s">
        <v>26</v>
      </c>
    </row>
    <row r="76" spans="1:4" x14ac:dyDescent="0.2">
      <c r="A76" s="37">
        <v>72</v>
      </c>
      <c r="B76" s="37">
        <v>630291</v>
      </c>
      <c r="C76" s="37" t="s">
        <v>915</v>
      </c>
      <c r="D76" s="37" t="s">
        <v>26</v>
      </c>
    </row>
    <row r="77" spans="1:4" x14ac:dyDescent="0.2">
      <c r="A77" s="37">
        <v>73</v>
      </c>
      <c r="B77" s="37">
        <v>630292</v>
      </c>
      <c r="C77" s="37" t="s">
        <v>916</v>
      </c>
      <c r="D77" s="37" t="s">
        <v>26</v>
      </c>
    </row>
    <row r="78" spans="1:4" x14ac:dyDescent="0.2">
      <c r="A78" s="37">
        <v>74</v>
      </c>
      <c r="B78" s="37">
        <v>630293</v>
      </c>
      <c r="C78" s="37" t="s">
        <v>917</v>
      </c>
      <c r="D78" s="37" t="s">
        <v>26</v>
      </c>
    </row>
    <row r="79" spans="1:4" x14ac:dyDescent="0.2">
      <c r="A79" s="37">
        <v>75</v>
      </c>
      <c r="B79" s="37">
        <v>630299</v>
      </c>
      <c r="C79" s="37" t="s">
        <v>918</v>
      </c>
      <c r="D79" s="37" t="s">
        <v>26</v>
      </c>
    </row>
    <row r="80" spans="1:4" x14ac:dyDescent="0.2">
      <c r="A80" s="37">
        <v>76</v>
      </c>
      <c r="B80" s="37">
        <v>630311</v>
      </c>
      <c r="C80" s="37" t="s">
        <v>919</v>
      </c>
      <c r="D80" s="37" t="s">
        <v>26</v>
      </c>
    </row>
    <row r="81" spans="1:4" x14ac:dyDescent="0.2">
      <c r="A81" s="37">
        <v>77</v>
      </c>
      <c r="B81" s="37">
        <v>630312</v>
      </c>
      <c r="C81" s="37" t="s">
        <v>920</v>
      </c>
      <c r="D81" s="37" t="s">
        <v>26</v>
      </c>
    </row>
    <row r="82" spans="1:4" x14ac:dyDescent="0.2">
      <c r="A82" s="37">
        <v>78</v>
      </c>
      <c r="B82" s="37">
        <v>630319</v>
      </c>
      <c r="C82" s="37" t="s">
        <v>921</v>
      </c>
      <c r="D82" s="37" t="s">
        <v>26</v>
      </c>
    </row>
    <row r="83" spans="1:4" x14ac:dyDescent="0.2">
      <c r="A83" s="37">
        <v>79</v>
      </c>
      <c r="B83" s="37">
        <v>630391</v>
      </c>
      <c r="C83" s="37" t="s">
        <v>922</v>
      </c>
      <c r="D83" s="37" t="s">
        <v>26</v>
      </c>
    </row>
    <row r="84" spans="1:4" x14ac:dyDescent="0.2">
      <c r="A84" s="37">
        <v>80</v>
      </c>
      <c r="B84" s="37">
        <v>630392</v>
      </c>
      <c r="C84" s="37" t="s">
        <v>923</v>
      </c>
      <c r="D84" s="37" t="s">
        <v>26</v>
      </c>
    </row>
    <row r="85" spans="1:4" x14ac:dyDescent="0.2">
      <c r="A85" s="37">
        <v>81</v>
      </c>
      <c r="B85" s="37">
        <v>630399</v>
      </c>
      <c r="C85" s="37" t="s">
        <v>924</v>
      </c>
      <c r="D85" s="37" t="s">
        <v>26</v>
      </c>
    </row>
    <row r="86" spans="1:4" x14ac:dyDescent="0.2">
      <c r="A86" s="37">
        <v>82</v>
      </c>
      <c r="B86" s="37">
        <v>630411</v>
      </c>
      <c r="C86" s="37" t="s">
        <v>925</v>
      </c>
      <c r="D86" s="37" t="s">
        <v>26</v>
      </c>
    </row>
    <row r="87" spans="1:4" x14ac:dyDescent="0.2">
      <c r="A87" s="37">
        <v>83</v>
      </c>
      <c r="B87" s="37">
        <v>630419</v>
      </c>
      <c r="C87" s="37" t="s">
        <v>926</v>
      </c>
      <c r="D87" s="37" t="s">
        <v>26</v>
      </c>
    </row>
    <row r="88" spans="1:4" x14ac:dyDescent="0.2">
      <c r="A88" s="37">
        <v>84</v>
      </c>
      <c r="B88" s="37">
        <v>630491</v>
      </c>
      <c r="C88" s="37" t="s">
        <v>927</v>
      </c>
      <c r="D88" s="37" t="s">
        <v>26</v>
      </c>
    </row>
    <row r="89" spans="1:4" x14ac:dyDescent="0.2">
      <c r="A89" s="37">
        <v>85</v>
      </c>
      <c r="B89" s="37">
        <v>630492</v>
      </c>
      <c r="C89" s="37" t="s">
        <v>928</v>
      </c>
      <c r="D89" s="37" t="s">
        <v>26</v>
      </c>
    </row>
    <row r="90" spans="1:4" x14ac:dyDescent="0.2">
      <c r="A90" s="37">
        <v>86</v>
      </c>
      <c r="B90" s="37">
        <v>630493</v>
      </c>
      <c r="C90" s="37" t="s">
        <v>929</v>
      </c>
      <c r="D90" s="37" t="s">
        <v>26</v>
      </c>
    </row>
    <row r="91" spans="1:4" x14ac:dyDescent="0.2">
      <c r="A91" s="37">
        <v>87</v>
      </c>
      <c r="B91" s="37">
        <v>630499</v>
      </c>
      <c r="C91" s="37" t="s">
        <v>930</v>
      </c>
      <c r="D91" s="37" t="s">
        <v>26</v>
      </c>
    </row>
    <row r="92" spans="1:4" x14ac:dyDescent="0.2">
      <c r="A92" s="37">
        <v>88</v>
      </c>
      <c r="B92" s="37">
        <v>630520</v>
      </c>
      <c r="C92" s="37" t="s">
        <v>931</v>
      </c>
      <c r="D92" s="37" t="s">
        <v>26</v>
      </c>
    </row>
    <row r="93" spans="1:4" x14ac:dyDescent="0.2">
      <c r="A93" s="37">
        <v>89</v>
      </c>
      <c r="B93" s="37">
        <v>630531</v>
      </c>
      <c r="C93" s="37" t="s">
        <v>932</v>
      </c>
      <c r="D93" s="37" t="s">
        <v>26</v>
      </c>
    </row>
    <row r="94" spans="1:4" x14ac:dyDescent="0.2">
      <c r="A94" s="37">
        <v>90</v>
      </c>
      <c r="B94" s="37">
        <v>630532</v>
      </c>
      <c r="C94" s="37" t="s">
        <v>933</v>
      </c>
      <c r="D94" s="37" t="s">
        <v>26</v>
      </c>
    </row>
    <row r="95" spans="1:4" x14ac:dyDescent="0.2">
      <c r="A95" s="37">
        <v>91</v>
      </c>
      <c r="B95" s="37">
        <v>630533</v>
      </c>
      <c r="C95" s="37" t="s">
        <v>934</v>
      </c>
      <c r="D95" s="37" t="s">
        <v>26</v>
      </c>
    </row>
    <row r="96" spans="1:4" x14ac:dyDescent="0.2">
      <c r="A96" s="37">
        <v>92</v>
      </c>
      <c r="B96" s="37">
        <v>630539</v>
      </c>
      <c r="C96" s="37" t="s">
        <v>935</v>
      </c>
      <c r="D96" s="37" t="s">
        <v>26</v>
      </c>
    </row>
    <row r="97" spans="1:4" x14ac:dyDescent="0.2">
      <c r="A97" s="37">
        <v>93</v>
      </c>
      <c r="B97" s="37">
        <v>630590</v>
      </c>
      <c r="C97" s="37" t="s">
        <v>936</v>
      </c>
      <c r="D97" s="37" t="s">
        <v>26</v>
      </c>
    </row>
    <row r="98" spans="1:4" x14ac:dyDescent="0.2">
      <c r="A98" s="37">
        <v>94</v>
      </c>
      <c r="B98" s="37">
        <v>630611</v>
      </c>
      <c r="C98" s="37" t="s">
        <v>937</v>
      </c>
      <c r="D98" s="37" t="s">
        <v>26</v>
      </c>
    </row>
    <row r="99" spans="1:4" x14ac:dyDescent="0.2">
      <c r="A99" s="37">
        <v>95</v>
      </c>
      <c r="B99" s="37">
        <v>630612</v>
      </c>
      <c r="C99" s="37" t="s">
        <v>938</v>
      </c>
      <c r="D99" s="37" t="s">
        <v>26</v>
      </c>
    </row>
    <row r="100" spans="1:4" x14ac:dyDescent="0.2">
      <c r="A100" s="37">
        <v>96</v>
      </c>
      <c r="B100" s="37">
        <v>630619</v>
      </c>
      <c r="C100" s="37" t="s">
        <v>939</v>
      </c>
      <c r="D100" s="37" t="s">
        <v>26</v>
      </c>
    </row>
    <row r="101" spans="1:4" x14ac:dyDescent="0.2">
      <c r="A101" s="37">
        <v>97</v>
      </c>
      <c r="B101" s="37">
        <v>630622</v>
      </c>
      <c r="C101" s="37" t="s">
        <v>940</v>
      </c>
      <c r="D101" s="37" t="s">
        <v>26</v>
      </c>
    </row>
    <row r="102" spans="1:4" x14ac:dyDescent="0.2">
      <c r="A102" s="37">
        <v>98</v>
      </c>
      <c r="B102" s="37">
        <v>630710</v>
      </c>
      <c r="C102" s="37" t="s">
        <v>941</v>
      </c>
      <c r="D102" s="37" t="s">
        <v>26</v>
      </c>
    </row>
    <row r="103" spans="1:4" x14ac:dyDescent="0.2">
      <c r="A103" s="37">
        <v>99</v>
      </c>
      <c r="B103" s="37">
        <v>630790</v>
      </c>
      <c r="C103" s="37" t="s">
        <v>942</v>
      </c>
      <c r="D103" s="37" t="s">
        <v>26</v>
      </c>
    </row>
    <row r="104" spans="1:4" x14ac:dyDescent="0.2">
      <c r="A104" s="37">
        <v>100</v>
      </c>
      <c r="B104" s="37">
        <v>630800</v>
      </c>
      <c r="C104" s="37" t="s">
        <v>943</v>
      </c>
      <c r="D104" s="37" t="s">
        <v>26</v>
      </c>
    </row>
    <row r="105" spans="1:4" x14ac:dyDescent="0.2">
      <c r="A105" s="37">
        <v>101</v>
      </c>
      <c r="B105" s="37">
        <v>640610</v>
      </c>
      <c r="C105" s="37" t="s">
        <v>944</v>
      </c>
      <c r="D105" s="37" t="s">
        <v>26</v>
      </c>
    </row>
    <row r="106" spans="1:4" x14ac:dyDescent="0.2">
      <c r="A106" s="37">
        <v>102</v>
      </c>
      <c r="B106" s="37">
        <v>940490</v>
      </c>
      <c r="C106" s="37" t="s">
        <v>945</v>
      </c>
      <c r="D106" s="37" t="s">
        <v>26</v>
      </c>
    </row>
    <row r="107" spans="1:4" x14ac:dyDescent="0.2">
      <c r="A107" s="37">
        <v>103</v>
      </c>
      <c r="B107" s="37">
        <v>961900</v>
      </c>
      <c r="C107" s="37" t="e">
        <v>#N/A</v>
      </c>
      <c r="D107" s="37" t="s">
        <v>26</v>
      </c>
    </row>
    <row r="108" spans="1:4" x14ac:dyDescent="0.2">
      <c r="A108" s="37">
        <v>104</v>
      </c>
      <c r="B108" s="37" t="s">
        <v>990</v>
      </c>
      <c r="C108" s="37" t="e">
        <v>#N/A</v>
      </c>
      <c r="D108" s="37" t="s">
        <v>26</v>
      </c>
    </row>
  </sheetData>
  <mergeCells count="1">
    <mergeCell ref="A2:D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35"/>
  <sheetViews>
    <sheetView showGridLines="0" zoomScaleNormal="100" workbookViewId="0"/>
  </sheetViews>
  <sheetFormatPr baseColWidth="10" defaultColWidth="12.42578125" defaultRowHeight="12.75" x14ac:dyDescent="0.2"/>
  <cols>
    <col min="1" max="1" width="17.140625" style="51" customWidth="1"/>
    <col min="2" max="2" width="11.85546875" style="16" customWidth="1"/>
    <col min="3" max="6" width="11.85546875" style="217" customWidth="1"/>
    <col min="7" max="9" width="11.85546875" style="16" customWidth="1"/>
    <col min="10" max="10" width="11.85546875" style="217" customWidth="1"/>
    <col min="11" max="24" width="11.85546875" style="16" customWidth="1"/>
    <col min="25" max="27" width="11.85546875" style="217" customWidth="1"/>
    <col min="28" max="28" width="11.85546875" style="16" customWidth="1"/>
    <col min="29" max="29" width="17.85546875" style="16" customWidth="1"/>
    <col min="30" max="16384" width="12.42578125" style="16"/>
  </cols>
  <sheetData>
    <row r="1" spans="1:34" x14ac:dyDescent="0.2">
      <c r="A1" s="9" t="s">
        <v>59</v>
      </c>
    </row>
    <row r="2" spans="1:34" ht="12.75" customHeight="1" x14ac:dyDescent="0.2">
      <c r="A2" s="267" t="s">
        <v>10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7"/>
      <c r="U2" s="267"/>
      <c r="V2" s="267"/>
      <c r="W2" s="267"/>
      <c r="X2" s="267"/>
      <c r="Y2" s="267"/>
      <c r="Z2" s="267"/>
      <c r="AA2" s="267"/>
      <c r="AB2" s="267"/>
    </row>
    <row r="3" spans="1:34" ht="12.75" customHeight="1" x14ac:dyDescent="0.2">
      <c r="B3" s="51"/>
      <c r="C3" s="260"/>
      <c r="D3" s="260"/>
      <c r="E3" s="260"/>
      <c r="F3" s="260"/>
      <c r="G3" s="51"/>
      <c r="H3" s="51"/>
      <c r="I3" s="51"/>
      <c r="J3" s="259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85"/>
      <c r="Y3" s="229"/>
      <c r="Z3" s="238"/>
      <c r="AA3" s="263"/>
    </row>
    <row r="4" spans="1:34" ht="12.75" customHeight="1" x14ac:dyDescent="0.2">
      <c r="A4" s="267" t="s">
        <v>1026</v>
      </c>
      <c r="B4" s="267"/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267"/>
      <c r="U4" s="267"/>
      <c r="V4" s="267"/>
      <c r="W4" s="267"/>
      <c r="X4" s="267"/>
      <c r="Y4" s="267"/>
      <c r="Z4" s="267"/>
      <c r="AA4" s="267"/>
      <c r="AB4" s="267"/>
    </row>
    <row r="5" spans="1:34" ht="12.75" customHeight="1" thickBot="1" x14ac:dyDescent="0.25">
      <c r="A5" s="17"/>
      <c r="B5" s="18"/>
      <c r="C5" s="219"/>
      <c r="D5" s="219"/>
      <c r="E5" s="219"/>
      <c r="F5" s="219"/>
      <c r="G5" s="18"/>
      <c r="H5" s="18"/>
      <c r="I5" s="18"/>
      <c r="J5" s="219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219"/>
      <c r="Z5" s="219"/>
      <c r="AA5" s="219"/>
      <c r="AB5" s="18"/>
    </row>
    <row r="6" spans="1:34" s="20" customFormat="1" ht="12.75" customHeight="1" thickTop="1" x14ac:dyDescent="0.2">
      <c r="A6" s="41"/>
      <c r="B6" s="10">
        <v>1995</v>
      </c>
      <c r="C6" s="215">
        <v>1996</v>
      </c>
      <c r="D6" s="215">
        <v>1997</v>
      </c>
      <c r="E6" s="215">
        <v>1998</v>
      </c>
      <c r="F6" s="215">
        <v>1999</v>
      </c>
      <c r="G6" s="215">
        <v>2000</v>
      </c>
      <c r="H6" s="215">
        <v>2001</v>
      </c>
      <c r="I6" s="10">
        <v>2002</v>
      </c>
      <c r="J6" s="215">
        <v>2003</v>
      </c>
      <c r="K6" s="10">
        <v>2004</v>
      </c>
      <c r="L6" s="10">
        <v>2005</v>
      </c>
      <c r="M6" s="10">
        <v>2006</v>
      </c>
      <c r="N6" s="10">
        <v>2007</v>
      </c>
      <c r="O6" s="10">
        <v>2008</v>
      </c>
      <c r="P6" s="10">
        <v>2009</v>
      </c>
      <c r="Q6" s="10">
        <v>2010</v>
      </c>
      <c r="R6" s="10">
        <v>2011</v>
      </c>
      <c r="S6" s="10">
        <v>2012</v>
      </c>
      <c r="T6" s="10">
        <v>2013</v>
      </c>
      <c r="U6" s="10">
        <v>2014</v>
      </c>
      <c r="V6" s="10">
        <v>2015</v>
      </c>
      <c r="W6" s="10">
        <v>2016</v>
      </c>
      <c r="X6" s="10">
        <v>2017</v>
      </c>
      <c r="Y6" s="215">
        <v>2018</v>
      </c>
      <c r="Z6" s="215">
        <v>2019</v>
      </c>
      <c r="AA6" s="215">
        <v>2020</v>
      </c>
      <c r="AB6" s="10" t="s">
        <v>1028</v>
      </c>
    </row>
    <row r="7" spans="1:34" ht="12.75" customHeight="1" thickBot="1" x14ac:dyDescent="0.25">
      <c r="A7" s="41"/>
      <c r="B7" s="268" t="s">
        <v>14</v>
      </c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  <c r="AB7" s="268"/>
    </row>
    <row r="8" spans="1:34" ht="12.75" customHeight="1" thickTop="1" x14ac:dyDescent="0.2">
      <c r="A8" s="41"/>
      <c r="B8" s="51"/>
      <c r="C8" s="260"/>
      <c r="D8" s="260"/>
      <c r="E8" s="260"/>
      <c r="F8" s="260"/>
      <c r="G8" s="51"/>
      <c r="H8" s="51"/>
      <c r="I8" s="51"/>
      <c r="J8" s="259"/>
    </row>
    <row r="9" spans="1:34" ht="12.75" customHeight="1" x14ac:dyDescent="0.2">
      <c r="A9" s="42" t="s">
        <v>62</v>
      </c>
      <c r="B9" s="48">
        <v>2101.3623129999996</v>
      </c>
      <c r="C9" s="211">
        <v>2723.0794239999991</v>
      </c>
      <c r="D9" s="211">
        <v>3231.8862189999982</v>
      </c>
      <c r="E9" s="211">
        <v>2744.9216460000002</v>
      </c>
      <c r="F9" s="211">
        <v>3229.2292570000013</v>
      </c>
      <c r="G9" s="48">
        <v>2905.6641789999994</v>
      </c>
      <c r="H9" s="48">
        <v>2532.81086</v>
      </c>
      <c r="I9" s="48">
        <v>2962.344803</v>
      </c>
      <c r="J9" s="211">
        <v>4638.3326839999982</v>
      </c>
      <c r="K9" s="48">
        <v>3886.7896340000016</v>
      </c>
      <c r="L9" s="48">
        <v>4592.2751379999991</v>
      </c>
      <c r="M9" s="48">
        <v>5697.4896060000037</v>
      </c>
      <c r="N9" s="48">
        <v>6771.7085689999967</v>
      </c>
      <c r="O9" s="48">
        <v>11224.280543000001</v>
      </c>
      <c r="P9" s="48">
        <v>9136.3256930000007</v>
      </c>
      <c r="Q9" s="48">
        <v>14769.983840000001</v>
      </c>
      <c r="R9" s="48">
        <v>16479.426449999999</v>
      </c>
      <c r="S9" s="48">
        <v>15509.197330999999</v>
      </c>
      <c r="T9" s="30">
        <v>16172.886062</v>
      </c>
      <c r="U9" s="30">
        <v>16398.078946999995</v>
      </c>
      <c r="V9" s="30">
        <v>14990.777726000004</v>
      </c>
      <c r="W9" s="30">
        <v>14836.472135000002</v>
      </c>
      <c r="X9" s="30">
        <v>15967.880568999999</v>
      </c>
      <c r="Y9" s="185">
        <v>18688.898575000007</v>
      </c>
      <c r="Z9" s="185">
        <v>17807.334792000001</v>
      </c>
      <c r="AA9" s="185">
        <v>14155.462112999998</v>
      </c>
      <c r="AB9" s="48">
        <f>SUM(B9:AA9)</f>
        <v>244154.89910799998</v>
      </c>
    </row>
    <row r="10" spans="1:34" ht="12.75" customHeight="1" x14ac:dyDescent="0.2">
      <c r="A10" s="42" t="s">
        <v>45</v>
      </c>
      <c r="B10" s="48">
        <v>8627.2587630000016</v>
      </c>
      <c r="C10" s="211">
        <v>6819.8358249999937</v>
      </c>
      <c r="D10" s="211">
        <v>7818.5230189999975</v>
      </c>
      <c r="E10" s="211">
        <v>7271.0882130000045</v>
      </c>
      <c r="F10" s="211">
        <v>7224.4553060000007</v>
      </c>
      <c r="G10" s="48">
        <v>9648.8300684999995</v>
      </c>
      <c r="H10" s="48">
        <v>9905.2168459999975</v>
      </c>
      <c r="I10" s="48">
        <v>12533.927921999999</v>
      </c>
      <c r="J10" s="211">
        <v>14737.084508999993</v>
      </c>
      <c r="K10" s="48">
        <v>20426.998506999997</v>
      </c>
      <c r="L10" s="48">
        <v>24290.820868999996</v>
      </c>
      <c r="M10" s="48">
        <v>28123.847286000022</v>
      </c>
      <c r="N10" s="48">
        <v>32046.03320000002</v>
      </c>
      <c r="O10" s="48">
        <v>37051.194590999999</v>
      </c>
      <c r="P10" s="48">
        <v>33128.664088999998</v>
      </c>
      <c r="Q10" s="48">
        <v>41093.039485000001</v>
      </c>
      <c r="R10" s="48">
        <v>55835.979850999996</v>
      </c>
      <c r="S10" s="48">
        <v>56059.869635000003</v>
      </c>
      <c r="T10" s="30">
        <v>63681.400242999996</v>
      </c>
      <c r="U10" s="30">
        <v>67057.102252000012</v>
      </c>
      <c r="V10" s="30">
        <v>67622.365269000002</v>
      </c>
      <c r="W10" s="30">
        <v>65602.189662999983</v>
      </c>
      <c r="X10" s="30">
        <v>67877.806811999981</v>
      </c>
      <c r="Y10" s="185">
        <v>73043.300055</v>
      </c>
      <c r="Z10" s="185">
        <v>74749.547952000008</v>
      </c>
      <c r="AA10" s="185">
        <v>64874.64053599997</v>
      </c>
      <c r="AB10" s="211">
        <f t="shared" ref="AB10:AB12" si="0">SUM(B10:AA10)</f>
        <v>957151.02076650015</v>
      </c>
    </row>
    <row r="11" spans="1:34" ht="12.75" customHeight="1" x14ac:dyDescent="0.2">
      <c r="A11" s="42" t="s">
        <v>32</v>
      </c>
      <c r="B11" s="48">
        <v>20084.882262999985</v>
      </c>
      <c r="C11" s="211">
        <v>22730.853361000005</v>
      </c>
      <c r="D11" s="211">
        <v>29229.942387000014</v>
      </c>
      <c r="E11" s="211">
        <v>27781.720004999988</v>
      </c>
      <c r="F11" s="211">
        <v>28072.187863999996</v>
      </c>
      <c r="G11" s="48">
        <v>30432.53967200001</v>
      </c>
      <c r="H11" s="48">
        <v>30772.800693000019</v>
      </c>
      <c r="I11" s="48">
        <v>36302.292835000022</v>
      </c>
      <c r="J11" s="211">
        <v>43657.745806000057</v>
      </c>
      <c r="K11" s="48">
        <v>51766.793068000065</v>
      </c>
      <c r="L11" s="48">
        <v>62473.529988999973</v>
      </c>
      <c r="M11" s="48">
        <v>82811.52373500001</v>
      </c>
      <c r="N11" s="48">
        <v>103722.75009899998</v>
      </c>
      <c r="O11" s="48">
        <v>115857.10391200001</v>
      </c>
      <c r="P11" s="48">
        <v>103243.528859</v>
      </c>
      <c r="Q11" s="48">
        <v>115651.73648000001</v>
      </c>
      <c r="R11" s="33">
        <v>147545.67270299999</v>
      </c>
      <c r="S11" s="33">
        <v>150068.370325</v>
      </c>
      <c r="T11" s="30">
        <v>167058.434026</v>
      </c>
      <c r="U11" s="30">
        <v>175342.98307700007</v>
      </c>
      <c r="V11" s="30">
        <v>170379.58823899998</v>
      </c>
      <c r="W11" s="30">
        <v>157220.27833600013</v>
      </c>
      <c r="X11" s="30">
        <v>153648.40806799996</v>
      </c>
      <c r="Y11" s="185">
        <v>153363.0820400001</v>
      </c>
      <c r="Z11" s="185">
        <v>146880.54981100003</v>
      </c>
      <c r="AA11" s="185">
        <v>133016.10412499998</v>
      </c>
      <c r="AB11" s="211">
        <f t="shared" si="0"/>
        <v>2459115.4017780004</v>
      </c>
    </row>
    <row r="12" spans="1:34" ht="12.75" customHeight="1" x14ac:dyDescent="0.2">
      <c r="A12" s="42" t="s">
        <v>26</v>
      </c>
      <c r="B12" s="48">
        <v>4587.9387129999996</v>
      </c>
      <c r="C12" s="211">
        <v>5580.6464319999959</v>
      </c>
      <c r="D12" s="211">
        <v>6300.9724869999973</v>
      </c>
      <c r="E12" s="211">
        <v>6257.7614220000032</v>
      </c>
      <c r="F12" s="211">
        <v>6785.8008690000015</v>
      </c>
      <c r="G12" s="48">
        <v>6296.9661720000004</v>
      </c>
      <c r="H12" s="48">
        <v>6639.0915859999996</v>
      </c>
      <c r="I12" s="48">
        <v>10937.272351</v>
      </c>
      <c r="J12" s="211">
        <v>11962.176163000004</v>
      </c>
      <c r="K12" s="48">
        <v>12337.775712000001</v>
      </c>
      <c r="L12" s="48">
        <v>15827.300090999999</v>
      </c>
      <c r="M12" s="48">
        <v>18913.524845</v>
      </c>
      <c r="N12" s="48">
        <v>22600.179121000001</v>
      </c>
      <c r="O12" s="48">
        <v>36139.203780999997</v>
      </c>
      <c r="P12" s="48">
        <v>34992.531005999997</v>
      </c>
      <c r="Q12" s="48">
        <v>36093.873948</v>
      </c>
      <c r="R12" s="76">
        <v>54608.878528000001</v>
      </c>
      <c r="S12" s="76">
        <v>57708.937317999997</v>
      </c>
      <c r="T12" s="30">
        <v>62361.883882000002</v>
      </c>
      <c r="U12" s="30">
        <v>63564.440014000014</v>
      </c>
      <c r="V12" s="30">
        <v>64148.480944000003</v>
      </c>
      <c r="W12" s="30">
        <v>61488.347643000008</v>
      </c>
      <c r="X12" s="30">
        <v>71953.722275000007</v>
      </c>
      <c r="Y12" s="185">
        <v>66903.014910000013</v>
      </c>
      <c r="Z12" s="185">
        <v>67543.403053000002</v>
      </c>
      <c r="AA12" s="185">
        <v>108485.41214299992</v>
      </c>
      <c r="AB12" s="211">
        <f t="shared" si="0"/>
        <v>921019.535409</v>
      </c>
    </row>
    <row r="13" spans="1:34" ht="12.75" customHeight="1" x14ac:dyDescent="0.2">
      <c r="A13" s="42" t="s">
        <v>11</v>
      </c>
      <c r="B13" s="48">
        <f>SUM(B9:B12)</f>
        <v>35401.442051999984</v>
      </c>
      <c r="C13" s="211">
        <f t="shared" ref="C13:I13" si="1">SUM(C9:C12)</f>
        <v>37854.415041999993</v>
      </c>
      <c r="D13" s="211">
        <f t="shared" si="1"/>
        <v>46581.324112000009</v>
      </c>
      <c r="E13" s="211">
        <f t="shared" si="1"/>
        <v>44055.491285999997</v>
      </c>
      <c r="F13" s="211">
        <f t="shared" si="1"/>
        <v>45311.673295999994</v>
      </c>
      <c r="G13" s="211">
        <f t="shared" si="1"/>
        <v>49284.000091500013</v>
      </c>
      <c r="H13" s="211">
        <f t="shared" si="1"/>
        <v>49849.919985000022</v>
      </c>
      <c r="I13" s="211">
        <f t="shared" si="1"/>
        <v>62735.837911000017</v>
      </c>
      <c r="J13" s="211">
        <f t="shared" ref="J13" si="2">SUM(J9:J12)</f>
        <v>74995.339162000048</v>
      </c>
      <c r="K13" s="211">
        <f t="shared" ref="K13" si="3">SUM(K9:K12)</f>
        <v>88418.356921000057</v>
      </c>
      <c r="L13" s="211">
        <f t="shared" ref="L13" si="4">SUM(L9:L12)</f>
        <v>107183.92608699996</v>
      </c>
      <c r="M13" s="211">
        <f t="shared" ref="M13" si="5">SUM(M9:M12)</f>
        <v>135546.38547200005</v>
      </c>
      <c r="N13" s="211">
        <f t="shared" ref="N13" si="6">SUM(N9:N12)</f>
        <v>165140.67098900001</v>
      </c>
      <c r="O13" s="211">
        <f t="shared" ref="O13:P13" si="7">SUM(O9:O12)</f>
        <v>200271.78282699999</v>
      </c>
      <c r="P13" s="211">
        <f t="shared" si="7"/>
        <v>180501.04964700001</v>
      </c>
      <c r="Q13" s="211">
        <f t="shared" ref="Q13" si="8">SUM(Q9:Q12)</f>
        <v>207608.633753</v>
      </c>
      <c r="R13" s="211">
        <f t="shared" ref="R13" si="9">SUM(R9:R12)</f>
        <v>274469.95753200003</v>
      </c>
      <c r="S13" s="211">
        <f t="shared" ref="S13" si="10">SUM(S9:S12)</f>
        <v>279346.37460899999</v>
      </c>
      <c r="T13" s="211">
        <f t="shared" ref="T13" si="11">SUM(T9:T12)</f>
        <v>309274.60421299998</v>
      </c>
      <c r="U13" s="211">
        <f t="shared" ref="U13" si="12">SUM(U9:U12)</f>
        <v>322362.6042900001</v>
      </c>
      <c r="V13" s="211">
        <f t="shared" ref="V13:W13" si="13">SUM(V9:V12)</f>
        <v>317141.21217799996</v>
      </c>
      <c r="W13" s="211">
        <f t="shared" si="13"/>
        <v>299147.28777700011</v>
      </c>
      <c r="X13" s="211">
        <f t="shared" ref="X13" si="14">SUM(X9:X12)</f>
        <v>309447.81772399996</v>
      </c>
      <c r="Y13" s="211">
        <f t="shared" ref="Y13" si="15">SUM(Y9:Y12)</f>
        <v>311998.29558000009</v>
      </c>
      <c r="Z13" s="211">
        <f t="shared" ref="Z13:AA13" si="16">SUM(Z9:Z12)</f>
        <v>306980.83560800005</v>
      </c>
      <c r="AA13" s="211">
        <f t="shared" si="16"/>
        <v>320531.6189169999</v>
      </c>
      <c r="AB13" s="211">
        <f>SUM(B13:AA13)</f>
        <v>4581440.8570614997</v>
      </c>
      <c r="AC13" s="67"/>
    </row>
    <row r="14" spans="1:34" ht="12.75" customHeight="1" x14ac:dyDescent="0.2">
      <c r="A14" s="42"/>
      <c r="B14" s="44"/>
      <c r="C14" s="226"/>
      <c r="D14" s="226"/>
      <c r="E14" s="226"/>
      <c r="F14" s="226"/>
      <c r="G14" s="44"/>
      <c r="H14" s="44"/>
      <c r="I14" s="44"/>
      <c r="J14" s="226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226"/>
      <c r="Z14" s="226"/>
      <c r="AA14" s="226"/>
      <c r="AB14" s="44"/>
    </row>
    <row r="15" spans="1:34" ht="12.75" customHeight="1" thickBot="1" x14ac:dyDescent="0.25">
      <c r="A15" s="42"/>
      <c r="B15" s="268" t="s">
        <v>15</v>
      </c>
      <c r="C15" s="268"/>
      <c r="D15" s="268"/>
      <c r="E15" s="268"/>
      <c r="F15" s="268"/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/>
      <c r="U15" s="268"/>
      <c r="V15" s="268"/>
      <c r="W15" s="268"/>
      <c r="X15" s="268"/>
      <c r="Y15" s="268"/>
      <c r="Z15" s="268"/>
      <c r="AA15" s="268"/>
      <c r="AB15" s="268"/>
      <c r="AG15" s="67"/>
      <c r="AH15" s="67"/>
    </row>
    <row r="16" spans="1:34" ht="12.75" customHeight="1" thickTop="1" x14ac:dyDescent="0.2">
      <c r="A16" s="45"/>
      <c r="B16" s="44"/>
      <c r="C16" s="226"/>
      <c r="D16" s="226"/>
      <c r="E16" s="226"/>
      <c r="F16" s="226"/>
      <c r="G16" s="44"/>
      <c r="H16" s="44"/>
      <c r="I16" s="44"/>
      <c r="J16" s="226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226"/>
      <c r="Z16" s="226"/>
      <c r="AA16" s="226"/>
      <c r="AB16" s="44"/>
    </row>
    <row r="17" spans="1:29" ht="12.75" customHeight="1" x14ac:dyDescent="0.2">
      <c r="A17" s="42" t="s">
        <v>62</v>
      </c>
      <c r="B17" s="77">
        <f>B9/B$13*100</f>
        <v>5.935809930887503</v>
      </c>
      <c r="C17" s="77">
        <f t="shared" ref="C17:I17" si="17">C9/C$13*100</f>
        <v>7.1935583233255755</v>
      </c>
      <c r="D17" s="77">
        <f t="shared" si="17"/>
        <v>6.9381587591397356</v>
      </c>
      <c r="E17" s="77">
        <f t="shared" si="17"/>
        <v>6.2306004674433959</v>
      </c>
      <c r="F17" s="77">
        <f t="shared" si="17"/>
        <v>7.1267049351829383</v>
      </c>
      <c r="G17" s="77">
        <f t="shared" si="17"/>
        <v>5.895755566929191</v>
      </c>
      <c r="H17" s="77">
        <f t="shared" si="17"/>
        <v>5.0808724683251842</v>
      </c>
      <c r="I17" s="77">
        <f t="shared" si="17"/>
        <v>4.7219339083388361</v>
      </c>
      <c r="J17" s="77">
        <f t="shared" ref="J17:AB21" si="18">J9/J$13*100</f>
        <v>6.1848279317472974</v>
      </c>
      <c r="K17" s="77">
        <f t="shared" si="18"/>
        <v>4.3959080097730912</v>
      </c>
      <c r="L17" s="77">
        <f t="shared" si="18"/>
        <v>4.2844811770306883</v>
      </c>
      <c r="M17" s="77">
        <f t="shared" si="18"/>
        <v>4.2033504516997544</v>
      </c>
      <c r="N17" s="77">
        <f t="shared" si="18"/>
        <v>4.1005698526264673</v>
      </c>
      <c r="O17" s="77">
        <f t="shared" si="18"/>
        <v>5.6045242043387757</v>
      </c>
      <c r="P17" s="77">
        <f t="shared" si="18"/>
        <v>5.0616468496264222</v>
      </c>
      <c r="Q17" s="77">
        <f t="shared" si="18"/>
        <v>7.1143398870262882</v>
      </c>
      <c r="R17" s="77">
        <f t="shared" si="18"/>
        <v>6.0040911574370348</v>
      </c>
      <c r="S17" s="77">
        <f t="shared" si="18"/>
        <v>5.551959409785848</v>
      </c>
      <c r="T17" s="77">
        <f t="shared" si="18"/>
        <v>5.2292965027486051</v>
      </c>
      <c r="U17" s="77">
        <f t="shared" si="18"/>
        <v>5.086842806446664</v>
      </c>
      <c r="V17" s="77">
        <f t="shared" si="18"/>
        <v>4.7268463228254989</v>
      </c>
      <c r="W17" s="77">
        <f t="shared" si="18"/>
        <v>4.9595877152193593</v>
      </c>
      <c r="X17" s="77">
        <f t="shared" si="18"/>
        <v>5.1601205936575498</v>
      </c>
      <c r="Y17" s="77">
        <f t="shared" si="18"/>
        <v>5.9900643175814876</v>
      </c>
      <c r="Z17" s="77">
        <f t="shared" si="18"/>
        <v>5.8007968988458689</v>
      </c>
      <c r="AA17" s="77">
        <f t="shared" si="18"/>
        <v>4.4162451619680878</v>
      </c>
      <c r="AB17" s="77">
        <f t="shared" si="18"/>
        <v>5.3292164348619142</v>
      </c>
      <c r="AC17" s="44"/>
    </row>
    <row r="18" spans="1:29" ht="12.75" customHeight="1" x14ac:dyDescent="0.2">
      <c r="A18" s="42" t="s">
        <v>45</v>
      </c>
      <c r="B18" s="77">
        <f t="shared" ref="B18:I18" si="19">B10/B$13*100</f>
        <v>24.369794739795381</v>
      </c>
      <c r="C18" s="77">
        <f t="shared" si="19"/>
        <v>18.015958818629986</v>
      </c>
      <c r="D18" s="77">
        <f t="shared" si="19"/>
        <v>16.784673188338662</v>
      </c>
      <c r="E18" s="77">
        <f t="shared" si="19"/>
        <v>16.504385720720858</v>
      </c>
      <c r="F18" s="77">
        <f t="shared" si="19"/>
        <v>15.94391639171215</v>
      </c>
      <c r="G18" s="77">
        <f t="shared" si="19"/>
        <v>19.578017309037641</v>
      </c>
      <c r="H18" s="77">
        <f t="shared" si="19"/>
        <v>19.87007571723386</v>
      </c>
      <c r="I18" s="77">
        <f t="shared" si="19"/>
        <v>19.978896176984538</v>
      </c>
      <c r="J18" s="77">
        <f t="shared" ref="J18:V18" si="20">J10/J$13*100</f>
        <v>19.650667193018361</v>
      </c>
      <c r="K18" s="77">
        <f t="shared" si="20"/>
        <v>23.102666932898437</v>
      </c>
      <c r="L18" s="77">
        <f t="shared" si="20"/>
        <v>22.662745950622686</v>
      </c>
      <c r="M18" s="77">
        <f t="shared" si="20"/>
        <v>20.748504054952903</v>
      </c>
      <c r="N18" s="77">
        <f t="shared" si="20"/>
        <v>19.405294291274014</v>
      </c>
      <c r="O18" s="77">
        <f t="shared" si="20"/>
        <v>18.500456763300395</v>
      </c>
      <c r="P18" s="77">
        <f t="shared" si="20"/>
        <v>18.353723789301306</v>
      </c>
      <c r="Q18" s="77">
        <f t="shared" si="20"/>
        <v>19.793511831444338</v>
      </c>
      <c r="R18" s="77">
        <f t="shared" si="20"/>
        <v>20.343202714450147</v>
      </c>
      <c r="S18" s="77">
        <f t="shared" si="20"/>
        <v>20.06822881215723</v>
      </c>
      <c r="T18" s="77">
        <f t="shared" si="20"/>
        <v>20.590568826382551</v>
      </c>
      <c r="U18" s="77">
        <f t="shared" si="20"/>
        <v>20.801762164594898</v>
      </c>
      <c r="V18" s="77">
        <f t="shared" si="20"/>
        <v>21.32247802314825</v>
      </c>
      <c r="W18" s="77">
        <f t="shared" si="18"/>
        <v>21.929729047686788</v>
      </c>
      <c r="X18" s="77">
        <f t="shared" si="18"/>
        <v>21.935138309018864</v>
      </c>
      <c r="Y18" s="77">
        <f t="shared" si="18"/>
        <v>23.411442014198705</v>
      </c>
      <c r="Z18" s="77">
        <f t="shared" ref="Z18:AA18" si="21">Z10/Z$13*100</f>
        <v>24.349906991409597</v>
      </c>
      <c r="AA18" s="77">
        <f t="shared" si="21"/>
        <v>20.239700768116403</v>
      </c>
      <c r="AB18" s="77">
        <f t="shared" si="18"/>
        <v>20.891921354637095</v>
      </c>
      <c r="AC18" s="44"/>
    </row>
    <row r="19" spans="1:29" ht="12.75" customHeight="1" x14ac:dyDescent="0.2">
      <c r="A19" s="42" t="s">
        <v>32</v>
      </c>
      <c r="B19" s="77">
        <f t="shared" ref="B19:I19" si="22">B11/B$13*100</f>
        <v>56.734644406569586</v>
      </c>
      <c r="C19" s="77">
        <f t="shared" si="22"/>
        <v>60.048090389931566</v>
      </c>
      <c r="D19" s="77">
        <f t="shared" si="22"/>
        <v>62.750346719899198</v>
      </c>
      <c r="E19" s="77">
        <f t="shared" si="22"/>
        <v>63.06074269980617</v>
      </c>
      <c r="F19" s="77">
        <f t="shared" si="22"/>
        <v>61.95354490799204</v>
      </c>
      <c r="G19" s="77">
        <f t="shared" si="22"/>
        <v>61.749329631319227</v>
      </c>
      <c r="H19" s="77">
        <f t="shared" si="22"/>
        <v>61.730892852505356</v>
      </c>
      <c r="I19" s="77">
        <f t="shared" si="22"/>
        <v>57.865319160158734</v>
      </c>
      <c r="J19" s="77">
        <f t="shared" ref="J19" si="23">J11/J$13*100</f>
        <v>58.213945418252507</v>
      </c>
      <c r="K19" s="77">
        <f t="shared" si="18"/>
        <v>58.547562825955481</v>
      </c>
      <c r="L19" s="77">
        <f t="shared" si="18"/>
        <v>58.2862862648742</v>
      </c>
      <c r="M19" s="77">
        <f t="shared" si="18"/>
        <v>61.094601266299698</v>
      </c>
      <c r="N19" s="77">
        <f t="shared" si="18"/>
        <v>62.808725117696142</v>
      </c>
      <c r="O19" s="77">
        <f t="shared" si="18"/>
        <v>57.84993885637919</v>
      </c>
      <c r="P19" s="77">
        <f t="shared" si="18"/>
        <v>57.198298326192557</v>
      </c>
      <c r="Q19" s="77">
        <f t="shared" si="18"/>
        <v>55.706612191088034</v>
      </c>
      <c r="R19" s="77">
        <f t="shared" si="18"/>
        <v>53.756583791432931</v>
      </c>
      <c r="S19" s="77">
        <f t="shared" si="18"/>
        <v>53.721252167689705</v>
      </c>
      <c r="T19" s="77">
        <f t="shared" si="18"/>
        <v>54.016214635892148</v>
      </c>
      <c r="U19" s="77">
        <f t="shared" si="18"/>
        <v>54.393090496086216</v>
      </c>
      <c r="V19" s="77">
        <f t="shared" si="18"/>
        <v>53.72357224370198</v>
      </c>
      <c r="W19" s="77">
        <f t="shared" si="18"/>
        <v>52.556143665658198</v>
      </c>
      <c r="X19" s="77">
        <f t="shared" si="18"/>
        <v>49.652445183840562</v>
      </c>
      <c r="Y19" s="77">
        <f t="shared" si="18"/>
        <v>49.155102515832802</v>
      </c>
      <c r="Z19" s="77">
        <f t="shared" ref="Z19:AA19" si="24">Z11/Z$13*100</f>
        <v>47.846814124435937</v>
      </c>
      <c r="AA19" s="77">
        <f t="shared" si="24"/>
        <v>41.498590552292399</v>
      </c>
      <c r="AB19" s="77">
        <f t="shared" si="18"/>
        <v>53.675589808994232</v>
      </c>
      <c r="AC19" s="44"/>
    </row>
    <row r="20" spans="1:29" ht="12.75" customHeight="1" x14ac:dyDescent="0.2">
      <c r="A20" s="42" t="s">
        <v>26</v>
      </c>
      <c r="B20" s="77">
        <f t="shared" ref="B20:I20" si="25">B12/B$13*100</f>
        <v>12.95975092274753</v>
      </c>
      <c r="C20" s="77">
        <f t="shared" si="25"/>
        <v>14.742392468112881</v>
      </c>
      <c r="D20" s="77">
        <f t="shared" si="25"/>
        <v>13.526821332622397</v>
      </c>
      <c r="E20" s="77">
        <f t="shared" si="25"/>
        <v>14.204271112029573</v>
      </c>
      <c r="F20" s="77">
        <f t="shared" si="25"/>
        <v>14.975833765112876</v>
      </c>
      <c r="G20" s="77">
        <f t="shared" si="25"/>
        <v>12.776897492713941</v>
      </c>
      <c r="H20" s="77">
        <f t="shared" si="25"/>
        <v>13.318158961935586</v>
      </c>
      <c r="I20" s="77">
        <f t="shared" si="25"/>
        <v>17.433850754517895</v>
      </c>
      <c r="J20" s="77">
        <f t="shared" ref="J20" si="26">J12/J$13*100</f>
        <v>15.950559456981839</v>
      </c>
      <c r="K20" s="77">
        <f t="shared" si="18"/>
        <v>13.953862231372998</v>
      </c>
      <c r="L20" s="77">
        <f t="shared" si="18"/>
        <v>14.766486607472432</v>
      </c>
      <c r="M20" s="77">
        <f t="shared" si="18"/>
        <v>13.953544227047637</v>
      </c>
      <c r="N20" s="77">
        <f t="shared" si="18"/>
        <v>13.68541073840338</v>
      </c>
      <c r="O20" s="77">
        <f t="shared" si="18"/>
        <v>18.045080175981649</v>
      </c>
      <c r="P20" s="77">
        <f t="shared" si="18"/>
        <v>19.38633103487971</v>
      </c>
      <c r="Q20" s="77">
        <f t="shared" si="18"/>
        <v>17.385536090441342</v>
      </c>
      <c r="R20" s="77">
        <f t="shared" si="18"/>
        <v>19.896122336679866</v>
      </c>
      <c r="S20" s="77">
        <f t="shared" si="18"/>
        <v>20.658559610367224</v>
      </c>
      <c r="T20" s="77">
        <f t="shared" si="18"/>
        <v>20.163920034976702</v>
      </c>
      <c r="U20" s="77">
        <f t="shared" si="18"/>
        <v>19.718304532872217</v>
      </c>
      <c r="V20" s="77">
        <f t="shared" si="18"/>
        <v>20.227103410324286</v>
      </c>
      <c r="W20" s="77">
        <f t="shared" si="18"/>
        <v>20.554539571435662</v>
      </c>
      <c r="X20" s="77">
        <f t="shared" si="18"/>
        <v>23.25229591348301</v>
      </c>
      <c r="Y20" s="77">
        <f t="shared" si="18"/>
        <v>21.443391152387008</v>
      </c>
      <c r="Z20" s="77">
        <f t="shared" ref="Z20:AA20" si="27">Z12/Z$13*100</f>
        <v>22.002481985308595</v>
      </c>
      <c r="AA20" s="77">
        <f t="shared" si="27"/>
        <v>33.845463517623102</v>
      </c>
      <c r="AB20" s="77">
        <f t="shared" si="18"/>
        <v>20.103272401506779</v>
      </c>
      <c r="AC20" s="44"/>
    </row>
    <row r="21" spans="1:29" ht="12.75" customHeight="1" x14ac:dyDescent="0.2">
      <c r="A21" s="42" t="s">
        <v>11</v>
      </c>
      <c r="B21" s="77">
        <f t="shared" ref="B21:I21" si="28">B13/B$13*100</f>
        <v>100</v>
      </c>
      <c r="C21" s="77">
        <f t="shared" si="28"/>
        <v>100</v>
      </c>
      <c r="D21" s="77">
        <f t="shared" si="28"/>
        <v>100</v>
      </c>
      <c r="E21" s="77">
        <f t="shared" si="28"/>
        <v>100</v>
      </c>
      <c r="F21" s="77">
        <f t="shared" si="28"/>
        <v>100</v>
      </c>
      <c r="G21" s="77">
        <f t="shared" si="28"/>
        <v>100</v>
      </c>
      <c r="H21" s="77">
        <f t="shared" si="28"/>
        <v>100</v>
      </c>
      <c r="I21" s="77">
        <f t="shared" si="28"/>
        <v>100</v>
      </c>
      <c r="J21" s="77">
        <f t="shared" ref="J21" si="29">J13/J$13*100</f>
        <v>100</v>
      </c>
      <c r="K21" s="77">
        <f t="shared" si="18"/>
        <v>100</v>
      </c>
      <c r="L21" s="77">
        <f t="shared" si="18"/>
        <v>100</v>
      </c>
      <c r="M21" s="77">
        <f t="shared" si="18"/>
        <v>100</v>
      </c>
      <c r="N21" s="77">
        <f t="shared" si="18"/>
        <v>100</v>
      </c>
      <c r="O21" s="77">
        <f t="shared" si="18"/>
        <v>100</v>
      </c>
      <c r="P21" s="77">
        <f t="shared" si="18"/>
        <v>100</v>
      </c>
      <c r="Q21" s="77">
        <f t="shared" si="18"/>
        <v>100</v>
      </c>
      <c r="R21" s="77">
        <f t="shared" si="18"/>
        <v>100</v>
      </c>
      <c r="S21" s="77">
        <f t="shared" si="18"/>
        <v>100</v>
      </c>
      <c r="T21" s="77">
        <f t="shared" si="18"/>
        <v>100</v>
      </c>
      <c r="U21" s="77">
        <f t="shared" si="18"/>
        <v>100</v>
      </c>
      <c r="V21" s="77">
        <f t="shared" si="18"/>
        <v>100</v>
      </c>
      <c r="W21" s="77">
        <f t="shared" si="18"/>
        <v>100</v>
      </c>
      <c r="X21" s="77">
        <f t="shared" si="18"/>
        <v>100</v>
      </c>
      <c r="Y21" s="77">
        <f t="shared" si="18"/>
        <v>100</v>
      </c>
      <c r="Z21" s="77">
        <f t="shared" ref="Z21:AA21" si="30">Z13/Z$13*100</f>
        <v>100</v>
      </c>
      <c r="AA21" s="77">
        <f t="shared" si="30"/>
        <v>100</v>
      </c>
      <c r="AB21" s="77">
        <f t="shared" si="18"/>
        <v>100</v>
      </c>
      <c r="AC21" s="44"/>
    </row>
    <row r="22" spans="1:29" ht="12.75" customHeight="1" x14ac:dyDescent="0.2">
      <c r="A22" s="42"/>
      <c r="B22" s="44"/>
      <c r="C22" s="226"/>
      <c r="D22" s="226"/>
      <c r="E22" s="226"/>
      <c r="F22" s="226"/>
      <c r="G22" s="44"/>
      <c r="H22" s="44"/>
      <c r="I22" s="44"/>
      <c r="J22" s="226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226"/>
      <c r="Z22" s="226"/>
      <c r="AA22" s="226"/>
      <c r="AB22" s="44"/>
    </row>
    <row r="23" spans="1:29" ht="12.75" customHeight="1" thickBot="1" x14ac:dyDescent="0.25">
      <c r="A23" s="42"/>
      <c r="B23" s="268" t="s">
        <v>16</v>
      </c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8"/>
      <c r="V23" s="268"/>
      <c r="W23" s="268"/>
      <c r="X23" s="268"/>
      <c r="Y23" s="268"/>
      <c r="Z23" s="268"/>
      <c r="AA23" s="268"/>
      <c r="AB23" s="268"/>
    </row>
    <row r="24" spans="1:29" ht="12.75" customHeight="1" thickTop="1" x14ac:dyDescent="0.2">
      <c r="A24" s="42"/>
      <c r="B24" s="44"/>
      <c r="C24" s="226"/>
      <c r="D24" s="226"/>
      <c r="E24" s="226"/>
      <c r="F24" s="226"/>
      <c r="G24" s="44"/>
      <c r="H24" s="44"/>
      <c r="I24" s="44"/>
      <c r="J24" s="226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226"/>
      <c r="Z24" s="226"/>
      <c r="AA24" s="226"/>
      <c r="AB24" s="44"/>
    </row>
    <row r="25" spans="1:29" ht="12.75" customHeight="1" x14ac:dyDescent="0.2">
      <c r="A25" s="42" t="s">
        <v>62</v>
      </c>
      <c r="B25" s="90" t="s">
        <v>12</v>
      </c>
      <c r="C25" s="78">
        <f t="shared" ref="C25:G25" si="31">(C9/B9)*100-100</f>
        <v>29.586383421543729</v>
      </c>
      <c r="D25" s="78">
        <f t="shared" si="31"/>
        <v>18.684978135988416</v>
      </c>
      <c r="E25" s="78">
        <f t="shared" si="31"/>
        <v>-15.067503618697103</v>
      </c>
      <c r="F25" s="78">
        <f t="shared" si="31"/>
        <v>17.643768145650057</v>
      </c>
      <c r="G25" s="78">
        <f t="shared" si="31"/>
        <v>-10.019885621270447</v>
      </c>
      <c r="H25" s="78">
        <f>(H9/G9)*100-100</f>
        <v>-12.831948085904372</v>
      </c>
      <c r="I25" s="78">
        <f t="shared" ref="I25:K25" si="32">(I9/H9)*100-100</f>
        <v>16.958784794534566</v>
      </c>
      <c r="J25" s="78">
        <f t="shared" si="32"/>
        <v>56.576394459642472</v>
      </c>
      <c r="K25" s="78">
        <f t="shared" si="32"/>
        <v>-16.202870755529375</v>
      </c>
      <c r="L25" s="78">
        <f>(L9/K9)*100-100</f>
        <v>18.150853800491461</v>
      </c>
      <c r="M25" s="78">
        <f t="shared" ref="M25:Z25" si="33">(M9/L9)*100-100</f>
        <v>24.066817313592878</v>
      </c>
      <c r="N25" s="78">
        <f t="shared" si="33"/>
        <v>18.854250508306976</v>
      </c>
      <c r="O25" s="78">
        <f t="shared" si="33"/>
        <v>65.752563457667122</v>
      </c>
      <c r="P25" s="78">
        <f t="shared" si="33"/>
        <v>-18.602126363476799</v>
      </c>
      <c r="Q25" s="78">
        <f t="shared" si="33"/>
        <v>61.662186050529613</v>
      </c>
      <c r="R25" s="78">
        <f t="shared" si="33"/>
        <v>11.573760868786437</v>
      </c>
      <c r="S25" s="78">
        <f t="shared" si="33"/>
        <v>-5.8875175173344729</v>
      </c>
      <c r="T25" s="78">
        <f t="shared" si="33"/>
        <v>4.279323531936825</v>
      </c>
      <c r="U25" s="78">
        <f t="shared" si="33"/>
        <v>1.3924100135047013</v>
      </c>
      <c r="V25" s="78">
        <f t="shared" si="33"/>
        <v>-8.5821102919952352</v>
      </c>
      <c r="W25" s="78">
        <f t="shared" si="33"/>
        <v>-1.0293367950641681</v>
      </c>
      <c r="X25" s="78">
        <f t="shared" si="33"/>
        <v>7.6258589218857935</v>
      </c>
      <c r="Y25" s="78">
        <f t="shared" si="33"/>
        <v>17.040570877531394</v>
      </c>
      <c r="Z25" s="78">
        <f t="shared" si="33"/>
        <v>-4.7170451456099585</v>
      </c>
      <c r="AA25" s="78">
        <f>(AA9/Z9)*100-100</f>
        <v>-20.507688105244242</v>
      </c>
      <c r="AB25" s="78">
        <f>POWER(AA9/B9,1/26)*100-100</f>
        <v>7.6124272948867144</v>
      </c>
    </row>
    <row r="26" spans="1:29" ht="12.75" customHeight="1" x14ac:dyDescent="0.2">
      <c r="A26" s="42" t="s">
        <v>45</v>
      </c>
      <c r="B26" s="90" t="s">
        <v>12</v>
      </c>
      <c r="C26" s="78">
        <f t="shared" ref="C26:H26" si="34">(C10/B10)*100-100</f>
        <v>-20.950141726959203</v>
      </c>
      <c r="D26" s="78">
        <f t="shared" si="34"/>
        <v>14.643859758896838</v>
      </c>
      <c r="E26" s="78">
        <f t="shared" si="34"/>
        <v>-7.0017675291056491</v>
      </c>
      <c r="F26" s="78">
        <f t="shared" si="34"/>
        <v>-0.64134701208313061</v>
      </c>
      <c r="G26" s="78">
        <f t="shared" si="34"/>
        <v>33.557889969732742</v>
      </c>
      <c r="H26" s="78">
        <f t="shared" si="34"/>
        <v>2.6571799449242093</v>
      </c>
      <c r="I26" s="78">
        <f t="shared" ref="I26:L26" si="35">(I10/H10)*100-100</f>
        <v>26.538652478482064</v>
      </c>
      <c r="J26" s="78">
        <f t="shared" si="35"/>
        <v>17.577543135005058</v>
      </c>
      <c r="K26" s="78">
        <f t="shared" si="35"/>
        <v>38.609495619877549</v>
      </c>
      <c r="L26" s="78">
        <f t="shared" si="35"/>
        <v>18.915272161379605</v>
      </c>
      <c r="M26" s="78">
        <f t="shared" ref="M26:Z29" si="36">(M10/L10)*100-100</f>
        <v>15.779731931133469</v>
      </c>
      <c r="N26" s="78">
        <f t="shared" si="36"/>
        <v>13.946121503626756</v>
      </c>
      <c r="O26" s="78">
        <f t="shared" si="36"/>
        <v>15.618661316870813</v>
      </c>
      <c r="P26" s="78">
        <f t="shared" si="36"/>
        <v>-10.586785514745074</v>
      </c>
      <c r="Q26" s="78">
        <f t="shared" si="36"/>
        <v>24.040738179492365</v>
      </c>
      <c r="R26" s="78">
        <f t="shared" si="36"/>
        <v>35.876977100663339</v>
      </c>
      <c r="S26" s="78">
        <f t="shared" si="36"/>
        <v>0.40097762159356876</v>
      </c>
      <c r="T26" s="78">
        <f t="shared" si="36"/>
        <v>13.59534129783566</v>
      </c>
      <c r="U26" s="78">
        <f t="shared" si="36"/>
        <v>5.3009230263762532</v>
      </c>
      <c r="V26" s="78">
        <f t="shared" si="36"/>
        <v>0.84295771516600837</v>
      </c>
      <c r="W26" s="78">
        <f t="shared" si="36"/>
        <v>-2.9874370675497914</v>
      </c>
      <c r="X26" s="78">
        <f t="shared" si="36"/>
        <v>3.4688127952586569</v>
      </c>
      <c r="Y26" s="78">
        <f t="shared" si="36"/>
        <v>7.6099884271552725</v>
      </c>
      <c r="Z26" s="78">
        <f t="shared" si="36"/>
        <v>2.3359403199406898</v>
      </c>
      <c r="AA26" s="78">
        <f t="shared" ref="AA26:AA29" si="37">(AA10/Z10)*100-100</f>
        <v>-13.210658373935786</v>
      </c>
      <c r="AB26" s="78">
        <f t="shared" ref="AB26:AB29" si="38">POWER(AA10/B10,1/26)*100-100</f>
        <v>8.0687385972866679</v>
      </c>
    </row>
    <row r="27" spans="1:29" ht="12.75" customHeight="1" x14ac:dyDescent="0.2">
      <c r="A27" s="42" t="s">
        <v>32</v>
      </c>
      <c r="B27" s="90" t="s">
        <v>12</v>
      </c>
      <c r="C27" s="78">
        <f t="shared" ref="C27:H27" si="39">(C11/B11)*100-100</f>
        <v>13.173943781957746</v>
      </c>
      <c r="D27" s="78">
        <f t="shared" si="39"/>
        <v>28.591487186093445</v>
      </c>
      <c r="E27" s="78">
        <f t="shared" si="39"/>
        <v>-4.9545851402160821</v>
      </c>
      <c r="F27" s="78">
        <f t="shared" si="39"/>
        <v>1.0455359097555146</v>
      </c>
      <c r="G27" s="78">
        <f t="shared" si="39"/>
        <v>8.4081505133660954</v>
      </c>
      <c r="H27" s="78">
        <f t="shared" si="39"/>
        <v>1.1180828963580467</v>
      </c>
      <c r="I27" s="78">
        <f t="shared" ref="I27:L27" si="40">(I11/H11)*100-100</f>
        <v>17.968764680095603</v>
      </c>
      <c r="J27" s="78">
        <f t="shared" si="40"/>
        <v>20.261676044628359</v>
      </c>
      <c r="K27" s="78">
        <f t="shared" si="40"/>
        <v>18.574131834551906</v>
      </c>
      <c r="L27" s="78">
        <f t="shared" si="40"/>
        <v>20.682635115016112</v>
      </c>
      <c r="M27" s="78">
        <f t="shared" si="36"/>
        <v>32.554577513998424</v>
      </c>
      <c r="N27" s="78">
        <f t="shared" si="36"/>
        <v>25.251589900599683</v>
      </c>
      <c r="O27" s="78">
        <f t="shared" si="36"/>
        <v>11.698835406329053</v>
      </c>
      <c r="P27" s="78">
        <f t="shared" si="36"/>
        <v>-10.887183113588549</v>
      </c>
      <c r="Q27" s="78">
        <f t="shared" si="36"/>
        <v>12.01838774606972</v>
      </c>
      <c r="R27" s="78">
        <f t="shared" si="36"/>
        <v>27.577567958536875</v>
      </c>
      <c r="S27" s="78">
        <f t="shared" si="36"/>
        <v>1.7097740487977688</v>
      </c>
      <c r="T27" s="78">
        <f t="shared" si="36"/>
        <v>11.32154874755085</v>
      </c>
      <c r="U27" s="78">
        <f t="shared" si="36"/>
        <v>4.959072613903885</v>
      </c>
      <c r="V27" s="78">
        <f t="shared" si="36"/>
        <v>-2.8306777670255912</v>
      </c>
      <c r="W27" s="78">
        <f t="shared" si="36"/>
        <v>-7.7235248887564012</v>
      </c>
      <c r="X27" s="78">
        <f t="shared" si="36"/>
        <v>-2.2718890373458152</v>
      </c>
      <c r="Y27" s="78">
        <f t="shared" si="36"/>
        <v>-0.18570060802295529</v>
      </c>
      <c r="Z27" s="78">
        <f t="shared" si="36"/>
        <v>-4.2269183318246633</v>
      </c>
      <c r="AA27" s="78">
        <f t="shared" si="37"/>
        <v>-9.4392659231193363</v>
      </c>
      <c r="AB27" s="78">
        <f t="shared" si="38"/>
        <v>7.5420390540494822</v>
      </c>
    </row>
    <row r="28" spans="1:29" ht="12.75" customHeight="1" x14ac:dyDescent="0.2">
      <c r="A28" s="42" t="s">
        <v>26</v>
      </c>
      <c r="B28" s="90" t="s">
        <v>12</v>
      </c>
      <c r="C28" s="78">
        <f t="shared" ref="C28:H28" si="41">(C12/B12)*100-100</f>
        <v>21.637336091416032</v>
      </c>
      <c r="D28" s="78">
        <f t="shared" si="41"/>
        <v>12.907573769045428</v>
      </c>
      <c r="E28" s="78">
        <f t="shared" si="41"/>
        <v>-0.68578406093894273</v>
      </c>
      <c r="F28" s="78">
        <f t="shared" si="41"/>
        <v>8.4381524221042383</v>
      </c>
      <c r="G28" s="78">
        <f t="shared" si="41"/>
        <v>-7.2037878275086911</v>
      </c>
      <c r="H28" s="78">
        <f t="shared" si="41"/>
        <v>5.4331785284362724</v>
      </c>
      <c r="I28" s="78">
        <f t="shared" ref="I28:L28" si="42">(I12/H12)*100-100</f>
        <v>64.740495131347018</v>
      </c>
      <c r="J28" s="78">
        <f t="shared" si="42"/>
        <v>9.3707441774209457</v>
      </c>
      <c r="K28" s="78">
        <f t="shared" si="42"/>
        <v>3.1398931422006484</v>
      </c>
      <c r="L28" s="78">
        <f t="shared" si="42"/>
        <v>28.283253484710428</v>
      </c>
      <c r="M28" s="78">
        <f t="shared" si="36"/>
        <v>19.499375991202356</v>
      </c>
      <c r="N28" s="78">
        <f t="shared" si="36"/>
        <v>19.492158686510578</v>
      </c>
      <c r="O28" s="78">
        <f t="shared" si="36"/>
        <v>59.906713957941975</v>
      </c>
      <c r="P28" s="78">
        <f t="shared" si="36"/>
        <v>-3.1729331447054534</v>
      </c>
      <c r="Q28" s="78">
        <f t="shared" si="36"/>
        <v>3.1473657673152076</v>
      </c>
      <c r="R28" s="78">
        <f t="shared" si="36"/>
        <v>51.296806229983332</v>
      </c>
      <c r="S28" s="78">
        <f t="shared" si="36"/>
        <v>5.676840238369806</v>
      </c>
      <c r="T28" s="78">
        <f t="shared" si="36"/>
        <v>8.06278330574753</v>
      </c>
      <c r="U28" s="78">
        <f t="shared" si="36"/>
        <v>1.9283511932953559</v>
      </c>
      <c r="V28" s="78">
        <f t="shared" si="36"/>
        <v>0.91881707739634066</v>
      </c>
      <c r="W28" s="78">
        <f t="shared" si="36"/>
        <v>-4.1468375585108959</v>
      </c>
      <c r="X28" s="78">
        <f t="shared" si="36"/>
        <v>17.020094104271166</v>
      </c>
      <c r="Y28" s="78">
        <f t="shared" si="36"/>
        <v>-7.0193830219049573</v>
      </c>
      <c r="Z28" s="78">
        <f t="shared" si="36"/>
        <v>0.9571887662483789</v>
      </c>
      <c r="AA28" s="78">
        <f t="shared" si="37"/>
        <v>60.615851792178006</v>
      </c>
      <c r="AB28" s="78">
        <f t="shared" si="38"/>
        <v>12.937113107642588</v>
      </c>
    </row>
    <row r="29" spans="1:29" ht="12.75" customHeight="1" x14ac:dyDescent="0.2">
      <c r="A29" s="42" t="s">
        <v>11</v>
      </c>
      <c r="B29" s="90" t="s">
        <v>12</v>
      </c>
      <c r="C29" s="78">
        <f t="shared" ref="C29:H29" si="43">(C13/B13)*100-100</f>
        <v>6.9290199715506446</v>
      </c>
      <c r="D29" s="78">
        <f t="shared" si="43"/>
        <v>23.053873796008716</v>
      </c>
      <c r="E29" s="78">
        <f t="shared" si="43"/>
        <v>-5.4224152579409548</v>
      </c>
      <c r="F29" s="78">
        <f t="shared" si="43"/>
        <v>2.8513630726419592</v>
      </c>
      <c r="G29" s="78">
        <f t="shared" si="43"/>
        <v>8.7666742509169069</v>
      </c>
      <c r="H29" s="78">
        <f t="shared" si="43"/>
        <v>1.1482832003273415</v>
      </c>
      <c r="I29" s="78">
        <f t="shared" ref="I29:L29" si="44">(I13/H13)*100-100</f>
        <v>25.849425495321569</v>
      </c>
      <c r="J29" s="78">
        <f t="shared" si="44"/>
        <v>19.541464112413593</v>
      </c>
      <c r="K29" s="78">
        <f t="shared" si="44"/>
        <v>17.898469303544957</v>
      </c>
      <c r="L29" s="78">
        <f t="shared" si="44"/>
        <v>21.223612176786474</v>
      </c>
      <c r="M29" s="78">
        <f t="shared" si="36"/>
        <v>26.461485803364411</v>
      </c>
      <c r="N29" s="78">
        <f t="shared" si="36"/>
        <v>21.833326955895302</v>
      </c>
      <c r="O29" s="78">
        <f t="shared" si="36"/>
        <v>21.273446224728048</v>
      </c>
      <c r="P29" s="78">
        <f t="shared" si="36"/>
        <v>-9.871951455626899</v>
      </c>
      <c r="Q29" s="78">
        <f t="shared" si="36"/>
        <v>15.017964803536273</v>
      </c>
      <c r="R29" s="78">
        <f t="shared" si="36"/>
        <v>32.205463987854898</v>
      </c>
      <c r="S29" s="78">
        <f t="shared" si="36"/>
        <v>1.7766669696195976</v>
      </c>
      <c r="T29" s="78">
        <f t="shared" si="36"/>
        <v>10.713663152382196</v>
      </c>
      <c r="U29" s="78">
        <f t="shared" si="36"/>
        <v>4.2318379520053639</v>
      </c>
      <c r="V29" s="78">
        <f t="shared" si="36"/>
        <v>-1.6197263710225371</v>
      </c>
      <c r="W29" s="78">
        <f t="shared" si="36"/>
        <v>-5.6737893752201813</v>
      </c>
      <c r="X29" s="78">
        <f t="shared" si="36"/>
        <v>3.4432971208077277</v>
      </c>
      <c r="Y29" s="78">
        <f t="shared" si="36"/>
        <v>0.82420288976634026</v>
      </c>
      <c r="Z29" s="78">
        <f t="shared" si="36"/>
        <v>-1.6081690326777789</v>
      </c>
      <c r="AA29" s="78">
        <f t="shared" si="37"/>
        <v>4.4142114872289824</v>
      </c>
      <c r="AB29" s="78">
        <f t="shared" si="38"/>
        <v>8.8433550242753967</v>
      </c>
    </row>
    <row r="30" spans="1:29" ht="12.75" customHeight="1" thickBot="1" x14ac:dyDescent="0.25">
      <c r="A30" s="23"/>
      <c r="B30" s="24"/>
      <c r="C30" s="221"/>
      <c r="D30" s="221"/>
      <c r="E30" s="221"/>
      <c r="F30" s="221"/>
      <c r="G30" s="24"/>
      <c r="H30" s="24"/>
      <c r="I30" s="24"/>
      <c r="J30" s="221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21"/>
      <c r="Z30" s="221"/>
      <c r="AA30" s="221"/>
      <c r="AB30" s="24"/>
    </row>
    <row r="31" spans="1:29" ht="12.75" customHeight="1" thickTop="1" x14ac:dyDescent="0.2">
      <c r="A31" s="91" t="s">
        <v>1030</v>
      </c>
      <c r="B31" s="44"/>
      <c r="C31" s="226"/>
      <c r="D31" s="226"/>
      <c r="E31" s="226"/>
      <c r="F31" s="226"/>
      <c r="G31" s="44"/>
      <c r="H31" s="44"/>
      <c r="I31" s="44"/>
      <c r="J31" s="226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226"/>
      <c r="Z31" s="226"/>
      <c r="AA31" s="226"/>
      <c r="AB31" s="44"/>
    </row>
    <row r="32" spans="1:29" ht="12.75" customHeight="1" x14ac:dyDescent="0.2">
      <c r="B32" s="44"/>
      <c r="C32" s="226"/>
      <c r="D32" s="226"/>
      <c r="E32" s="226"/>
      <c r="F32" s="226"/>
      <c r="G32" s="44"/>
      <c r="H32" s="44"/>
      <c r="I32" s="44"/>
      <c r="J32" s="226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226"/>
      <c r="Z32" s="226"/>
      <c r="AA32" s="226"/>
      <c r="AB32" s="44"/>
    </row>
    <row r="33" spans="1:28" ht="12.75" customHeight="1" x14ac:dyDescent="0.2">
      <c r="A33" s="16"/>
      <c r="B33" s="44"/>
      <c r="C33" s="226"/>
      <c r="D33" s="226"/>
      <c r="E33" s="226"/>
      <c r="F33" s="226"/>
      <c r="G33" s="44"/>
      <c r="H33" s="44"/>
      <c r="I33" s="44"/>
      <c r="J33" s="226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226"/>
      <c r="Z33" s="226"/>
      <c r="AA33" s="226"/>
      <c r="AB33" s="44"/>
    </row>
    <row r="34" spans="1:28" ht="12.75" customHeight="1" x14ac:dyDescent="0.2">
      <c r="A34" s="9" t="s">
        <v>60</v>
      </c>
      <c r="B34" s="44"/>
      <c r="C34" s="226"/>
      <c r="D34" s="226"/>
      <c r="E34" s="226"/>
      <c r="F34" s="226"/>
      <c r="G34" s="44"/>
      <c r="H34" s="44"/>
      <c r="I34" s="44"/>
      <c r="J34" s="226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226"/>
      <c r="Z34" s="226"/>
      <c r="AA34" s="226"/>
      <c r="AB34" s="44"/>
    </row>
    <row r="35" spans="1:28" ht="12.75" customHeight="1" x14ac:dyDescent="0.2">
      <c r="B35" s="44"/>
      <c r="C35" s="226"/>
      <c r="D35" s="226"/>
      <c r="E35" s="226"/>
      <c r="F35" s="226"/>
      <c r="G35" s="44"/>
      <c r="H35" s="44"/>
      <c r="I35" s="44"/>
      <c r="J35" s="226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226"/>
      <c r="Z35" s="226"/>
      <c r="AA35" s="226"/>
      <c r="AB35" s="44"/>
    </row>
  </sheetData>
  <mergeCells count="5">
    <mergeCell ref="A4:AB4"/>
    <mergeCell ref="A2:AB2"/>
    <mergeCell ref="B23:AB23"/>
    <mergeCell ref="B7:AB7"/>
    <mergeCell ref="B15:AB15"/>
  </mergeCells>
  <phoneticPr fontId="0" type="noConversion"/>
  <hyperlinks>
    <hyperlink ref="A1" location="ÍNDICE!A1" display="INDICE"/>
    <hyperlink ref="A34" location="NOTAS!A1" display="NOTAS"/>
  </hyperlinks>
  <pageMargins left="0.75" right="0.75" top="1" bottom="1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9"/>
  <sheetViews>
    <sheetView zoomScaleNormal="100" workbookViewId="0"/>
  </sheetViews>
  <sheetFormatPr baseColWidth="10" defaultColWidth="12.42578125" defaultRowHeight="12.75" x14ac:dyDescent="0.2"/>
  <cols>
    <col min="1" max="1" width="17.140625" style="51" customWidth="1"/>
    <col min="2" max="2" width="11.7109375" style="16" customWidth="1"/>
    <col min="3" max="6" width="11.7109375" style="217" customWidth="1"/>
    <col min="7" max="9" width="11.7109375" style="16" customWidth="1"/>
    <col min="10" max="10" width="11.7109375" style="217" customWidth="1"/>
    <col min="11" max="24" width="11.7109375" style="16" customWidth="1"/>
    <col min="25" max="27" width="11.7109375" style="217" customWidth="1"/>
    <col min="28" max="16384" width="12.42578125" style="16"/>
  </cols>
  <sheetData>
    <row r="1" spans="1:30" x14ac:dyDescent="0.2">
      <c r="A1" s="9" t="s">
        <v>59</v>
      </c>
    </row>
    <row r="2" spans="1:30" ht="12.75" customHeight="1" x14ac:dyDescent="0.2">
      <c r="A2" s="267" t="s">
        <v>13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7"/>
      <c r="U2" s="267"/>
      <c r="V2" s="267"/>
      <c r="W2" s="267"/>
      <c r="X2" s="267"/>
      <c r="Y2" s="267"/>
      <c r="Z2" s="267"/>
      <c r="AA2" s="267"/>
      <c r="AB2" s="267"/>
    </row>
    <row r="3" spans="1:30" ht="12.75" customHeight="1" x14ac:dyDescent="0.2">
      <c r="B3" s="51"/>
      <c r="C3" s="260"/>
      <c r="D3" s="260"/>
      <c r="E3" s="260"/>
      <c r="F3" s="260"/>
      <c r="G3" s="51"/>
      <c r="H3" s="51"/>
      <c r="I3" s="51"/>
      <c r="J3" s="259"/>
      <c r="K3" s="51"/>
    </row>
    <row r="4" spans="1:30" ht="12.75" customHeight="1" x14ac:dyDescent="0.2">
      <c r="A4" s="267" t="s">
        <v>1027</v>
      </c>
      <c r="B4" s="267"/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267"/>
      <c r="U4" s="267"/>
      <c r="V4" s="267"/>
      <c r="W4" s="267"/>
      <c r="X4" s="267"/>
      <c r="Y4" s="267"/>
      <c r="Z4" s="267"/>
      <c r="AA4" s="267"/>
      <c r="AB4" s="267"/>
    </row>
    <row r="5" spans="1:30" ht="12.75" customHeight="1" thickBot="1" x14ac:dyDescent="0.25">
      <c r="A5" s="17"/>
      <c r="B5" s="18"/>
      <c r="C5" s="219"/>
      <c r="D5" s="219"/>
      <c r="E5" s="219"/>
      <c r="F5" s="219"/>
      <c r="G5" s="18"/>
      <c r="H5" s="18"/>
      <c r="I5" s="18"/>
      <c r="J5" s="219"/>
      <c r="K5" s="18"/>
      <c r="L5" s="18"/>
      <c r="M5" s="18"/>
      <c r="N5" s="18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</row>
    <row r="6" spans="1:30" s="20" customFormat="1" ht="12.75" customHeight="1" thickTop="1" x14ac:dyDescent="0.2">
      <c r="A6" s="19"/>
      <c r="B6" s="10">
        <v>1995</v>
      </c>
      <c r="C6" s="215">
        <v>1996</v>
      </c>
      <c r="D6" s="215">
        <v>1997</v>
      </c>
      <c r="E6" s="215">
        <v>1998</v>
      </c>
      <c r="F6" s="215">
        <v>1999</v>
      </c>
      <c r="G6" s="10">
        <v>2000</v>
      </c>
      <c r="H6" s="10">
        <v>2001</v>
      </c>
      <c r="I6" s="10">
        <v>2002</v>
      </c>
      <c r="J6" s="215">
        <v>2003</v>
      </c>
      <c r="K6" s="10">
        <v>2004</v>
      </c>
      <c r="L6" s="10">
        <v>2005</v>
      </c>
      <c r="M6" s="10">
        <v>2006</v>
      </c>
      <c r="N6" s="10">
        <v>2007</v>
      </c>
      <c r="O6" s="10">
        <v>2008</v>
      </c>
      <c r="P6" s="10">
        <v>2009</v>
      </c>
      <c r="Q6" s="10">
        <v>2010</v>
      </c>
      <c r="R6" s="10">
        <v>2011</v>
      </c>
      <c r="S6" s="10">
        <v>2012</v>
      </c>
      <c r="T6" s="10">
        <v>2013</v>
      </c>
      <c r="U6" s="10">
        <v>2014</v>
      </c>
      <c r="V6" s="10">
        <v>2015</v>
      </c>
      <c r="W6" s="10">
        <v>2016</v>
      </c>
      <c r="X6" s="10">
        <v>2017</v>
      </c>
      <c r="Y6" s="215">
        <v>2018</v>
      </c>
      <c r="Z6" s="215">
        <v>2019</v>
      </c>
      <c r="AA6" s="215">
        <v>2020</v>
      </c>
      <c r="AB6" s="10" t="s">
        <v>1028</v>
      </c>
    </row>
    <row r="7" spans="1:30" ht="12.75" customHeight="1" thickBot="1" x14ac:dyDescent="0.25">
      <c r="A7" s="19"/>
      <c r="B7" s="268" t="s">
        <v>14</v>
      </c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  <c r="AB7" s="268"/>
    </row>
    <row r="8" spans="1:30" ht="12.75" customHeight="1" thickTop="1" x14ac:dyDescent="0.2">
      <c r="A8" s="19"/>
      <c r="B8" s="21"/>
      <c r="C8" s="21"/>
      <c r="D8" s="21"/>
      <c r="E8" s="21"/>
      <c r="F8" s="21"/>
      <c r="G8" s="51"/>
      <c r="H8" s="51"/>
      <c r="I8" s="51"/>
      <c r="J8" s="259"/>
      <c r="K8" s="51"/>
    </row>
    <row r="9" spans="1:30" ht="12.75" customHeight="1" x14ac:dyDescent="0.2">
      <c r="A9" s="42" t="s">
        <v>62</v>
      </c>
      <c r="B9" s="48">
        <v>3986.4688970000002</v>
      </c>
      <c r="C9" s="211">
        <v>6448.9267739999977</v>
      </c>
      <c r="D9" s="211">
        <v>6797.7051750000001</v>
      </c>
      <c r="E9" s="211">
        <v>4991.3577690000066</v>
      </c>
      <c r="F9" s="211">
        <v>4164.1365620000015</v>
      </c>
      <c r="G9" s="211">
        <v>3542.1275249999999</v>
      </c>
      <c r="H9" s="211">
        <v>3677.222945</v>
      </c>
      <c r="I9" s="211">
        <v>4385.0236349999996</v>
      </c>
      <c r="J9" s="211">
        <v>7460.9393060000002</v>
      </c>
      <c r="K9" s="211">
        <v>8074.68289</v>
      </c>
      <c r="L9" s="211">
        <v>8405.0337820000004</v>
      </c>
      <c r="M9" s="211">
        <v>10447.630767000001</v>
      </c>
      <c r="N9" s="211">
        <v>9548.8857019999996</v>
      </c>
      <c r="O9" s="211">
        <v>11190.973184</v>
      </c>
      <c r="P9" s="211">
        <v>10010.941099</v>
      </c>
      <c r="Q9" s="211">
        <v>15098.34564</v>
      </c>
      <c r="R9" s="211">
        <v>21884.378548000001</v>
      </c>
      <c r="S9" s="211">
        <v>25233.804752</v>
      </c>
      <c r="T9" s="211">
        <v>24213.436613000002</v>
      </c>
      <c r="U9" s="211">
        <v>19595.213344000007</v>
      </c>
      <c r="V9" s="211">
        <v>16777.996187999994</v>
      </c>
      <c r="W9" s="211">
        <v>13575.585573000006</v>
      </c>
      <c r="X9" s="211">
        <v>15406.377955999991</v>
      </c>
      <c r="Y9" s="211">
        <v>13524.428554000004</v>
      </c>
      <c r="Z9" s="211">
        <v>15985.904536000005</v>
      </c>
      <c r="AA9" s="211">
        <v>13503.490278999994</v>
      </c>
      <c r="AB9" s="211">
        <f>SUM(B9:AA9)</f>
        <v>297931.017995</v>
      </c>
      <c r="AD9" s="75"/>
    </row>
    <row r="10" spans="1:30" ht="12.75" customHeight="1" x14ac:dyDescent="0.2">
      <c r="A10" s="42" t="s">
        <v>45</v>
      </c>
      <c r="B10" s="48">
        <v>8160.7698790000004</v>
      </c>
      <c r="C10" s="211">
        <v>9346.1737980000071</v>
      </c>
      <c r="D10" s="211">
        <v>9446.1325899999993</v>
      </c>
      <c r="E10" s="211">
        <v>8585.0439799999949</v>
      </c>
      <c r="F10" s="211">
        <v>8959.4100739999976</v>
      </c>
      <c r="G10" s="211">
        <v>10335.769039000001</v>
      </c>
      <c r="H10" s="211">
        <v>9911.4043540000002</v>
      </c>
      <c r="I10" s="211">
        <v>10340.535345</v>
      </c>
      <c r="J10" s="211">
        <v>9623.029534999996</v>
      </c>
      <c r="K10" s="211">
        <v>11796.395483</v>
      </c>
      <c r="L10" s="211">
        <v>11820.58208</v>
      </c>
      <c r="M10" s="211">
        <v>12398.237977999999</v>
      </c>
      <c r="N10" s="211">
        <v>12817.774332000001</v>
      </c>
      <c r="O10" s="211">
        <v>12184.822958000001</v>
      </c>
      <c r="P10" s="211">
        <v>10480.331898</v>
      </c>
      <c r="Q10" s="211">
        <v>14112.34564</v>
      </c>
      <c r="R10" s="211">
        <v>12710.220149000001</v>
      </c>
      <c r="S10" s="211">
        <v>12201.909782999999</v>
      </c>
      <c r="T10" s="211">
        <v>11906.749186999999</v>
      </c>
      <c r="U10" s="211">
        <v>11241.809645000003</v>
      </c>
      <c r="V10" s="211">
        <v>9995.7776600000016</v>
      </c>
      <c r="W10" s="211">
        <v>9163.4756030000081</v>
      </c>
      <c r="X10" s="211">
        <v>9296.4388389999949</v>
      </c>
      <c r="Y10" s="211">
        <v>9423.5158259999989</v>
      </c>
      <c r="Z10" s="211">
        <v>8411.0157269999982</v>
      </c>
      <c r="AA10" s="211">
        <v>7036.9868389999983</v>
      </c>
      <c r="AB10" s="211">
        <f t="shared" ref="AB10:AB12" si="0">SUM(B10:AA10)</f>
        <v>271706.65822099999</v>
      </c>
      <c r="AD10" s="75"/>
    </row>
    <row r="11" spans="1:30" ht="12.75" customHeight="1" x14ac:dyDescent="0.2">
      <c r="A11" s="42" t="s">
        <v>32</v>
      </c>
      <c r="B11" s="48">
        <v>332.92328500000002</v>
      </c>
      <c r="C11" s="211">
        <v>1178.8895200000002</v>
      </c>
      <c r="D11" s="211">
        <v>1275.8552590000004</v>
      </c>
      <c r="E11" s="211">
        <v>1188.6752050000007</v>
      </c>
      <c r="F11" s="211">
        <v>1241.0202039999999</v>
      </c>
      <c r="G11" s="211">
        <v>744.04093499999999</v>
      </c>
      <c r="H11" s="211">
        <v>865.54400299999998</v>
      </c>
      <c r="I11" s="211">
        <v>995.44449799999995</v>
      </c>
      <c r="J11" s="211">
        <v>1430.182115999999</v>
      </c>
      <c r="K11" s="211">
        <v>1243.8043889999999</v>
      </c>
      <c r="L11" s="211">
        <v>1329.1257840000001</v>
      </c>
      <c r="M11" s="211">
        <v>1409.0738799999999</v>
      </c>
      <c r="N11" s="211">
        <v>1638.4823260000001</v>
      </c>
      <c r="O11" s="211">
        <v>2269.588937</v>
      </c>
      <c r="P11" s="211">
        <v>1814.756971</v>
      </c>
      <c r="Q11" s="211">
        <v>2123.9349299999999</v>
      </c>
      <c r="R11" s="211">
        <v>3766.8289359999999</v>
      </c>
      <c r="S11" s="211">
        <v>4028.580547</v>
      </c>
      <c r="T11" s="211">
        <v>4828.1949100000002</v>
      </c>
      <c r="U11" s="211">
        <v>5654.7367319999985</v>
      </c>
      <c r="V11" s="211">
        <v>7593.7249980000024</v>
      </c>
      <c r="W11" s="211">
        <v>7624.6970599999986</v>
      </c>
      <c r="X11" s="211">
        <v>8338.6636059999983</v>
      </c>
      <c r="Y11" s="211">
        <v>9209.4198589999996</v>
      </c>
      <c r="Z11" s="211">
        <v>9675.5750640000006</v>
      </c>
      <c r="AA11" s="211">
        <v>9526.7607729999945</v>
      </c>
      <c r="AB11" s="211">
        <f t="shared" si="0"/>
        <v>91328.524727000011</v>
      </c>
      <c r="AD11" s="75"/>
    </row>
    <row r="12" spans="1:30" ht="12.75" customHeight="1" x14ac:dyDescent="0.2">
      <c r="A12" s="42" t="s">
        <v>26</v>
      </c>
      <c r="B12" s="48">
        <v>421.8331</v>
      </c>
      <c r="C12" s="211">
        <v>486.93384899999978</v>
      </c>
      <c r="D12" s="211">
        <v>480.46430600000002</v>
      </c>
      <c r="E12" s="211">
        <v>442.01294500000012</v>
      </c>
      <c r="F12" s="211">
        <v>444.79108500000007</v>
      </c>
      <c r="G12" s="211">
        <v>446.877387</v>
      </c>
      <c r="H12" s="211">
        <v>435.20276000000001</v>
      </c>
      <c r="I12" s="211">
        <v>475.44411500000001</v>
      </c>
      <c r="J12" s="211">
        <v>552.93428300000005</v>
      </c>
      <c r="K12" s="211">
        <v>627.06316800000002</v>
      </c>
      <c r="L12" s="211">
        <v>695.46298100000001</v>
      </c>
      <c r="M12" s="211">
        <v>776.52355599999999</v>
      </c>
      <c r="N12" s="211">
        <v>891.02021999999999</v>
      </c>
      <c r="O12" s="211">
        <v>1194.8583699999999</v>
      </c>
      <c r="P12" s="211">
        <v>1182.34673</v>
      </c>
      <c r="Q12" s="211">
        <v>983.32947999999999</v>
      </c>
      <c r="R12" s="211">
        <v>1740.4130809999999</v>
      </c>
      <c r="S12" s="211">
        <v>1630.2869459999999</v>
      </c>
      <c r="T12" s="211">
        <v>1652.5197290000001</v>
      </c>
      <c r="U12" s="211">
        <v>1742.2705649999996</v>
      </c>
      <c r="V12" s="211">
        <v>3082.2384379999994</v>
      </c>
      <c r="W12" s="211">
        <v>3133.8362910000001</v>
      </c>
      <c r="X12" s="211">
        <v>3484.2571779999998</v>
      </c>
      <c r="Y12" s="211">
        <v>3778.7656859999997</v>
      </c>
      <c r="Z12" s="211">
        <v>3866.0803970000015</v>
      </c>
      <c r="AA12" s="211">
        <v>4952.4089189999977</v>
      </c>
      <c r="AB12" s="211">
        <f t="shared" si="0"/>
        <v>39600.175564999998</v>
      </c>
      <c r="AD12" s="75"/>
    </row>
    <row r="13" spans="1:30" ht="12.75" customHeight="1" x14ac:dyDescent="0.2">
      <c r="A13" s="42" t="s">
        <v>11</v>
      </c>
      <c r="B13" s="48">
        <f>SUM(B9:B12)</f>
        <v>12901.995161000001</v>
      </c>
      <c r="C13" s="211">
        <f t="shared" ref="C13:H13" si="1">SUM(C9:C12)</f>
        <v>17460.923941000005</v>
      </c>
      <c r="D13" s="211">
        <f t="shared" si="1"/>
        <v>18000.157330000002</v>
      </c>
      <c r="E13" s="211">
        <f t="shared" si="1"/>
        <v>15207.089899000002</v>
      </c>
      <c r="F13" s="211">
        <f t="shared" si="1"/>
        <v>14809.357925</v>
      </c>
      <c r="G13" s="211">
        <f t="shared" si="1"/>
        <v>15068.814886</v>
      </c>
      <c r="H13" s="211">
        <f t="shared" si="1"/>
        <v>14889.374061999999</v>
      </c>
      <c r="I13" s="211">
        <f t="shared" ref="I13:M13" si="2">SUM(I9:I12)</f>
        <v>16196.447593000001</v>
      </c>
      <c r="J13" s="211">
        <f t="shared" si="2"/>
        <v>19067.085239999993</v>
      </c>
      <c r="K13" s="211">
        <f t="shared" si="2"/>
        <v>21741.945930000002</v>
      </c>
      <c r="L13" s="211">
        <f t="shared" si="2"/>
        <v>22250.204626999999</v>
      </c>
      <c r="M13" s="211">
        <f t="shared" si="2"/>
        <v>25031.466181</v>
      </c>
      <c r="N13" s="211">
        <f t="shared" ref="N13" si="3">SUM(N9:N12)</f>
        <v>24896.16258</v>
      </c>
      <c r="O13" s="211">
        <f t="shared" ref="O13" si="4">SUM(O9:O12)</f>
        <v>26840.243449000001</v>
      </c>
      <c r="P13" s="211">
        <f t="shared" ref="P13" si="5">SUM(P9:P12)</f>
        <v>23488.376698</v>
      </c>
      <c r="Q13" s="211">
        <f t="shared" ref="Q13" si="6">SUM(Q9:Q12)</f>
        <v>32317.955689999999</v>
      </c>
      <c r="R13" s="211">
        <f t="shared" ref="R13:S13" si="7">SUM(R9:R12)</f>
        <v>40101.840713999998</v>
      </c>
      <c r="S13" s="211">
        <f t="shared" si="7"/>
        <v>43094.582027999997</v>
      </c>
      <c r="T13" s="211">
        <f t="shared" ref="T13" si="8">SUM(T9:T12)</f>
        <v>42600.900438999997</v>
      </c>
      <c r="U13" s="211">
        <f t="shared" ref="U13" si="9">SUM(U9:U12)</f>
        <v>38234.030286000008</v>
      </c>
      <c r="V13" s="211">
        <f t="shared" ref="V13" si="10">SUM(V9:V12)</f>
        <v>37449.737284000003</v>
      </c>
      <c r="W13" s="211">
        <f t="shared" ref="W13" si="11">SUM(W9:W12)</f>
        <v>33497.594527000016</v>
      </c>
      <c r="X13" s="211">
        <f t="shared" ref="X13:Y13" si="12">SUM(X9:X12)</f>
        <v>36525.737578999979</v>
      </c>
      <c r="Y13" s="211">
        <f t="shared" si="12"/>
        <v>35936.129925000001</v>
      </c>
      <c r="Z13" s="211">
        <f t="shared" ref="Z13:AA13" si="13">SUM(Z9:Z12)</f>
        <v>37938.575724000009</v>
      </c>
      <c r="AA13" s="211">
        <f t="shared" si="13"/>
        <v>35019.646809999984</v>
      </c>
      <c r="AB13" s="211">
        <f>SUM(B13:Z13)</f>
        <v>665546.72969799989</v>
      </c>
    </row>
    <row r="14" spans="1:30" ht="12.75" customHeight="1" x14ac:dyDescent="0.2">
      <c r="A14" s="42"/>
      <c r="B14" s="44"/>
      <c r="C14" s="226"/>
      <c r="D14" s="226"/>
      <c r="E14" s="226"/>
      <c r="F14" s="226"/>
      <c r="G14" s="44"/>
      <c r="H14" s="44"/>
      <c r="I14" s="44"/>
      <c r="J14" s="226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226"/>
      <c r="Z14" s="226"/>
      <c r="AA14" s="226"/>
      <c r="AB14" s="44"/>
    </row>
    <row r="15" spans="1:30" ht="12.75" customHeight="1" thickBot="1" x14ac:dyDescent="0.25">
      <c r="A15" s="42"/>
      <c r="B15" s="268" t="s">
        <v>15</v>
      </c>
      <c r="C15" s="268"/>
      <c r="D15" s="268"/>
      <c r="E15" s="268"/>
      <c r="F15" s="268"/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/>
      <c r="U15" s="268"/>
      <c r="V15" s="268"/>
      <c r="W15" s="268"/>
      <c r="X15" s="268"/>
      <c r="Y15" s="268"/>
      <c r="Z15" s="268"/>
      <c r="AA15" s="268"/>
      <c r="AB15" s="268"/>
    </row>
    <row r="16" spans="1:30" ht="12.75" customHeight="1" thickTop="1" x14ac:dyDescent="0.2">
      <c r="A16" s="45"/>
      <c r="B16" s="44"/>
      <c r="C16" s="226"/>
      <c r="D16" s="226"/>
      <c r="E16" s="226"/>
      <c r="F16" s="226"/>
      <c r="G16" s="44"/>
      <c r="H16" s="44"/>
      <c r="I16" s="44"/>
      <c r="J16" s="226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226"/>
      <c r="Z16" s="226"/>
      <c r="AA16" s="226"/>
    </row>
    <row r="17" spans="1:28" ht="12.75" customHeight="1" x14ac:dyDescent="0.2">
      <c r="A17" s="42" t="s">
        <v>62</v>
      </c>
      <c r="B17" s="44">
        <f>B9/B$13*100</f>
        <v>30.898080856906933</v>
      </c>
      <c r="C17" s="226">
        <f t="shared" ref="C17:K17" si="14">C9/C$13*100</f>
        <v>36.933479555782668</v>
      </c>
      <c r="D17" s="226">
        <f t="shared" si="14"/>
        <v>37.764698665553269</v>
      </c>
      <c r="E17" s="226">
        <f t="shared" si="14"/>
        <v>32.822570275777956</v>
      </c>
      <c r="F17" s="226">
        <f t="shared" si="14"/>
        <v>28.118278882100832</v>
      </c>
      <c r="G17" s="226">
        <f t="shared" si="14"/>
        <v>23.506344405961798</v>
      </c>
      <c r="H17" s="226">
        <f t="shared" si="14"/>
        <v>24.696961267061223</v>
      </c>
      <c r="I17" s="226">
        <f t="shared" si="14"/>
        <v>27.073984031505638</v>
      </c>
      <c r="J17" s="226">
        <f t="shared" si="14"/>
        <v>39.129941530591296</v>
      </c>
      <c r="K17" s="226">
        <f t="shared" si="14"/>
        <v>37.138731353656709</v>
      </c>
      <c r="L17" s="226">
        <f t="shared" ref="L17:AB21" si="15">L9/L$13*100</f>
        <v>37.775085321241171</v>
      </c>
      <c r="M17" s="226">
        <f t="shared" si="15"/>
        <v>41.737989662508141</v>
      </c>
      <c r="N17" s="226">
        <f t="shared" si="15"/>
        <v>38.354849552882378</v>
      </c>
      <c r="O17" s="226">
        <f t="shared" si="15"/>
        <v>41.694752900674409</v>
      </c>
      <c r="P17" s="226">
        <f t="shared" si="15"/>
        <v>42.620829986315812</v>
      </c>
      <c r="Q17" s="226">
        <f t="shared" si="15"/>
        <v>46.718133364703554</v>
      </c>
      <c r="R17" s="226">
        <f t="shared" si="15"/>
        <v>54.572005070979003</v>
      </c>
      <c r="S17" s="226">
        <f t="shared" si="15"/>
        <v>58.554471500860018</v>
      </c>
      <c r="T17" s="226">
        <f t="shared" si="15"/>
        <v>56.837851696752494</v>
      </c>
      <c r="U17" s="226">
        <f t="shared" si="15"/>
        <v>51.250713559159109</v>
      </c>
      <c r="V17" s="226">
        <f t="shared" si="15"/>
        <v>44.80137219859273</v>
      </c>
      <c r="W17" s="226">
        <f t="shared" si="15"/>
        <v>40.527046090004156</v>
      </c>
      <c r="X17" s="226">
        <f t="shared" si="15"/>
        <v>42.17951224852937</v>
      </c>
      <c r="Y17" s="226">
        <f t="shared" si="15"/>
        <v>37.63462727407201</v>
      </c>
      <c r="Z17" s="226">
        <f t="shared" si="15"/>
        <v>42.13628010786735</v>
      </c>
      <c r="AA17" s="226">
        <f t="shared" si="15"/>
        <v>38.559755762996517</v>
      </c>
      <c r="AB17" s="226">
        <f t="shared" si="15"/>
        <v>44.764853420614045</v>
      </c>
    </row>
    <row r="18" spans="1:28" ht="12.75" customHeight="1" x14ac:dyDescent="0.2">
      <c r="A18" s="42" t="s">
        <v>45</v>
      </c>
      <c r="B18" s="226">
        <f t="shared" ref="B18:K18" si="16">B10/B$13*100</f>
        <v>63.251999223099077</v>
      </c>
      <c r="C18" s="226">
        <f t="shared" si="16"/>
        <v>53.52622707469822</v>
      </c>
      <c r="D18" s="226">
        <f t="shared" si="16"/>
        <v>52.478055701527573</v>
      </c>
      <c r="E18" s="226">
        <f t="shared" si="16"/>
        <v>56.454219952790154</v>
      </c>
      <c r="F18" s="226">
        <f t="shared" si="16"/>
        <v>60.498301947820586</v>
      </c>
      <c r="G18" s="226">
        <f t="shared" si="16"/>
        <v>68.590457293377895</v>
      </c>
      <c r="H18" s="226">
        <f t="shared" si="16"/>
        <v>66.566964552898483</v>
      </c>
      <c r="I18" s="226">
        <f t="shared" si="16"/>
        <v>63.844465186730901</v>
      </c>
      <c r="J18" s="226">
        <f t="shared" si="16"/>
        <v>50.469326663586045</v>
      </c>
      <c r="K18" s="226">
        <f t="shared" si="16"/>
        <v>54.256392325597133</v>
      </c>
      <c r="L18" s="226">
        <f t="shared" ref="L18:V18" si="17">L10/L$13*100</f>
        <v>53.125723013154023</v>
      </c>
      <c r="M18" s="226">
        <f t="shared" si="17"/>
        <v>49.5306103459925</v>
      </c>
      <c r="N18" s="226">
        <f t="shared" si="17"/>
        <v>51.484939860960701</v>
      </c>
      <c r="O18" s="226">
        <f t="shared" si="17"/>
        <v>45.397587324991186</v>
      </c>
      <c r="P18" s="226">
        <f t="shared" si="17"/>
        <v>44.619226065513438</v>
      </c>
      <c r="Q18" s="226">
        <f t="shared" si="17"/>
        <v>43.667197812164588</v>
      </c>
      <c r="R18" s="226">
        <f t="shared" si="17"/>
        <v>31.694854706663683</v>
      </c>
      <c r="S18" s="226">
        <f t="shared" si="17"/>
        <v>28.314254852435994</v>
      </c>
      <c r="T18" s="226">
        <f t="shared" si="17"/>
        <v>27.949524691500855</v>
      </c>
      <c r="U18" s="226">
        <f t="shared" si="17"/>
        <v>29.40262787079595</v>
      </c>
      <c r="V18" s="226">
        <f t="shared" si="17"/>
        <v>26.691182328455454</v>
      </c>
      <c r="W18" s="226">
        <f t="shared" si="15"/>
        <v>27.355622791403679</v>
      </c>
      <c r="X18" s="226">
        <f t="shared" si="15"/>
        <v>25.451748425047182</v>
      </c>
      <c r="Y18" s="226">
        <f t="shared" si="15"/>
        <v>26.222956800488024</v>
      </c>
      <c r="Z18" s="226">
        <f t="shared" ref="Z18:AA18" si="18">Z10/Z$13*100</f>
        <v>22.170088271603657</v>
      </c>
      <c r="AA18" s="226">
        <f t="shared" si="18"/>
        <v>20.094396945746929</v>
      </c>
      <c r="AB18" s="226">
        <f t="shared" si="15"/>
        <v>40.824580167990646</v>
      </c>
    </row>
    <row r="19" spans="1:28" ht="12.75" customHeight="1" x14ac:dyDescent="0.2">
      <c r="A19" s="42" t="s">
        <v>32</v>
      </c>
      <c r="B19" s="226">
        <f t="shared" ref="B19:K19" si="19">B11/B$13*100</f>
        <v>2.5804015646072833</v>
      </c>
      <c r="C19" s="226">
        <f t="shared" si="19"/>
        <v>6.7515872813113234</v>
      </c>
      <c r="D19" s="226">
        <f t="shared" si="19"/>
        <v>7.088022818964995</v>
      </c>
      <c r="E19" s="226">
        <f t="shared" si="19"/>
        <v>7.8165856379803884</v>
      </c>
      <c r="F19" s="226">
        <f t="shared" si="19"/>
        <v>8.3799730567994892</v>
      </c>
      <c r="G19" s="226">
        <f t="shared" si="19"/>
        <v>4.9376207792642468</v>
      </c>
      <c r="H19" s="226">
        <f t="shared" si="19"/>
        <v>5.8131658147336296</v>
      </c>
      <c r="I19" s="226">
        <f t="shared" si="19"/>
        <v>6.1460668599343018</v>
      </c>
      <c r="J19" s="226">
        <f t="shared" si="19"/>
        <v>7.5007904878910558</v>
      </c>
      <c r="K19" s="226">
        <f t="shared" si="19"/>
        <v>5.7207592779621992</v>
      </c>
      <c r="L19" s="226">
        <f t="shared" si="15"/>
        <v>5.9735440922064296</v>
      </c>
      <c r="M19" s="226">
        <f t="shared" si="15"/>
        <v>5.6292103299548222</v>
      </c>
      <c r="N19" s="226">
        <f t="shared" si="15"/>
        <v>6.5812645653119768</v>
      </c>
      <c r="O19" s="226">
        <f t="shared" si="15"/>
        <v>8.4559178507919199</v>
      </c>
      <c r="P19" s="226">
        <f t="shared" si="15"/>
        <v>7.7261915301048614</v>
      </c>
      <c r="Q19" s="226">
        <f t="shared" si="15"/>
        <v>6.571996540787385</v>
      </c>
      <c r="R19" s="226">
        <f t="shared" si="15"/>
        <v>9.3931571941159255</v>
      </c>
      <c r="S19" s="226">
        <f t="shared" si="15"/>
        <v>9.3482297713956157</v>
      </c>
      <c r="T19" s="226">
        <f t="shared" si="15"/>
        <v>11.333551310525623</v>
      </c>
      <c r="U19" s="226">
        <f t="shared" si="15"/>
        <v>14.789800315847343</v>
      </c>
      <c r="V19" s="226">
        <f t="shared" si="15"/>
        <v>20.27711153328795</v>
      </c>
      <c r="W19" s="226">
        <f t="shared" si="15"/>
        <v>22.761924155044255</v>
      </c>
      <c r="X19" s="226">
        <f t="shared" si="15"/>
        <v>22.829555701550596</v>
      </c>
      <c r="Y19" s="226">
        <f t="shared" si="15"/>
        <v>25.627188788053669</v>
      </c>
      <c r="Z19" s="226">
        <f t="shared" ref="Z19:AA19" si="20">Z11/Z$13*100</f>
        <v>25.503263839921157</v>
      </c>
      <c r="AA19" s="226">
        <f t="shared" si="20"/>
        <v>27.204045845144257</v>
      </c>
      <c r="AB19" s="226">
        <f t="shared" si="15"/>
        <v>13.722330927603155</v>
      </c>
    </row>
    <row r="20" spans="1:28" ht="12.75" customHeight="1" x14ac:dyDescent="0.2">
      <c r="A20" s="42" t="s">
        <v>26</v>
      </c>
      <c r="B20" s="226">
        <f t="shared" ref="B20:K20" si="21">B12/B$13*100</f>
        <v>3.2695183553867087</v>
      </c>
      <c r="C20" s="226">
        <f t="shared" si="21"/>
        <v>2.7887060882077961</v>
      </c>
      <c r="D20" s="226">
        <f t="shared" si="21"/>
        <v>2.669222813954149</v>
      </c>
      <c r="E20" s="226">
        <f t="shared" si="21"/>
        <v>2.9066241334515048</v>
      </c>
      <c r="F20" s="226">
        <f t="shared" si="21"/>
        <v>3.0034461132790811</v>
      </c>
      <c r="G20" s="226">
        <f t="shared" si="21"/>
        <v>2.9655775213960642</v>
      </c>
      <c r="H20" s="226">
        <f t="shared" si="21"/>
        <v>2.9229083653066734</v>
      </c>
      <c r="I20" s="226">
        <f t="shared" si="21"/>
        <v>2.935483921829154</v>
      </c>
      <c r="J20" s="226">
        <f t="shared" si="21"/>
        <v>2.899941317931614</v>
      </c>
      <c r="K20" s="226">
        <f t="shared" si="21"/>
        <v>2.8841170427839438</v>
      </c>
      <c r="L20" s="226">
        <f t="shared" si="15"/>
        <v>3.1256475733983824</v>
      </c>
      <c r="M20" s="226">
        <f t="shared" si="15"/>
        <v>3.1021896615445401</v>
      </c>
      <c r="N20" s="226">
        <f t="shared" si="15"/>
        <v>3.5789460208449522</v>
      </c>
      <c r="O20" s="226">
        <f t="shared" si="15"/>
        <v>4.4517419235424907</v>
      </c>
      <c r="P20" s="226">
        <f t="shared" si="15"/>
        <v>5.0337524180658901</v>
      </c>
      <c r="Q20" s="226">
        <f t="shared" si="15"/>
        <v>3.0426722823444776</v>
      </c>
      <c r="R20" s="226">
        <f t="shared" si="15"/>
        <v>4.3399830282414005</v>
      </c>
      <c r="S20" s="226">
        <f t="shared" si="15"/>
        <v>3.7830438753083806</v>
      </c>
      <c r="T20" s="226">
        <f t="shared" si="15"/>
        <v>3.8790723012210373</v>
      </c>
      <c r="U20" s="226">
        <f t="shared" si="15"/>
        <v>4.5568582541975946</v>
      </c>
      <c r="V20" s="226">
        <f t="shared" si="15"/>
        <v>8.2303339396638506</v>
      </c>
      <c r="W20" s="226">
        <f t="shared" si="15"/>
        <v>9.3554069635479014</v>
      </c>
      <c r="X20" s="226">
        <f t="shared" si="15"/>
        <v>9.5391836248728623</v>
      </c>
      <c r="Y20" s="226">
        <f t="shared" si="15"/>
        <v>10.515227137386301</v>
      </c>
      <c r="Z20" s="226">
        <f t="shared" ref="Z20:AA20" si="22">Z12/Z$13*100</f>
        <v>10.190367780607833</v>
      </c>
      <c r="AA20" s="226">
        <f t="shared" si="22"/>
        <v>14.1418014461123</v>
      </c>
      <c r="AB20" s="226">
        <f t="shared" si="15"/>
        <v>5.9500218088321271</v>
      </c>
    </row>
    <row r="21" spans="1:28" ht="12.75" customHeight="1" x14ac:dyDescent="0.2">
      <c r="A21" s="42" t="s">
        <v>11</v>
      </c>
      <c r="B21" s="226">
        <f t="shared" ref="B21:K21" si="23">B13/B$13*100</f>
        <v>100</v>
      </c>
      <c r="C21" s="226">
        <f t="shared" si="23"/>
        <v>100</v>
      </c>
      <c r="D21" s="226">
        <f t="shared" si="23"/>
        <v>100</v>
      </c>
      <c r="E21" s="226">
        <f t="shared" si="23"/>
        <v>100</v>
      </c>
      <c r="F21" s="226">
        <f t="shared" si="23"/>
        <v>100</v>
      </c>
      <c r="G21" s="226">
        <f t="shared" si="23"/>
        <v>100</v>
      </c>
      <c r="H21" s="226">
        <f t="shared" si="23"/>
        <v>100</v>
      </c>
      <c r="I21" s="226">
        <f t="shared" si="23"/>
        <v>100</v>
      </c>
      <c r="J21" s="226">
        <f t="shared" si="23"/>
        <v>100</v>
      </c>
      <c r="K21" s="226">
        <f t="shared" si="23"/>
        <v>100</v>
      </c>
      <c r="L21" s="226">
        <f t="shared" si="15"/>
        <v>100</v>
      </c>
      <c r="M21" s="226">
        <f t="shared" si="15"/>
        <v>100</v>
      </c>
      <c r="N21" s="226">
        <f t="shared" si="15"/>
        <v>100</v>
      </c>
      <c r="O21" s="226">
        <f t="shared" si="15"/>
        <v>100</v>
      </c>
      <c r="P21" s="226">
        <f t="shared" si="15"/>
        <v>100</v>
      </c>
      <c r="Q21" s="226">
        <f t="shared" si="15"/>
        <v>100</v>
      </c>
      <c r="R21" s="226">
        <f t="shared" si="15"/>
        <v>100</v>
      </c>
      <c r="S21" s="226">
        <f t="shared" si="15"/>
        <v>100</v>
      </c>
      <c r="T21" s="226">
        <f t="shared" si="15"/>
        <v>100</v>
      </c>
      <c r="U21" s="226">
        <f t="shared" si="15"/>
        <v>100</v>
      </c>
      <c r="V21" s="226">
        <f t="shared" si="15"/>
        <v>100</v>
      </c>
      <c r="W21" s="226">
        <f t="shared" si="15"/>
        <v>100</v>
      </c>
      <c r="X21" s="226">
        <f t="shared" si="15"/>
        <v>100</v>
      </c>
      <c r="Y21" s="226">
        <f t="shared" si="15"/>
        <v>100</v>
      </c>
      <c r="Z21" s="226">
        <f t="shared" ref="Z21:AA21" si="24">Z13/Z$13*100</f>
        <v>100</v>
      </c>
      <c r="AA21" s="226">
        <f t="shared" si="24"/>
        <v>100</v>
      </c>
      <c r="AB21" s="226">
        <f t="shared" si="15"/>
        <v>100</v>
      </c>
    </row>
    <row r="22" spans="1:28" ht="12.75" customHeight="1" x14ac:dyDescent="0.2">
      <c r="A22" s="42"/>
      <c r="B22" s="44"/>
      <c r="C22" s="226"/>
      <c r="D22" s="226"/>
      <c r="E22" s="226"/>
      <c r="F22" s="226"/>
      <c r="G22" s="44"/>
      <c r="H22" s="44"/>
      <c r="I22" s="44"/>
      <c r="J22" s="226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226"/>
      <c r="Z22" s="226"/>
      <c r="AA22" s="226"/>
    </row>
    <row r="23" spans="1:28" ht="12.75" customHeight="1" thickBot="1" x14ac:dyDescent="0.25">
      <c r="A23" s="42"/>
      <c r="B23" s="268" t="s">
        <v>16</v>
      </c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8"/>
      <c r="V23" s="268"/>
      <c r="W23" s="268"/>
      <c r="X23" s="268"/>
      <c r="Y23" s="268"/>
      <c r="Z23" s="268"/>
      <c r="AA23" s="268"/>
      <c r="AB23" s="268"/>
    </row>
    <row r="24" spans="1:28" ht="12.75" customHeight="1" thickTop="1" x14ac:dyDescent="0.2">
      <c r="A24" s="42"/>
      <c r="B24" s="44"/>
      <c r="C24" s="226"/>
      <c r="D24" s="226"/>
      <c r="E24" s="226"/>
      <c r="F24" s="226"/>
      <c r="G24" s="44"/>
      <c r="H24" s="44"/>
      <c r="I24" s="44"/>
      <c r="J24" s="226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226"/>
      <c r="Z24" s="226"/>
      <c r="AA24" s="226"/>
    </row>
    <row r="25" spans="1:28" ht="12.75" customHeight="1" x14ac:dyDescent="0.2">
      <c r="A25" s="42" t="s">
        <v>62</v>
      </c>
      <c r="B25" s="72" t="s">
        <v>12</v>
      </c>
      <c r="C25" s="209">
        <f t="shared" ref="C25:G25" si="25">IF(B9=0,"..",((C9/B9)*100-100))</f>
        <v>61.770402344117372</v>
      </c>
      <c r="D25" s="209">
        <f t="shared" si="25"/>
        <v>5.4083169684320893</v>
      </c>
      <c r="E25" s="209">
        <f t="shared" si="25"/>
        <v>-26.57290011110247</v>
      </c>
      <c r="F25" s="209">
        <f t="shared" si="25"/>
        <v>-16.573069799517398</v>
      </c>
      <c r="G25" s="209">
        <f t="shared" si="25"/>
        <v>-14.937287184002813</v>
      </c>
      <c r="H25" s="209">
        <f>IF(G9=0,"..",((H9/G9)*100-100))</f>
        <v>3.8139626268819882</v>
      </c>
      <c r="I25" s="209">
        <f t="shared" ref="I25:L25" si="26">IF(H9=0,"..",((I9/H9)*100-100))</f>
        <v>19.248239788191569</v>
      </c>
      <c r="J25" s="209">
        <f t="shared" si="26"/>
        <v>70.1459314027164</v>
      </c>
      <c r="K25" s="209">
        <f t="shared" si="26"/>
        <v>8.2260900247028417</v>
      </c>
      <c r="L25" s="209">
        <f t="shared" si="26"/>
        <v>4.0911933818369448</v>
      </c>
      <c r="M25" s="209">
        <f t="shared" ref="M25:X25" si="27">IF(L9=0,"..",((M9/L9)*100-100))</f>
        <v>24.30206752261212</v>
      </c>
      <c r="N25" s="209">
        <f t="shared" si="27"/>
        <v>-8.6023815833804775</v>
      </c>
      <c r="O25" s="209">
        <f t="shared" si="27"/>
        <v>17.196639830509937</v>
      </c>
      <c r="P25" s="209">
        <f t="shared" si="27"/>
        <v>-10.544499263809513</v>
      </c>
      <c r="Q25" s="209">
        <f t="shared" si="27"/>
        <v>50.818444446828124</v>
      </c>
      <c r="R25" s="209">
        <f t="shared" si="27"/>
        <v>44.94553952998524</v>
      </c>
      <c r="S25" s="209">
        <f t="shared" si="27"/>
        <v>15.305100835527739</v>
      </c>
      <c r="T25" s="209">
        <f t="shared" si="27"/>
        <v>-4.0436555209500256</v>
      </c>
      <c r="U25" s="209">
        <f t="shared" si="27"/>
        <v>-19.072977301043281</v>
      </c>
      <c r="V25" s="209">
        <f t="shared" si="27"/>
        <v>-14.377068044847988</v>
      </c>
      <c r="W25" s="209">
        <f t="shared" si="27"/>
        <v>-19.086967115241237</v>
      </c>
      <c r="X25" s="209">
        <f t="shared" si="27"/>
        <v>13.485918328570534</v>
      </c>
      <c r="Y25" s="209">
        <f t="shared" ref="Y25" si="28">IF(X9=0,"..",((Y9/X9)*100-100))</f>
        <v>-12.215391621410049</v>
      </c>
      <c r="Z25" s="209">
        <f t="shared" ref="Z25" si="29">IF(Y9=0,"..",((Z9/Y9)*100-100))</f>
        <v>18.200221711193791</v>
      </c>
      <c r="AA25" s="209">
        <f t="shared" ref="AA25" si="30">IF(Z9=0,"..",((AA9/Z9)*100-100))</f>
        <v>-15.528769431905801</v>
      </c>
      <c r="AB25" s="46">
        <f>POWER(AA9/B9,1/26)*100-100</f>
        <v>4.8043094121837555</v>
      </c>
    </row>
    <row r="26" spans="1:28" ht="12.75" customHeight="1" x14ac:dyDescent="0.2">
      <c r="A26" s="42" t="s">
        <v>45</v>
      </c>
      <c r="B26" s="72" t="s">
        <v>12</v>
      </c>
      <c r="C26" s="209">
        <f t="shared" ref="C26:H26" si="31">IF(B10=0,"..",((C10/B10)*100-100))</f>
        <v>14.525638347558242</v>
      </c>
      <c r="D26" s="209">
        <f t="shared" si="31"/>
        <v>1.0695156559295214</v>
      </c>
      <c r="E26" s="209">
        <f t="shared" si="31"/>
        <v>-9.115779413382171</v>
      </c>
      <c r="F26" s="209">
        <f t="shared" si="31"/>
        <v>4.3606776490853036</v>
      </c>
      <c r="G26" s="209">
        <f t="shared" si="31"/>
        <v>15.362160606915026</v>
      </c>
      <c r="H26" s="209">
        <f t="shared" si="31"/>
        <v>-4.1057872268502109</v>
      </c>
      <c r="I26" s="209">
        <f t="shared" ref="I26:L26" si="32">IF(H10=0,"..",((I10/H10)*100-100))</f>
        <v>4.3296688912385406</v>
      </c>
      <c r="J26" s="209">
        <f t="shared" si="32"/>
        <v>-6.938768507250856</v>
      </c>
      <c r="K26" s="209">
        <f t="shared" si="32"/>
        <v>22.585049127151052</v>
      </c>
      <c r="L26" s="209">
        <f t="shared" si="32"/>
        <v>0.20503379218554585</v>
      </c>
      <c r="M26" s="209">
        <f t="shared" ref="M26:W29" si="33">IF(L10=0,"..",((M10/L10)*100-100))</f>
        <v>4.8868650806745961</v>
      </c>
      <c r="N26" s="209">
        <f t="shared" si="33"/>
        <v>3.3838385320917865</v>
      </c>
      <c r="O26" s="209">
        <f t="shared" si="33"/>
        <v>-4.9380755005166321</v>
      </c>
      <c r="P26" s="209">
        <f t="shared" si="33"/>
        <v>-13.988640342787335</v>
      </c>
      <c r="Q26" s="209">
        <f t="shared" si="33"/>
        <v>34.655522147090693</v>
      </c>
      <c r="R26" s="209">
        <f t="shared" si="33"/>
        <v>-9.9354531611372749</v>
      </c>
      <c r="S26" s="209">
        <f t="shared" si="33"/>
        <v>-3.9992255054684733</v>
      </c>
      <c r="T26" s="209">
        <f t="shared" si="33"/>
        <v>-2.4189704828929735</v>
      </c>
      <c r="U26" s="209">
        <f t="shared" si="33"/>
        <v>-5.5845599126753314</v>
      </c>
      <c r="V26" s="209">
        <f t="shared" si="33"/>
        <v>-11.083909302397743</v>
      </c>
      <c r="W26" s="209">
        <f t="shared" si="33"/>
        <v>-8.326536316735087</v>
      </c>
      <c r="X26" s="209">
        <f t="shared" ref="X26:X29" si="34">IF(W10=0,"..",((X10/W10)*100-100))</f>
        <v>1.4510131500372552</v>
      </c>
      <c r="Y26" s="209">
        <f t="shared" ref="Y26:Y29" si="35">IF(X10=0,"..",((Y10/X10)*100-100))</f>
        <v>1.3669426454665228</v>
      </c>
      <c r="Z26" s="209">
        <f t="shared" ref="Z26:Z29" si="36">IF(Y10=0,"..",((Z10/Y10)*100-100))</f>
        <v>-10.744398563076189</v>
      </c>
      <c r="AA26" s="209">
        <f t="shared" ref="AA26:AA29" si="37">IF(Z10=0,"..",((AA10/Z10)*100-100))</f>
        <v>-16.33606371213007</v>
      </c>
      <c r="AB26" s="209">
        <f t="shared" ref="AB26:AB29" si="38">POWER(AA10/B10,1/26)*100-100</f>
        <v>-0.56821964332385733</v>
      </c>
    </row>
    <row r="27" spans="1:28" ht="12.75" customHeight="1" x14ac:dyDescent="0.2">
      <c r="A27" s="42" t="s">
        <v>32</v>
      </c>
      <c r="B27" s="72" t="s">
        <v>12</v>
      </c>
      <c r="C27" s="209">
        <f t="shared" ref="C27:H27" si="39">IF(B11=0,"..",((C11/B11)*100-100))</f>
        <v>254.10245336249164</v>
      </c>
      <c r="D27" s="209">
        <f t="shared" si="39"/>
        <v>8.2251760962299727</v>
      </c>
      <c r="E27" s="209">
        <f t="shared" si="39"/>
        <v>-6.8330677312354595</v>
      </c>
      <c r="F27" s="209">
        <f t="shared" si="39"/>
        <v>4.4036418678388429</v>
      </c>
      <c r="G27" s="209">
        <f t="shared" si="39"/>
        <v>-40.046025632633452</v>
      </c>
      <c r="H27" s="209">
        <f t="shared" si="39"/>
        <v>16.330159038897492</v>
      </c>
      <c r="I27" s="209">
        <f t="shared" ref="I27:L27" si="40">IF(H11=0,"..",((I11/H11)*100-100))</f>
        <v>15.007959681975862</v>
      </c>
      <c r="J27" s="209">
        <f t="shared" si="40"/>
        <v>43.672712931102978</v>
      </c>
      <c r="K27" s="209">
        <f t="shared" si="40"/>
        <v>-13.031747839307982</v>
      </c>
      <c r="L27" s="209">
        <f t="shared" si="40"/>
        <v>6.8597116841336572</v>
      </c>
      <c r="M27" s="209">
        <f t="shared" si="33"/>
        <v>6.0150887871121057</v>
      </c>
      <c r="N27" s="209">
        <f t="shared" si="33"/>
        <v>16.280796149595815</v>
      </c>
      <c r="O27" s="209">
        <f t="shared" si="33"/>
        <v>38.517755180228875</v>
      </c>
      <c r="P27" s="209">
        <f t="shared" si="33"/>
        <v>-20.040279479032378</v>
      </c>
      <c r="Q27" s="209">
        <f t="shared" si="33"/>
        <v>17.036879534874089</v>
      </c>
      <c r="R27" s="209">
        <f t="shared" si="33"/>
        <v>77.351428369794746</v>
      </c>
      <c r="S27" s="209">
        <f t="shared" si="33"/>
        <v>6.9488584548772963</v>
      </c>
      <c r="T27" s="209">
        <f t="shared" si="33"/>
        <v>19.848538552752927</v>
      </c>
      <c r="U27" s="209">
        <f t="shared" si="33"/>
        <v>17.119064938494759</v>
      </c>
      <c r="V27" s="209">
        <f t="shared" si="33"/>
        <v>34.289629347858465</v>
      </c>
      <c r="W27" s="209">
        <f t="shared" si="33"/>
        <v>0.40786388772511373</v>
      </c>
      <c r="X27" s="209">
        <f t="shared" si="34"/>
        <v>9.3638677101749721</v>
      </c>
      <c r="Y27" s="209">
        <f t="shared" si="35"/>
        <v>10.442395738010802</v>
      </c>
      <c r="Z27" s="209">
        <f t="shared" si="36"/>
        <v>5.0617217168619675</v>
      </c>
      <c r="AA27" s="209">
        <f t="shared" si="37"/>
        <v>-1.5380407884354099</v>
      </c>
      <c r="AB27" s="209">
        <f t="shared" si="38"/>
        <v>13.768784672696469</v>
      </c>
    </row>
    <row r="28" spans="1:28" ht="12.75" customHeight="1" x14ac:dyDescent="0.2">
      <c r="A28" s="42" t="s">
        <v>26</v>
      </c>
      <c r="B28" s="72" t="s">
        <v>12</v>
      </c>
      <c r="C28" s="209">
        <f t="shared" ref="C28:H28" si="41">IF(B12=0,"..",((C12/B12)*100-100))</f>
        <v>15.432821416811478</v>
      </c>
      <c r="D28" s="209">
        <f t="shared" si="41"/>
        <v>-1.3286287271435384</v>
      </c>
      <c r="E28" s="209">
        <f t="shared" si="41"/>
        <v>-8.002958912831275</v>
      </c>
      <c r="F28" s="209">
        <f t="shared" si="41"/>
        <v>0.62852005386402254</v>
      </c>
      <c r="G28" s="209">
        <f t="shared" si="41"/>
        <v>0.46905211690560122</v>
      </c>
      <c r="H28" s="209">
        <f t="shared" si="41"/>
        <v>-2.6124899893401903</v>
      </c>
      <c r="I28" s="209">
        <f t="shared" ref="I28:L28" si="42">IF(H12=0,"..",((I12/H12)*100-100))</f>
        <v>9.2465762395440549</v>
      </c>
      <c r="J28" s="209">
        <f t="shared" si="42"/>
        <v>16.298480842485574</v>
      </c>
      <c r="K28" s="209">
        <f t="shared" si="42"/>
        <v>13.4064548498976</v>
      </c>
      <c r="L28" s="209">
        <f t="shared" si="42"/>
        <v>10.907962146486653</v>
      </c>
      <c r="M28" s="209">
        <f t="shared" si="33"/>
        <v>11.655627576818503</v>
      </c>
      <c r="N28" s="209">
        <f t="shared" si="33"/>
        <v>14.744776654270609</v>
      </c>
      <c r="O28" s="209">
        <f t="shared" si="33"/>
        <v>34.100028616634518</v>
      </c>
      <c r="P28" s="209">
        <f t="shared" si="33"/>
        <v>-1.0471232670027604</v>
      </c>
      <c r="Q28" s="209">
        <f t="shared" si="33"/>
        <v>-16.832393150865315</v>
      </c>
      <c r="R28" s="209">
        <f t="shared" si="33"/>
        <v>76.991854347741082</v>
      </c>
      <c r="S28" s="209">
        <f t="shared" si="33"/>
        <v>-6.3275860312842553</v>
      </c>
      <c r="T28" s="209">
        <f t="shared" si="33"/>
        <v>1.3637343447145724</v>
      </c>
      <c r="U28" s="209">
        <f t="shared" si="33"/>
        <v>5.4311506498207365</v>
      </c>
      <c r="V28" s="209">
        <f t="shared" si="33"/>
        <v>76.9092872208399</v>
      </c>
      <c r="W28" s="209">
        <f t="shared" si="33"/>
        <v>1.6740383340842868</v>
      </c>
      <c r="X28" s="209">
        <f t="shared" si="34"/>
        <v>11.181850436998459</v>
      </c>
      <c r="Y28" s="209">
        <f t="shared" si="35"/>
        <v>8.4525479307199447</v>
      </c>
      <c r="Z28" s="209">
        <f t="shared" si="36"/>
        <v>2.3106675103855991</v>
      </c>
      <c r="AA28" s="209">
        <f t="shared" si="37"/>
        <v>28.098963561206972</v>
      </c>
      <c r="AB28" s="209">
        <f t="shared" si="38"/>
        <v>9.9363663813481651</v>
      </c>
    </row>
    <row r="29" spans="1:28" ht="12.75" customHeight="1" x14ac:dyDescent="0.2">
      <c r="A29" s="42" t="s">
        <v>11</v>
      </c>
      <c r="B29" s="72" t="s">
        <v>12</v>
      </c>
      <c r="C29" s="209">
        <f t="shared" ref="C29:H29" si="43">IF(B13=0,"..",((C13/B13)*100-100))</f>
        <v>35.335068127917765</v>
      </c>
      <c r="D29" s="209">
        <f t="shared" si="43"/>
        <v>3.0882294134150641</v>
      </c>
      <c r="E29" s="209">
        <f t="shared" si="43"/>
        <v>-15.516905656957377</v>
      </c>
      <c r="F29" s="209">
        <f t="shared" si="43"/>
        <v>-2.6154377769947672</v>
      </c>
      <c r="G29" s="209">
        <f t="shared" si="43"/>
        <v>1.7519798111031122</v>
      </c>
      <c r="H29" s="209">
        <f t="shared" si="43"/>
        <v>-1.1908091336811992</v>
      </c>
      <c r="I29" s="209">
        <f t="shared" ref="I29:L29" si="44">IF(H13=0,"..",((I13/H13)*100-100))</f>
        <v>8.7785660133010879</v>
      </c>
      <c r="J29" s="209">
        <f t="shared" si="44"/>
        <v>17.723872043649024</v>
      </c>
      <c r="K29" s="209">
        <f t="shared" si="44"/>
        <v>14.028681659158565</v>
      </c>
      <c r="L29" s="209">
        <f t="shared" si="44"/>
        <v>2.3376872458260181</v>
      </c>
      <c r="M29" s="209">
        <f t="shared" si="33"/>
        <v>12.499936969680789</v>
      </c>
      <c r="N29" s="209">
        <f t="shared" si="33"/>
        <v>-0.54053406229435552</v>
      </c>
      <c r="O29" s="209">
        <f t="shared" si="33"/>
        <v>7.8087571237253712</v>
      </c>
      <c r="P29" s="209">
        <f t="shared" si="33"/>
        <v>-12.488212923139059</v>
      </c>
      <c r="Q29" s="209">
        <f t="shared" si="33"/>
        <v>37.591269526735005</v>
      </c>
      <c r="R29" s="209">
        <f t="shared" si="33"/>
        <v>24.085326122309553</v>
      </c>
      <c r="S29" s="209">
        <f t="shared" si="33"/>
        <v>7.4628527287406996</v>
      </c>
      <c r="T29" s="209">
        <f t="shared" si="33"/>
        <v>-1.1455769281605797</v>
      </c>
      <c r="U29" s="209">
        <f t="shared" si="33"/>
        <v>-10.250652235045806</v>
      </c>
      <c r="V29" s="209">
        <f t="shared" si="33"/>
        <v>-2.0512956550311401</v>
      </c>
      <c r="W29" s="209">
        <f t="shared" si="33"/>
        <v>-10.553192208075913</v>
      </c>
      <c r="X29" s="209">
        <f t="shared" si="34"/>
        <v>9.0398821012631032</v>
      </c>
      <c r="Y29" s="209">
        <f t="shared" si="35"/>
        <v>-1.6142251822423503</v>
      </c>
      <c r="Z29" s="209">
        <f t="shared" si="36"/>
        <v>5.5722355278077629</v>
      </c>
      <c r="AA29" s="209">
        <f t="shared" si="37"/>
        <v>-7.6938284010316949</v>
      </c>
      <c r="AB29" s="209">
        <f t="shared" si="38"/>
        <v>3.9151895452041146</v>
      </c>
    </row>
    <row r="30" spans="1:28" ht="12.75" customHeight="1" thickBot="1" x14ac:dyDescent="0.25">
      <c r="A30" s="17"/>
      <c r="B30" s="24"/>
      <c r="C30" s="221"/>
      <c r="D30" s="221"/>
      <c r="E30" s="221"/>
      <c r="F30" s="221"/>
      <c r="G30" s="24"/>
      <c r="H30" s="24"/>
      <c r="I30" s="24"/>
      <c r="J30" s="221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21"/>
      <c r="Z30" s="221"/>
      <c r="AA30" s="221"/>
      <c r="AB30" s="24"/>
    </row>
    <row r="31" spans="1:28" ht="12.75" customHeight="1" thickTop="1" x14ac:dyDescent="0.2">
      <c r="A31" s="91" t="s">
        <v>1030</v>
      </c>
      <c r="G31" s="44"/>
      <c r="H31" s="44"/>
      <c r="I31" s="44"/>
      <c r="J31" s="226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226"/>
      <c r="Z31" s="226"/>
      <c r="AA31" s="226"/>
      <c r="AB31" s="44"/>
    </row>
    <row r="32" spans="1:28" ht="12.75" customHeight="1" x14ac:dyDescent="0.2">
      <c r="B32" s="44"/>
      <c r="C32" s="226"/>
      <c r="D32" s="226"/>
      <c r="E32" s="226"/>
      <c r="F32" s="226"/>
      <c r="G32" s="44"/>
      <c r="H32" s="44"/>
      <c r="I32" s="44"/>
      <c r="J32" s="226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226"/>
      <c r="Z32" s="226"/>
      <c r="AA32" s="226"/>
    </row>
    <row r="33" spans="1:27" ht="12.75" customHeight="1" x14ac:dyDescent="0.2">
      <c r="A33" s="16"/>
      <c r="B33" s="44"/>
      <c r="C33" s="226"/>
      <c r="D33" s="226"/>
      <c r="E33" s="226"/>
      <c r="F33" s="226"/>
      <c r="G33" s="44"/>
      <c r="H33" s="44"/>
      <c r="I33" s="44"/>
      <c r="J33" s="226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226"/>
      <c r="Z33" s="226"/>
      <c r="AA33" s="226"/>
    </row>
    <row r="34" spans="1:27" ht="12.75" customHeight="1" x14ac:dyDescent="0.2">
      <c r="A34" s="9" t="s">
        <v>60</v>
      </c>
      <c r="B34" s="44"/>
      <c r="C34" s="226"/>
      <c r="D34" s="226"/>
      <c r="E34" s="226"/>
      <c r="F34" s="226"/>
      <c r="G34" s="44"/>
      <c r="H34" s="44"/>
      <c r="I34" s="44"/>
      <c r="J34" s="226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226"/>
      <c r="Z34" s="226"/>
      <c r="AA34" s="226"/>
    </row>
    <row r="35" spans="1:27" ht="12.75" customHeight="1" x14ac:dyDescent="0.2">
      <c r="B35" s="44"/>
      <c r="C35" s="226"/>
      <c r="D35" s="226"/>
      <c r="E35" s="226"/>
      <c r="F35" s="226"/>
      <c r="G35" s="44"/>
      <c r="H35" s="44"/>
      <c r="I35" s="44"/>
      <c r="J35" s="226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226"/>
      <c r="Z35" s="226"/>
      <c r="AA35" s="226"/>
    </row>
    <row r="36" spans="1:27" ht="12.75" customHeight="1" x14ac:dyDescent="0.2">
      <c r="B36" s="44"/>
      <c r="C36" s="226"/>
      <c r="D36" s="226"/>
      <c r="E36" s="226"/>
      <c r="F36" s="226"/>
      <c r="G36" s="44"/>
      <c r="H36" s="44"/>
      <c r="I36" s="44"/>
      <c r="J36" s="226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226"/>
      <c r="Z36" s="226"/>
      <c r="AA36" s="226"/>
    </row>
    <row r="37" spans="1:27" ht="12.75" customHeight="1" x14ac:dyDescent="0.2">
      <c r="B37" s="44"/>
      <c r="C37" s="226"/>
      <c r="D37" s="226"/>
      <c r="E37" s="226"/>
      <c r="F37" s="226"/>
      <c r="G37" s="44"/>
      <c r="H37" s="44"/>
      <c r="I37" s="44"/>
      <c r="J37" s="226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226"/>
      <c r="Z37" s="226"/>
      <c r="AA37" s="226"/>
    </row>
    <row r="38" spans="1:27" ht="12.75" customHeight="1" x14ac:dyDescent="0.2">
      <c r="A38" s="26"/>
      <c r="B38" s="44"/>
      <c r="C38" s="226"/>
      <c r="D38" s="226"/>
      <c r="E38" s="226"/>
      <c r="F38" s="226"/>
      <c r="H38" s="44"/>
      <c r="I38" s="44"/>
      <c r="J38" s="226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226"/>
      <c r="Z38" s="226"/>
      <c r="AA38" s="226"/>
    </row>
    <row r="40" spans="1:27" x14ac:dyDescent="0.2">
      <c r="G40" s="41"/>
      <c r="H40" s="41"/>
      <c r="I40" s="41"/>
      <c r="J40" s="223"/>
    </row>
    <row r="46" spans="1:27" x14ac:dyDescent="0.2">
      <c r="G46" s="66"/>
    </row>
    <row r="47" spans="1:27" x14ac:dyDescent="0.2">
      <c r="G47" s="66"/>
    </row>
    <row r="48" spans="1:27" x14ac:dyDescent="0.2">
      <c r="G48" s="66"/>
    </row>
    <row r="49" spans="7:7" x14ac:dyDescent="0.2">
      <c r="G49" s="66"/>
    </row>
  </sheetData>
  <mergeCells count="5">
    <mergeCell ref="B23:AB23"/>
    <mergeCell ref="B7:AB7"/>
    <mergeCell ref="B15:AB15"/>
    <mergeCell ref="A4:AB4"/>
    <mergeCell ref="A2:AB2"/>
  </mergeCells>
  <phoneticPr fontId="0" type="noConversion"/>
  <hyperlinks>
    <hyperlink ref="A1" location="ÍNDICE!A1" display="INDICE"/>
    <hyperlink ref="A34" location="NOTAS!A1" display="NOTAS"/>
  </hyperlinks>
  <printOptions horizontalCentered="1" verticalCentered="1"/>
  <pageMargins left="0.19685039370078741" right="0.19685039370078741" top="0.19685039370078741" bottom="0.19685039370078741" header="0" footer="0"/>
  <pageSetup scale="60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7"/>
  <sheetViews>
    <sheetView zoomScaleNormal="100" workbookViewId="0"/>
  </sheetViews>
  <sheetFormatPr baseColWidth="10" defaultColWidth="12.42578125" defaultRowHeight="12.75" x14ac:dyDescent="0.2"/>
  <cols>
    <col min="1" max="1" width="17.140625" style="16" customWidth="1"/>
    <col min="2" max="2" width="11.7109375" style="16" customWidth="1"/>
    <col min="3" max="6" width="11.7109375" style="217" customWidth="1"/>
    <col min="7" max="9" width="11.7109375" style="16" customWidth="1"/>
    <col min="10" max="10" width="11.7109375" style="217" customWidth="1"/>
    <col min="11" max="24" width="11.7109375" style="16" customWidth="1"/>
    <col min="25" max="27" width="11.7109375" style="217" customWidth="1"/>
    <col min="28" max="28" width="11.7109375" style="16" customWidth="1"/>
    <col min="29" max="29" width="17.85546875" style="16" customWidth="1"/>
    <col min="30" max="16384" width="12.42578125" style="16"/>
  </cols>
  <sheetData>
    <row r="1" spans="1:29" x14ac:dyDescent="0.2">
      <c r="A1" s="9" t="s">
        <v>59</v>
      </c>
    </row>
    <row r="2" spans="1:29" ht="12.75" customHeight="1" x14ac:dyDescent="0.2">
      <c r="A2" s="267" t="s">
        <v>17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7"/>
      <c r="U2" s="267"/>
      <c r="V2" s="267"/>
      <c r="W2" s="267"/>
      <c r="X2" s="267"/>
      <c r="Y2" s="267"/>
      <c r="Z2" s="267"/>
      <c r="AA2" s="267"/>
      <c r="AB2" s="267"/>
    </row>
    <row r="3" spans="1:29" ht="12.75" customHeight="1" x14ac:dyDescent="0.2">
      <c r="A3" s="51"/>
      <c r="B3" s="51"/>
      <c r="C3" s="260"/>
      <c r="D3" s="260"/>
      <c r="E3" s="260"/>
      <c r="F3" s="260"/>
      <c r="G3" s="51"/>
      <c r="H3" s="51"/>
      <c r="I3" s="51"/>
      <c r="J3" s="259"/>
    </row>
    <row r="4" spans="1:29" ht="12.75" customHeight="1" x14ac:dyDescent="0.2">
      <c r="A4" s="267" t="s">
        <v>1031</v>
      </c>
      <c r="B4" s="267"/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267"/>
      <c r="U4" s="267"/>
      <c r="V4" s="267"/>
      <c r="W4" s="267"/>
      <c r="X4" s="267"/>
      <c r="Y4" s="267"/>
      <c r="Z4" s="267"/>
      <c r="AA4" s="267"/>
      <c r="AB4" s="267"/>
    </row>
    <row r="5" spans="1:29" ht="12.75" customHeight="1" thickBot="1" x14ac:dyDescent="0.25">
      <c r="A5" s="18"/>
      <c r="B5" s="18"/>
      <c r="C5" s="219"/>
      <c r="D5" s="219"/>
      <c r="E5" s="219"/>
      <c r="F5" s="219"/>
      <c r="G5" s="18"/>
      <c r="H5" s="18"/>
      <c r="I5" s="18"/>
      <c r="J5" s="219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219"/>
      <c r="Z5" s="219"/>
      <c r="AA5" s="219"/>
      <c r="AB5" s="18"/>
    </row>
    <row r="6" spans="1:29" s="20" customFormat="1" ht="12.75" customHeight="1" thickTop="1" x14ac:dyDescent="0.2">
      <c r="A6" s="41"/>
      <c r="B6" s="10">
        <v>1995</v>
      </c>
      <c r="C6" s="215">
        <v>1996</v>
      </c>
      <c r="D6" s="215">
        <v>1997</v>
      </c>
      <c r="E6" s="215">
        <v>1998</v>
      </c>
      <c r="F6" s="215">
        <v>1999</v>
      </c>
      <c r="G6" s="215">
        <v>2000</v>
      </c>
      <c r="H6" s="10">
        <v>2001</v>
      </c>
      <c r="I6" s="10">
        <v>2002</v>
      </c>
      <c r="J6" s="215">
        <v>2003</v>
      </c>
      <c r="K6" s="10">
        <v>2004</v>
      </c>
      <c r="L6" s="10">
        <v>2005</v>
      </c>
      <c r="M6" s="10">
        <v>2006</v>
      </c>
      <c r="N6" s="10">
        <v>2007</v>
      </c>
      <c r="O6" s="10">
        <v>2008</v>
      </c>
      <c r="P6" s="10">
        <v>2009</v>
      </c>
      <c r="Q6" s="10">
        <v>2010</v>
      </c>
      <c r="R6" s="10">
        <v>2011</v>
      </c>
      <c r="S6" s="10">
        <v>2012</v>
      </c>
      <c r="T6" s="10">
        <v>2013</v>
      </c>
      <c r="U6" s="10">
        <v>2014</v>
      </c>
      <c r="V6" s="10">
        <v>2015</v>
      </c>
      <c r="W6" s="10">
        <v>2016</v>
      </c>
      <c r="X6" s="10">
        <v>2017</v>
      </c>
      <c r="Y6" s="215">
        <v>2018</v>
      </c>
      <c r="Z6" s="215">
        <v>2019</v>
      </c>
      <c r="AA6" s="215">
        <v>2020</v>
      </c>
      <c r="AB6" s="10" t="s">
        <v>1028</v>
      </c>
    </row>
    <row r="7" spans="1:29" ht="12.75" customHeight="1" thickBot="1" x14ac:dyDescent="0.25">
      <c r="A7" s="41"/>
      <c r="B7" s="268" t="s">
        <v>14</v>
      </c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  <c r="AB7" s="268"/>
    </row>
    <row r="8" spans="1:29" ht="12.75" customHeight="1" thickTop="1" x14ac:dyDescent="0.2">
      <c r="A8" s="41"/>
      <c r="B8" s="51"/>
      <c r="C8" s="260"/>
      <c r="D8" s="260"/>
      <c r="E8" s="260"/>
      <c r="F8" s="260"/>
      <c r="G8" s="51"/>
      <c r="H8" s="51"/>
      <c r="I8" s="51"/>
      <c r="J8" s="259"/>
    </row>
    <row r="9" spans="1:29" ht="12.75" customHeight="1" x14ac:dyDescent="0.2">
      <c r="A9" s="41" t="s">
        <v>62</v>
      </c>
      <c r="B9" s="74">
        <f>'C1'!B9-'C2'!B9</f>
        <v>-1885.1065840000006</v>
      </c>
      <c r="C9" s="74">
        <f>'C1'!C9-'C2'!C9</f>
        <v>-3725.8473499999986</v>
      </c>
      <c r="D9" s="74">
        <f>'C1'!D9-'C2'!D9</f>
        <v>-3565.8189560000019</v>
      </c>
      <c r="E9" s="74">
        <f>'C1'!E9-'C2'!E9</f>
        <v>-2246.4361230000063</v>
      </c>
      <c r="F9" s="74">
        <f>'C1'!F9-'C2'!F9</f>
        <v>-934.90730500000018</v>
      </c>
      <c r="G9" s="74">
        <f>'C1'!G9-'C2'!G9</f>
        <v>-636.46334600000046</v>
      </c>
      <c r="H9" s="74">
        <f>'C1'!H9-'C2'!H9</f>
        <v>-1144.4120849999999</v>
      </c>
      <c r="I9" s="74">
        <f>'C1'!I9-'C2'!I9</f>
        <v>-1422.6788319999996</v>
      </c>
      <c r="J9" s="74">
        <f>'C1'!J9-'C2'!J9</f>
        <v>-2822.6066220000021</v>
      </c>
      <c r="K9" s="74">
        <f>'C1'!K9-'C2'!K9</f>
        <v>-4187.8932559999985</v>
      </c>
      <c r="L9" s="74">
        <f>'C1'!L9-'C2'!L9</f>
        <v>-3812.7586440000014</v>
      </c>
      <c r="M9" s="74">
        <f>'C1'!M9-'C2'!M9</f>
        <v>-4750.1411609999968</v>
      </c>
      <c r="N9" s="74">
        <f>'C1'!N9-'C2'!N9</f>
        <v>-2777.1771330000029</v>
      </c>
      <c r="O9" s="74">
        <f>'C1'!O9-'C2'!O9</f>
        <v>33.307359000000361</v>
      </c>
      <c r="P9" s="74">
        <f>'C1'!P9-'C2'!P9</f>
        <v>-874.61540599999898</v>
      </c>
      <c r="Q9" s="74">
        <f>'C1'!Q9-'C2'!Q9</f>
        <v>-328.36179999999877</v>
      </c>
      <c r="R9" s="74">
        <f>'C1'!R9-'C2'!R9</f>
        <v>-5404.9520980000016</v>
      </c>
      <c r="S9" s="74">
        <f>'C1'!S9-'C2'!S9</f>
        <v>-9724.6074210000006</v>
      </c>
      <c r="T9" s="74">
        <f>'C1'!T9-'C2'!T9</f>
        <v>-8040.5505510000021</v>
      </c>
      <c r="U9" s="74">
        <f>'C1'!U9-'C2'!U9</f>
        <v>-3197.1343970000125</v>
      </c>
      <c r="V9" s="74">
        <f>'C1'!V9-'C2'!V9</f>
        <v>-1787.2184619999898</v>
      </c>
      <c r="W9" s="74">
        <f>'C1'!W9-'C2'!W9</f>
        <v>1260.886561999996</v>
      </c>
      <c r="X9" s="74">
        <f>'C1'!X9-'C2'!X9</f>
        <v>561.50261300000784</v>
      </c>
      <c r="Y9" s="74">
        <f>'C1'!Y9-'C2'!Y9</f>
        <v>5164.4700210000028</v>
      </c>
      <c r="Z9" s="74">
        <f>'C1'!Z9-'C2'!Z9</f>
        <v>1821.430255999996</v>
      </c>
      <c r="AA9" s="74">
        <f>'C1'!AA9-'C2'!AA9</f>
        <v>651.97183400000358</v>
      </c>
      <c r="AB9" s="74">
        <f>'C1'!AB9-'C2'!AB9</f>
        <v>-53776.118887000019</v>
      </c>
      <c r="AC9" s="67"/>
    </row>
    <row r="10" spans="1:29" ht="12.75" customHeight="1" x14ac:dyDescent="0.2">
      <c r="A10" s="41" t="s">
        <v>45</v>
      </c>
      <c r="B10" s="74">
        <f>'C1'!B10-'C2'!B10</f>
        <v>466.48888400000124</v>
      </c>
      <c r="C10" s="74">
        <f>'C1'!C10-'C2'!C10</f>
        <v>-2526.3379730000133</v>
      </c>
      <c r="D10" s="74">
        <f>'C1'!D10-'C2'!D10</f>
        <v>-1627.6095710000018</v>
      </c>
      <c r="E10" s="74">
        <f>'C1'!E10-'C2'!E10</f>
        <v>-1313.9557669999904</v>
      </c>
      <c r="F10" s="74">
        <f>'C1'!F10-'C2'!F10</f>
        <v>-1734.9547679999969</v>
      </c>
      <c r="G10" s="74">
        <f>'C1'!G10-'C2'!G10</f>
        <v>-686.93897050000123</v>
      </c>
      <c r="H10" s="74">
        <f>'C1'!H10-'C2'!H10</f>
        <v>-6.1875080000027083</v>
      </c>
      <c r="I10" s="74">
        <f>'C1'!I10-'C2'!I10</f>
        <v>2193.3925769999987</v>
      </c>
      <c r="J10" s="74">
        <f>'C1'!J10-'C2'!J10</f>
        <v>5114.0549739999969</v>
      </c>
      <c r="K10" s="74">
        <f>'C1'!K10-'C2'!K10</f>
        <v>8630.6030239999964</v>
      </c>
      <c r="L10" s="74">
        <f>'C1'!L10-'C2'!L10</f>
        <v>12470.238788999995</v>
      </c>
      <c r="M10" s="74">
        <f>'C1'!M10-'C2'!M10</f>
        <v>15725.609308000023</v>
      </c>
      <c r="N10" s="74">
        <f>'C1'!N10-'C2'!N10</f>
        <v>19228.258868000019</v>
      </c>
      <c r="O10" s="74">
        <f>'C1'!O10-'C2'!O10</f>
        <v>24866.371632999999</v>
      </c>
      <c r="P10" s="74">
        <f>'C1'!P10-'C2'!P10</f>
        <v>22648.332190999998</v>
      </c>
      <c r="Q10" s="74">
        <f>'C1'!Q10-'C2'!Q10</f>
        <v>26980.693845000002</v>
      </c>
      <c r="R10" s="74">
        <f>'C1'!R10-'C2'!R10</f>
        <v>43125.759701999996</v>
      </c>
      <c r="S10" s="74">
        <f>'C1'!S10-'C2'!S10</f>
        <v>43857.959852</v>
      </c>
      <c r="T10" s="74">
        <f>'C1'!T10-'C2'!T10</f>
        <v>51774.651055999995</v>
      </c>
      <c r="U10" s="74">
        <f>'C1'!U10-'C2'!U10</f>
        <v>55815.29260700001</v>
      </c>
      <c r="V10" s="74">
        <f>'C1'!V10-'C2'!V10</f>
        <v>57626.587609000002</v>
      </c>
      <c r="W10" s="74">
        <f>'C1'!W10-'C2'!W10</f>
        <v>56438.714059999977</v>
      </c>
      <c r="X10" s="74">
        <f>'C1'!X10-'C2'!X10</f>
        <v>58581.367972999986</v>
      </c>
      <c r="Y10" s="74">
        <f>'C1'!Y10-'C2'!Y10</f>
        <v>63619.784228999997</v>
      </c>
      <c r="Z10" s="74">
        <f>'C1'!Z10-'C2'!Z10</f>
        <v>66338.532225000003</v>
      </c>
      <c r="AA10" s="74">
        <f>'C1'!AA10-'C2'!AA10</f>
        <v>57837.653696999972</v>
      </c>
      <c r="AB10" s="74">
        <f>'C1'!AB10-'C2'!AB10</f>
        <v>685444.36254550016</v>
      </c>
      <c r="AC10" s="67"/>
    </row>
    <row r="11" spans="1:29" ht="12.75" customHeight="1" x14ac:dyDescent="0.2">
      <c r="A11" s="41" t="s">
        <v>32</v>
      </c>
      <c r="B11" s="74">
        <f>'C1'!B11-'C2'!B11</f>
        <v>19751.958977999984</v>
      </c>
      <c r="C11" s="74">
        <f>'C1'!C11-'C2'!C11</f>
        <v>21551.963841000004</v>
      </c>
      <c r="D11" s="74">
        <f>'C1'!D11-'C2'!D11</f>
        <v>27954.087128000014</v>
      </c>
      <c r="E11" s="74">
        <f>'C1'!E11-'C2'!E11</f>
        <v>26593.044799999989</v>
      </c>
      <c r="F11" s="74">
        <f>'C1'!F11-'C2'!F11</f>
        <v>26831.167659999996</v>
      </c>
      <c r="G11" s="74">
        <f>'C1'!G11-'C2'!G11</f>
        <v>29688.498737000009</v>
      </c>
      <c r="H11" s="74">
        <f>'C1'!H11-'C2'!H11</f>
        <v>29907.25669000002</v>
      </c>
      <c r="I11" s="74">
        <f>'C1'!I11-'C2'!I11</f>
        <v>35306.848337000025</v>
      </c>
      <c r="J11" s="74">
        <f>'C1'!J11-'C2'!J11</f>
        <v>42227.563690000061</v>
      </c>
      <c r="K11" s="74">
        <f>'C1'!K11-'C2'!K11</f>
        <v>50522.988679000067</v>
      </c>
      <c r="L11" s="74">
        <f>'C1'!L11-'C2'!L11</f>
        <v>61144.40420499997</v>
      </c>
      <c r="M11" s="74">
        <f>'C1'!M11-'C2'!M11</f>
        <v>81402.449855000013</v>
      </c>
      <c r="N11" s="74">
        <f>'C1'!N11-'C2'!N11</f>
        <v>102084.26777299999</v>
      </c>
      <c r="O11" s="74">
        <f>'C1'!O11-'C2'!O11</f>
        <v>113587.51497500001</v>
      </c>
      <c r="P11" s="74">
        <f>'C1'!P11-'C2'!P11</f>
        <v>101428.771888</v>
      </c>
      <c r="Q11" s="74">
        <f>'C1'!Q11-'C2'!Q11</f>
        <v>113527.80155</v>
      </c>
      <c r="R11" s="74">
        <f>'C1'!R11-'C2'!R11</f>
        <v>143778.84376699998</v>
      </c>
      <c r="S11" s="74">
        <f>'C1'!S11-'C2'!S11</f>
        <v>146039.78977800001</v>
      </c>
      <c r="T11" s="74">
        <f>'C1'!T11-'C2'!T11</f>
        <v>162230.23911600001</v>
      </c>
      <c r="U11" s="74">
        <f>'C1'!U11-'C2'!U11</f>
        <v>169688.24634500008</v>
      </c>
      <c r="V11" s="74">
        <f>'C1'!V11-'C2'!V11</f>
        <v>162785.86324099998</v>
      </c>
      <c r="W11" s="74">
        <f>'C1'!W11-'C2'!W11</f>
        <v>149595.58127600013</v>
      </c>
      <c r="X11" s="74">
        <f>'C1'!X11-'C2'!X11</f>
        <v>145309.74446199997</v>
      </c>
      <c r="Y11" s="74">
        <f>'C1'!Y11-'C2'!Y11</f>
        <v>144153.66218100011</v>
      </c>
      <c r="Z11" s="74">
        <f>'C1'!Z11-'C2'!Z11</f>
        <v>137204.97474700003</v>
      </c>
      <c r="AA11" s="74">
        <f>'C1'!AA11-'C2'!AA11</f>
        <v>123489.343352</v>
      </c>
      <c r="AB11" s="74">
        <f>'C1'!AB11-'C2'!AB11</f>
        <v>2367786.8770510005</v>
      </c>
      <c r="AC11" s="67"/>
    </row>
    <row r="12" spans="1:29" ht="12.75" customHeight="1" x14ac:dyDescent="0.2">
      <c r="A12" s="41" t="s">
        <v>26</v>
      </c>
      <c r="B12" s="74">
        <f>'C1'!B12-'C2'!B12</f>
        <v>4166.1056129999997</v>
      </c>
      <c r="C12" s="74">
        <f>'C1'!C12-'C2'!C12</f>
        <v>5093.7125829999959</v>
      </c>
      <c r="D12" s="74">
        <f>'C1'!D12-'C2'!D12</f>
        <v>5820.5081809999974</v>
      </c>
      <c r="E12" s="74">
        <f>'C1'!E12-'C2'!E12</f>
        <v>5815.7484770000028</v>
      </c>
      <c r="F12" s="74">
        <f>'C1'!F12-'C2'!F12</f>
        <v>6341.0097840000017</v>
      </c>
      <c r="G12" s="74">
        <f>'C1'!G12-'C2'!G12</f>
        <v>5850.0887849999999</v>
      </c>
      <c r="H12" s="74">
        <f>'C1'!H12-'C2'!H12</f>
        <v>6203.8888259999994</v>
      </c>
      <c r="I12" s="74">
        <f>'C1'!I12-'C2'!I12</f>
        <v>10461.828235999999</v>
      </c>
      <c r="J12" s="74">
        <f>'C1'!J12-'C2'!J12</f>
        <v>11409.241880000003</v>
      </c>
      <c r="K12" s="74">
        <f>'C1'!K12-'C2'!K12</f>
        <v>11710.712544</v>
      </c>
      <c r="L12" s="74">
        <f>'C1'!L12-'C2'!L12</f>
        <v>15131.837109999999</v>
      </c>
      <c r="M12" s="74">
        <f>'C1'!M12-'C2'!M12</f>
        <v>18137.001289</v>
      </c>
      <c r="N12" s="74">
        <f>'C1'!N12-'C2'!N12</f>
        <v>21709.158901000003</v>
      </c>
      <c r="O12" s="74">
        <f>'C1'!O12-'C2'!O12</f>
        <v>34944.345410999995</v>
      </c>
      <c r="P12" s="74">
        <f>'C1'!P12-'C2'!P12</f>
        <v>33810.184276</v>
      </c>
      <c r="Q12" s="74">
        <f>'C1'!Q12-'C2'!Q12</f>
        <v>35110.544468</v>
      </c>
      <c r="R12" s="74">
        <f>'C1'!R12-'C2'!R12</f>
        <v>52868.465447000002</v>
      </c>
      <c r="S12" s="74">
        <f>'C1'!S12-'C2'!S12</f>
        <v>56078.650371999996</v>
      </c>
      <c r="T12" s="74">
        <f>'C1'!T12-'C2'!T12</f>
        <v>60709.364153000002</v>
      </c>
      <c r="U12" s="74">
        <f>'C1'!U12-'C2'!U12</f>
        <v>61822.169449000015</v>
      </c>
      <c r="V12" s="74">
        <f>'C1'!V12-'C2'!V12</f>
        <v>61066.242506000002</v>
      </c>
      <c r="W12" s="74">
        <f>'C1'!W12-'C2'!W12</f>
        <v>58354.511352000009</v>
      </c>
      <c r="X12" s="74">
        <f>'C1'!X12-'C2'!X12</f>
        <v>68469.465097000008</v>
      </c>
      <c r="Y12" s="74">
        <f>'C1'!Y12-'C2'!Y12</f>
        <v>63124.249224000014</v>
      </c>
      <c r="Z12" s="74">
        <f>'C1'!Z12-'C2'!Z12</f>
        <v>63677.322656000004</v>
      </c>
      <c r="AA12" s="74">
        <f>'C1'!AA12-'C2'!AA12</f>
        <v>103533.00322399993</v>
      </c>
      <c r="AB12" s="74">
        <f>'C1'!AB12-'C2'!AB12</f>
        <v>881419.35984399996</v>
      </c>
      <c r="AC12" s="67"/>
    </row>
    <row r="13" spans="1:29" ht="12.75" customHeight="1" x14ac:dyDescent="0.2">
      <c r="A13" s="42" t="s">
        <v>11</v>
      </c>
      <c r="B13" s="74">
        <f>'C1'!B13-'C2'!B13</f>
        <v>22499.446890999985</v>
      </c>
      <c r="C13" s="74">
        <f>'C1'!C13-'C2'!C13</f>
        <v>20393.491100999989</v>
      </c>
      <c r="D13" s="74">
        <f>'C1'!D13-'C2'!D13</f>
        <v>28581.166782000008</v>
      </c>
      <c r="E13" s="74">
        <f>'C1'!E13-'C2'!E13</f>
        <v>28848.401386999994</v>
      </c>
      <c r="F13" s="74">
        <f>'C1'!F13-'C2'!F13</f>
        <v>30502.315370999993</v>
      </c>
      <c r="G13" s="74">
        <f>'C1'!G13-'C2'!G13</f>
        <v>34215.185205500013</v>
      </c>
      <c r="H13" s="74">
        <f>'C1'!H13-'C2'!H13</f>
        <v>34960.545923000027</v>
      </c>
      <c r="I13" s="74">
        <f>'C1'!I13-'C2'!I13</f>
        <v>46539.39031800002</v>
      </c>
      <c r="J13" s="74">
        <f>'C1'!J13-'C2'!J13</f>
        <v>55928.253922000054</v>
      </c>
      <c r="K13" s="74">
        <f>'C1'!K13-'C2'!K13</f>
        <v>66676.410991000055</v>
      </c>
      <c r="L13" s="74">
        <f>'C1'!L13-'C2'!L13</f>
        <v>84933.721459999957</v>
      </c>
      <c r="M13" s="74">
        <f>'C1'!M13-'C2'!M13</f>
        <v>110514.91929100006</v>
      </c>
      <c r="N13" s="74">
        <f>'C1'!N13-'C2'!N13</f>
        <v>140244.508409</v>
      </c>
      <c r="O13" s="74">
        <f>'C1'!O13-'C2'!O13</f>
        <v>173431.53937799999</v>
      </c>
      <c r="P13" s="74">
        <f>'C1'!P13-'C2'!P13</f>
        <v>157012.672949</v>
      </c>
      <c r="Q13" s="74">
        <f>'C1'!Q13-'C2'!Q13</f>
        <v>175290.678063</v>
      </c>
      <c r="R13" s="74">
        <f>'C1'!R13-'C2'!R13</f>
        <v>234368.11681800004</v>
      </c>
      <c r="S13" s="74">
        <f>'C1'!S13-'C2'!S13</f>
        <v>236251.79258099999</v>
      </c>
      <c r="T13" s="74">
        <f>'C1'!T13-'C2'!T13</f>
        <v>266673.70377399999</v>
      </c>
      <c r="U13" s="74">
        <f>'C1'!U13-'C2'!U13</f>
        <v>284128.57400400011</v>
      </c>
      <c r="V13" s="74">
        <f>'C1'!V13-'C2'!V13</f>
        <v>279691.47489399998</v>
      </c>
      <c r="W13" s="74">
        <f>'C1'!W13-'C2'!W13</f>
        <v>265649.69325000007</v>
      </c>
      <c r="X13" s="74">
        <f>'C1'!X13-'C2'!X13</f>
        <v>272922.08014500001</v>
      </c>
      <c r="Y13" s="74">
        <f>'C1'!Y13-'C2'!Y13</f>
        <v>276062.16565500008</v>
      </c>
      <c r="Z13" s="74">
        <f>'C1'!Z13-'C2'!Z13</f>
        <v>269042.25988400006</v>
      </c>
      <c r="AA13" s="74">
        <f>'C1'!AA13-'C2'!AA13</f>
        <v>285511.97210699989</v>
      </c>
      <c r="AB13" s="74">
        <f>'C1'!AB13-'C2'!AB13</f>
        <v>3915894.1273634997</v>
      </c>
      <c r="AC13" s="67"/>
    </row>
    <row r="14" spans="1:29" ht="12.75" customHeight="1" x14ac:dyDescent="0.2">
      <c r="A14" s="42"/>
      <c r="B14" s="44"/>
      <c r="C14" s="226"/>
      <c r="D14" s="226"/>
      <c r="E14" s="226"/>
      <c r="F14" s="226"/>
      <c r="G14" s="44"/>
      <c r="H14" s="44"/>
      <c r="I14" s="44"/>
      <c r="J14" s="226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226"/>
      <c r="Z14" s="226"/>
      <c r="AA14" s="226"/>
      <c r="AB14" s="44"/>
    </row>
    <row r="15" spans="1:29" ht="12.75" customHeight="1" thickBot="1" x14ac:dyDescent="0.25">
      <c r="A15" s="42"/>
      <c r="B15" s="268" t="s">
        <v>15</v>
      </c>
      <c r="C15" s="268"/>
      <c r="D15" s="268"/>
      <c r="E15" s="268"/>
      <c r="F15" s="268"/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/>
      <c r="U15" s="268"/>
      <c r="V15" s="268"/>
      <c r="W15" s="268"/>
      <c r="X15" s="268"/>
      <c r="Y15" s="268"/>
      <c r="Z15" s="268"/>
      <c r="AA15" s="268"/>
      <c r="AB15" s="268"/>
    </row>
    <row r="16" spans="1:29" ht="12.75" customHeight="1" thickTop="1" x14ac:dyDescent="0.2">
      <c r="A16" s="45"/>
      <c r="B16" s="44"/>
      <c r="C16" s="226"/>
      <c r="D16" s="226"/>
      <c r="E16" s="226"/>
      <c r="F16" s="226"/>
      <c r="G16" s="44"/>
      <c r="H16" s="44"/>
      <c r="I16" s="44"/>
      <c r="J16" s="226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226"/>
      <c r="Z16" s="226"/>
      <c r="AA16" s="226"/>
      <c r="AB16" s="44"/>
    </row>
    <row r="17" spans="1:28" ht="12.75" customHeight="1" x14ac:dyDescent="0.2">
      <c r="A17" s="41" t="s">
        <v>62</v>
      </c>
      <c r="B17" s="44">
        <f>B9/B$13*100</f>
        <v>-8.3784574488987236</v>
      </c>
      <c r="C17" s="226">
        <f t="shared" ref="C17:J17" si="0">C9/C$13*100</f>
        <v>-18.269786823391424</v>
      </c>
      <c r="D17" s="226">
        <f t="shared" si="0"/>
        <v>-12.476114020109568</v>
      </c>
      <c r="E17" s="226">
        <f t="shared" si="0"/>
        <v>-7.7870385012471495</v>
      </c>
      <c r="F17" s="226">
        <f t="shared" si="0"/>
        <v>-3.0650371738299613</v>
      </c>
      <c r="G17" s="226">
        <f t="shared" si="0"/>
        <v>-1.8601779945872994</v>
      </c>
      <c r="H17" s="226">
        <f t="shared" si="0"/>
        <v>-3.273438828788735</v>
      </c>
      <c r="I17" s="226">
        <f t="shared" si="0"/>
        <v>-3.0569348293541152</v>
      </c>
      <c r="J17" s="226">
        <f t="shared" si="0"/>
        <v>-5.0468348715776656</v>
      </c>
      <c r="K17" s="226">
        <f t="shared" ref="K17:AB21" si="1">K9/K$13*100</f>
        <v>-6.2809218339080637</v>
      </c>
      <c r="L17" s="226">
        <f t="shared" si="1"/>
        <v>-4.489098768379816</v>
      </c>
      <c r="M17" s="226">
        <f t="shared" si="1"/>
        <v>-4.2981899561381951</v>
      </c>
      <c r="N17" s="226">
        <f t="shared" si="1"/>
        <v>-1.980239486383897</v>
      </c>
      <c r="O17" s="226">
        <f t="shared" si="1"/>
        <v>1.9204903052498327E-2</v>
      </c>
      <c r="P17" s="226">
        <f t="shared" si="1"/>
        <v>-0.55703491289781859</v>
      </c>
      <c r="Q17" s="226">
        <f t="shared" si="1"/>
        <v>-0.18732416556799703</v>
      </c>
      <c r="R17" s="226">
        <f t="shared" si="1"/>
        <v>-2.3061806236200844</v>
      </c>
      <c r="S17" s="226">
        <f t="shared" si="1"/>
        <v>-4.1162047130990027</v>
      </c>
      <c r="T17" s="226">
        <f t="shared" si="1"/>
        <v>-3.0151268899816941</v>
      </c>
      <c r="U17" s="226">
        <f t="shared" si="1"/>
        <v>-1.1252421225874318</v>
      </c>
      <c r="V17" s="226">
        <f t="shared" si="1"/>
        <v>-0.63899640225978505</v>
      </c>
      <c r="W17" s="226">
        <f t="shared" si="1"/>
        <v>0.47464258157956507</v>
      </c>
      <c r="X17" s="226">
        <f t="shared" si="1"/>
        <v>0.20573733451748891</v>
      </c>
      <c r="Y17" s="226">
        <f t="shared" si="1"/>
        <v>1.870763423429104</v>
      </c>
      <c r="Z17" s="226">
        <f t="shared" si="1"/>
        <v>0.67700526184448551</v>
      </c>
      <c r="AA17" s="226">
        <f t="shared" si="1"/>
        <v>0.22835183729376765</v>
      </c>
      <c r="AB17" s="226">
        <f>AB9/AB$13*100</f>
        <v>-1.3732781617159426</v>
      </c>
    </row>
    <row r="18" spans="1:28" ht="12.75" customHeight="1" x14ac:dyDescent="0.2">
      <c r="A18" s="41" t="s">
        <v>45</v>
      </c>
      <c r="B18" s="226">
        <f t="shared" ref="B18:J18" si="2">B10/B$13*100</f>
        <v>2.0733348968974061</v>
      </c>
      <c r="C18" s="226">
        <f t="shared" si="2"/>
        <v>-12.3879622203387</v>
      </c>
      <c r="D18" s="226">
        <f t="shared" si="2"/>
        <v>-5.6946925344735968</v>
      </c>
      <c r="E18" s="226">
        <f t="shared" si="2"/>
        <v>-4.5546917812648733</v>
      </c>
      <c r="F18" s="226">
        <f t="shared" si="2"/>
        <v>-5.6879444950251257</v>
      </c>
      <c r="G18" s="226">
        <f t="shared" si="2"/>
        <v>-2.0077020374847403</v>
      </c>
      <c r="H18" s="226">
        <f t="shared" si="2"/>
        <v>-1.7698545136081639E-2</v>
      </c>
      <c r="I18" s="226">
        <f t="shared" si="2"/>
        <v>4.7129809007224175</v>
      </c>
      <c r="J18" s="226">
        <f t="shared" si="2"/>
        <v>9.143956078321839</v>
      </c>
      <c r="K18" s="226">
        <f t="shared" ref="K18:V18" si="3">K10/K$13*100</f>
        <v>12.944012576149234</v>
      </c>
      <c r="L18" s="226">
        <f t="shared" si="3"/>
        <v>14.682317664454311</v>
      </c>
      <c r="M18" s="226">
        <f t="shared" si="3"/>
        <v>14.229399441167271</v>
      </c>
      <c r="N18" s="226">
        <f t="shared" si="3"/>
        <v>13.710525343298272</v>
      </c>
      <c r="O18" s="226">
        <f t="shared" si="3"/>
        <v>14.337860185166718</v>
      </c>
      <c r="P18" s="226">
        <f t="shared" si="3"/>
        <v>14.42452495433697</v>
      </c>
      <c r="Q18" s="226">
        <f t="shared" si="3"/>
        <v>15.391973003437787</v>
      </c>
      <c r="R18" s="226">
        <f t="shared" si="3"/>
        <v>18.400864540584912</v>
      </c>
      <c r="S18" s="226">
        <f t="shared" si="3"/>
        <v>18.564074952770191</v>
      </c>
      <c r="T18" s="226">
        <f t="shared" si="3"/>
        <v>19.414981801084465</v>
      </c>
      <c r="U18" s="226">
        <f t="shared" si="3"/>
        <v>19.644378536251768</v>
      </c>
      <c r="V18" s="226">
        <f t="shared" si="3"/>
        <v>20.603626775124216</v>
      </c>
      <c r="W18" s="226">
        <f t="shared" si="1"/>
        <v>21.245540835948233</v>
      </c>
      <c r="X18" s="226">
        <f t="shared" si="1"/>
        <v>21.46450296065326</v>
      </c>
      <c r="Y18" s="226">
        <f t="shared" si="1"/>
        <v>23.045455750175776</v>
      </c>
      <c r="Z18" s="226">
        <f t="shared" si="1"/>
        <v>24.657290737002597</v>
      </c>
      <c r="AA18" s="226">
        <f t="shared" ref="AA18" si="4">AA10/AA$13*100</f>
        <v>20.257523097954174</v>
      </c>
      <c r="AB18" s="226">
        <f t="shared" si="1"/>
        <v>17.504159720656119</v>
      </c>
    </row>
    <row r="19" spans="1:28" ht="12.75" customHeight="1" x14ac:dyDescent="0.2">
      <c r="A19" s="41" t="s">
        <v>32</v>
      </c>
      <c r="B19" s="226">
        <f t="shared" ref="B19:J19" si="5">B11/B$13*100</f>
        <v>87.788642421698711</v>
      </c>
      <c r="C19" s="226">
        <f t="shared" si="5"/>
        <v>105.68060041442935</v>
      </c>
      <c r="D19" s="226">
        <f t="shared" si="5"/>
        <v>97.805969018749366</v>
      </c>
      <c r="E19" s="226">
        <f t="shared" si="5"/>
        <v>92.182039632822281</v>
      </c>
      <c r="F19" s="226">
        <f t="shared" si="5"/>
        <v>87.964363798787772</v>
      </c>
      <c r="G19" s="226">
        <f t="shared" si="5"/>
        <v>86.769948953038707</v>
      </c>
      <c r="H19" s="226">
        <f t="shared" si="5"/>
        <v>85.545737059913805</v>
      </c>
      <c r="I19" s="226">
        <f t="shared" si="5"/>
        <v>75.864441058963365</v>
      </c>
      <c r="J19" s="226">
        <f t="shared" si="5"/>
        <v>75.503096786987911</v>
      </c>
      <c r="K19" s="226">
        <f t="shared" ref="K19:M19" si="6">K11/K$13*100</f>
        <v>75.773407608606334</v>
      </c>
      <c r="L19" s="226">
        <f t="shared" si="6"/>
        <v>71.990727774475644</v>
      </c>
      <c r="M19" s="226">
        <f t="shared" si="6"/>
        <v>73.657430487423014</v>
      </c>
      <c r="N19" s="226">
        <f t="shared" si="1"/>
        <v>72.790206854508725</v>
      </c>
      <c r="O19" s="226">
        <f t="shared" si="1"/>
        <v>65.494151399666777</v>
      </c>
      <c r="P19" s="226">
        <f t="shared" si="1"/>
        <v>64.599098902637976</v>
      </c>
      <c r="Q19" s="226">
        <f t="shared" si="1"/>
        <v>64.765452906285049</v>
      </c>
      <c r="R19" s="226">
        <f t="shared" si="1"/>
        <v>61.347441673840088</v>
      </c>
      <c r="S19" s="226">
        <f t="shared" si="1"/>
        <v>61.81531500038443</v>
      </c>
      <c r="T19" s="226">
        <f t="shared" si="1"/>
        <v>60.834734291419487</v>
      </c>
      <c r="U19" s="226">
        <f t="shared" si="1"/>
        <v>59.722344695472664</v>
      </c>
      <c r="V19" s="226">
        <f t="shared" si="1"/>
        <v>58.201939584570482</v>
      </c>
      <c r="W19" s="226">
        <f t="shared" si="1"/>
        <v>56.31310145546351</v>
      </c>
      <c r="X19" s="226">
        <f t="shared" si="1"/>
        <v>53.242209052781206</v>
      </c>
      <c r="Y19" s="226">
        <f t="shared" si="1"/>
        <v>52.217826314219231</v>
      </c>
      <c r="Z19" s="226">
        <f t="shared" si="1"/>
        <v>50.997555107572012</v>
      </c>
      <c r="AA19" s="226">
        <f t="shared" ref="AA19" si="7">AA11/AA$13*100</f>
        <v>43.251896738578978</v>
      </c>
      <c r="AB19" s="226">
        <f t="shared" si="1"/>
        <v>60.466059603230093</v>
      </c>
    </row>
    <row r="20" spans="1:28" ht="12.75" customHeight="1" x14ac:dyDescent="0.2">
      <c r="A20" s="41" t="s">
        <v>26</v>
      </c>
      <c r="B20" s="226">
        <f t="shared" ref="B20:J20" si="8">B12/B$13*100</f>
        <v>18.516480130302607</v>
      </c>
      <c r="C20" s="226">
        <f t="shared" si="8"/>
        <v>24.977148629300782</v>
      </c>
      <c r="D20" s="226">
        <f t="shared" si="8"/>
        <v>20.364837535833793</v>
      </c>
      <c r="E20" s="226">
        <f t="shared" si="8"/>
        <v>20.159690649689736</v>
      </c>
      <c r="F20" s="226">
        <f t="shared" si="8"/>
        <v>20.788617870067341</v>
      </c>
      <c r="G20" s="226">
        <f t="shared" si="8"/>
        <v>17.097931079033327</v>
      </c>
      <c r="H20" s="226">
        <f t="shared" si="8"/>
        <v>17.745400314010979</v>
      </c>
      <c r="I20" s="226">
        <f t="shared" si="8"/>
        <v>22.479512869668348</v>
      </c>
      <c r="J20" s="226">
        <f t="shared" si="8"/>
        <v>20.399782006267927</v>
      </c>
      <c r="K20" s="226">
        <f t="shared" ref="K20:M20" si="9">K12/K$13*100</f>
        <v>17.56350164915251</v>
      </c>
      <c r="L20" s="226">
        <f t="shared" si="9"/>
        <v>17.816053329449865</v>
      </c>
      <c r="M20" s="226">
        <f t="shared" si="9"/>
        <v>16.411360027547893</v>
      </c>
      <c r="N20" s="226">
        <f t="shared" si="1"/>
        <v>15.479507288576903</v>
      </c>
      <c r="O20" s="226">
        <f t="shared" si="1"/>
        <v>20.148783512114019</v>
      </c>
      <c r="P20" s="226">
        <f t="shared" si="1"/>
        <v>21.53341105592288</v>
      </c>
      <c r="Q20" s="226">
        <f t="shared" si="1"/>
        <v>20.029898255845165</v>
      </c>
      <c r="R20" s="226">
        <f t="shared" si="1"/>
        <v>22.557874409195055</v>
      </c>
      <c r="S20" s="226">
        <f t="shared" si="1"/>
        <v>23.736814759944384</v>
      </c>
      <c r="T20" s="226">
        <f t="shared" si="1"/>
        <v>22.765410797477742</v>
      </c>
      <c r="U20" s="226">
        <f t="shared" si="1"/>
        <v>21.758518890862995</v>
      </c>
      <c r="V20" s="226">
        <f t="shared" si="1"/>
        <v>21.833430042565094</v>
      </c>
      <c r="W20" s="226">
        <f t="shared" si="1"/>
        <v>21.966715127008712</v>
      </c>
      <c r="X20" s="226">
        <f t="shared" si="1"/>
        <v>25.087550652048034</v>
      </c>
      <c r="Y20" s="226">
        <f t="shared" si="1"/>
        <v>22.865954512175907</v>
      </c>
      <c r="Z20" s="226">
        <f t="shared" si="1"/>
        <v>23.668148893580899</v>
      </c>
      <c r="AA20" s="226">
        <f t="shared" ref="AA20" si="10">AA12/AA$13*100</f>
        <v>36.262228326173087</v>
      </c>
      <c r="AB20" s="226">
        <f t="shared" si="1"/>
        <v>22.508763801472938</v>
      </c>
    </row>
    <row r="21" spans="1:28" ht="12.75" customHeight="1" x14ac:dyDescent="0.2">
      <c r="A21" s="42" t="s">
        <v>11</v>
      </c>
      <c r="B21" s="226">
        <f t="shared" ref="B21:J21" si="11">B13/B$13*100</f>
        <v>100</v>
      </c>
      <c r="C21" s="226">
        <f t="shared" si="11"/>
        <v>100</v>
      </c>
      <c r="D21" s="226">
        <f t="shared" si="11"/>
        <v>100</v>
      </c>
      <c r="E21" s="226">
        <f t="shared" si="11"/>
        <v>100</v>
      </c>
      <c r="F21" s="226">
        <f t="shared" si="11"/>
        <v>100</v>
      </c>
      <c r="G21" s="226">
        <f t="shared" si="11"/>
        <v>100</v>
      </c>
      <c r="H21" s="226">
        <f t="shared" si="11"/>
        <v>100</v>
      </c>
      <c r="I21" s="226">
        <f t="shared" si="11"/>
        <v>100</v>
      </c>
      <c r="J21" s="226">
        <f t="shared" si="11"/>
        <v>100</v>
      </c>
      <c r="K21" s="226">
        <f t="shared" ref="K21:M21" si="12">K13/K$13*100</f>
        <v>100</v>
      </c>
      <c r="L21" s="226">
        <f t="shared" si="12"/>
        <v>100</v>
      </c>
      <c r="M21" s="226">
        <f t="shared" si="12"/>
        <v>100</v>
      </c>
      <c r="N21" s="226">
        <f t="shared" si="1"/>
        <v>100</v>
      </c>
      <c r="O21" s="226">
        <f t="shared" si="1"/>
        <v>100</v>
      </c>
      <c r="P21" s="226">
        <f t="shared" si="1"/>
        <v>100</v>
      </c>
      <c r="Q21" s="226">
        <f t="shared" si="1"/>
        <v>100</v>
      </c>
      <c r="R21" s="226">
        <f t="shared" si="1"/>
        <v>100</v>
      </c>
      <c r="S21" s="226">
        <f t="shared" si="1"/>
        <v>100</v>
      </c>
      <c r="T21" s="226">
        <f t="shared" si="1"/>
        <v>100</v>
      </c>
      <c r="U21" s="226">
        <f t="shared" si="1"/>
        <v>100</v>
      </c>
      <c r="V21" s="226">
        <f t="shared" si="1"/>
        <v>100</v>
      </c>
      <c r="W21" s="226">
        <f t="shared" si="1"/>
        <v>100</v>
      </c>
      <c r="X21" s="226">
        <f t="shared" si="1"/>
        <v>100</v>
      </c>
      <c r="Y21" s="226">
        <f t="shared" si="1"/>
        <v>100</v>
      </c>
      <c r="Z21" s="226">
        <f t="shared" si="1"/>
        <v>100</v>
      </c>
      <c r="AA21" s="226">
        <f t="shared" ref="AA21" si="13">AA13/AA$13*100</f>
        <v>100</v>
      </c>
      <c r="AB21" s="226">
        <f t="shared" si="1"/>
        <v>100</v>
      </c>
    </row>
    <row r="22" spans="1:28" ht="12.75" customHeight="1" thickBot="1" x14ac:dyDescent="0.25">
      <c r="A22" s="23"/>
      <c r="B22" s="24"/>
      <c r="C22" s="221"/>
      <c r="D22" s="221"/>
      <c r="E22" s="221"/>
      <c r="F22" s="221"/>
      <c r="G22" s="24"/>
      <c r="H22" s="24"/>
      <c r="I22" s="24"/>
      <c r="J22" s="221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21"/>
      <c r="Z22" s="221"/>
      <c r="AA22" s="221"/>
      <c r="AB22" s="24"/>
    </row>
    <row r="23" spans="1:28" ht="12.75" customHeight="1" thickTop="1" x14ac:dyDescent="0.2">
      <c r="A23" s="91" t="s">
        <v>1030</v>
      </c>
      <c r="B23" s="44"/>
      <c r="C23" s="226"/>
      <c r="D23" s="226"/>
      <c r="E23" s="226"/>
      <c r="F23" s="226"/>
      <c r="G23" s="44"/>
      <c r="H23" s="44"/>
      <c r="I23" s="44"/>
      <c r="J23" s="226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226"/>
      <c r="Z23" s="226"/>
      <c r="AA23" s="226"/>
      <c r="AB23" s="44"/>
    </row>
    <row r="24" spans="1:28" ht="12.75" customHeight="1" x14ac:dyDescent="0.2">
      <c r="A24" s="42"/>
      <c r="B24" s="44"/>
      <c r="C24" s="226"/>
      <c r="D24" s="226"/>
      <c r="E24" s="226"/>
      <c r="F24" s="226"/>
      <c r="G24" s="44"/>
      <c r="H24" s="44"/>
      <c r="I24" s="44"/>
      <c r="J24" s="226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226"/>
      <c r="Z24" s="226"/>
      <c r="AA24" s="226"/>
      <c r="AB24" s="44"/>
    </row>
    <row r="25" spans="1:28" ht="12.75" customHeight="1" x14ac:dyDescent="0.2">
      <c r="B25" s="44"/>
      <c r="C25" s="226"/>
      <c r="D25" s="226"/>
      <c r="E25" s="226"/>
      <c r="F25" s="226"/>
      <c r="G25" s="44"/>
      <c r="H25" s="44"/>
      <c r="I25" s="44"/>
      <c r="J25" s="226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226"/>
      <c r="Z25" s="226"/>
      <c r="AA25" s="226"/>
      <c r="AB25" s="44"/>
    </row>
    <row r="26" spans="1:28" ht="12.75" customHeight="1" x14ac:dyDescent="0.2">
      <c r="A26" s="9" t="s">
        <v>60</v>
      </c>
      <c r="B26" s="44"/>
      <c r="C26" s="226"/>
      <c r="D26" s="226"/>
      <c r="E26" s="226"/>
      <c r="F26" s="226"/>
      <c r="G26" s="44"/>
      <c r="H26" s="44"/>
      <c r="I26" s="44"/>
      <c r="J26" s="226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226"/>
      <c r="Z26" s="226"/>
      <c r="AA26" s="226"/>
      <c r="AB26" s="44"/>
    </row>
    <row r="27" spans="1:28" ht="12.75" customHeight="1" x14ac:dyDescent="0.2">
      <c r="A27" s="42"/>
      <c r="B27" s="44"/>
      <c r="C27" s="226"/>
      <c r="D27" s="226"/>
      <c r="E27" s="226"/>
      <c r="F27" s="226"/>
      <c r="G27" s="44"/>
      <c r="H27" s="44"/>
      <c r="I27" s="44"/>
      <c r="J27" s="226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226"/>
      <c r="Z27" s="226"/>
      <c r="AA27" s="226"/>
      <c r="AB27" s="44"/>
    </row>
  </sheetData>
  <mergeCells count="4">
    <mergeCell ref="B15:AB15"/>
    <mergeCell ref="A2:AB2"/>
    <mergeCell ref="A4:AB4"/>
    <mergeCell ref="B7:AB7"/>
  </mergeCells>
  <phoneticPr fontId="0" type="noConversion"/>
  <hyperlinks>
    <hyperlink ref="A1" location="ÍNDICE!A1" display="INDICE"/>
    <hyperlink ref="A26" location="NOTAS!A1" display="NOTAS"/>
  </hyperlinks>
  <pageMargins left="0.75" right="0.75" top="1" bottom="1" header="0" footer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43</vt:i4>
      </vt:variant>
    </vt:vector>
  </HeadingPairs>
  <TitlesOfParts>
    <vt:vector size="43" baseType="lpstr">
      <vt:lpstr>ÍNDICE</vt:lpstr>
      <vt:lpstr>NOTAS</vt:lpstr>
      <vt:lpstr>D1</vt:lpstr>
      <vt:lpstr>D2</vt:lpstr>
      <vt:lpstr>D3</vt:lpstr>
      <vt:lpstr>D4</vt:lpstr>
      <vt:lpstr>C1</vt:lpstr>
      <vt:lpstr>C2</vt:lpstr>
      <vt:lpstr>C3</vt:lpstr>
      <vt:lpstr>C4</vt:lpstr>
      <vt:lpstr>C5</vt:lpstr>
      <vt:lpstr>C6</vt:lpstr>
      <vt:lpstr>C7</vt:lpstr>
      <vt:lpstr>C8</vt:lpstr>
      <vt:lpstr>C9</vt:lpstr>
      <vt:lpstr>C10</vt:lpstr>
      <vt:lpstr>C11</vt:lpstr>
      <vt:lpstr>C12</vt:lpstr>
      <vt:lpstr>C13</vt:lpstr>
      <vt:lpstr>C14</vt:lpstr>
      <vt:lpstr>C15</vt:lpstr>
      <vt:lpstr>C16</vt:lpstr>
      <vt:lpstr>C17</vt:lpstr>
      <vt:lpstr>C18</vt:lpstr>
      <vt:lpstr>C19</vt:lpstr>
      <vt:lpstr>C20</vt:lpstr>
      <vt:lpstr>C21</vt:lpstr>
      <vt:lpstr>C22</vt:lpstr>
      <vt:lpstr>C23</vt:lpstr>
      <vt:lpstr>C24</vt:lpstr>
      <vt:lpstr>C25</vt:lpstr>
      <vt:lpstr>C26</vt:lpstr>
      <vt:lpstr>C27</vt:lpstr>
      <vt:lpstr>C28</vt:lpstr>
      <vt:lpstr>C29</vt:lpstr>
      <vt:lpstr>C30</vt:lpstr>
      <vt:lpstr>C31</vt:lpstr>
      <vt:lpstr>C32</vt:lpstr>
      <vt:lpstr>C33</vt:lpstr>
      <vt:lpstr>C34</vt:lpstr>
      <vt:lpstr>C35</vt:lpstr>
      <vt:lpstr>Hoja2</vt:lpstr>
      <vt:lpstr>Hoja1</vt:lpstr>
    </vt:vector>
  </TitlesOfParts>
  <Company>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</dc:creator>
  <cp:lastModifiedBy>HP Notebook 14</cp:lastModifiedBy>
  <dcterms:created xsi:type="dcterms:W3CDTF">2008-05-20T21:14:04Z</dcterms:created>
  <dcterms:modified xsi:type="dcterms:W3CDTF">2021-05-19T15:37:08Z</dcterms:modified>
</cp:coreProperties>
</file>